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yurina.eszter\Documents\0000ÁKK\ÁKK segédletek_2025-08-31\"/>
    </mc:Choice>
  </mc:AlternateContent>
  <xr:revisionPtr revIDLastSave="0" documentId="13_ncr:1_{B3C7925C-2F98-46F1-8839-E8424B036242}" xr6:coauthVersionLast="47" xr6:coauthVersionMax="47" xr10:uidLastSave="{00000000-0000-0000-0000-000000000000}"/>
  <bookViews>
    <workbookView xWindow="-108" yWindow="-108" windowWidth="23256" windowHeight="12576" tabRatio="836" firstSheet="2" activeTab="6" xr2:uid="{2500369E-0150-489C-95B5-61D874087530}"/>
  </bookViews>
  <sheets>
    <sheet name="GRAFIKONOK" sheetId="14" r:id="rId1"/>
    <sheet name="PÜI EREDMÉNY KALKULÁTOR" sheetId="8" r:id="rId2"/>
    <sheet name="TANULÓSZÁM_TERVEZŐ" sheetId="4" r:id="rId3"/>
    <sheet name="ÁKK_HUMÁN és CÉGKÖLTSÉG" sheetId="1" r:id="rId4"/>
    <sheet name="TANULÓI BÉR ÉS FIX KÖLTSÉG" sheetId="6" r:id="rId5"/>
    <sheet name="NAP_LEMORZSOLÓDÁS" sheetId="9" r:id="rId6"/>
    <sheet name="KITÖLTÉSI ÚTMUTATÓ" sheetId="15" r:id="rId7"/>
    <sheet name="számoló_lem_bevétel" sheetId="10" state="hidden" r:id="rId8"/>
    <sheet name="számoló költségek lem" sheetId="13" state="hidden" r:id="rId9"/>
  </sheets>
  <definedNames>
    <definedName name="_xlnm._FilterDatabase" localSheetId="2" hidden="1">TANULÓSZÁM_TERVEZŐ!$A$11:$O$372</definedName>
    <definedName name="_xlnm.Print_Titles" localSheetId="2">TANULÓSZÁM_TERVEZŐ!$10:$11</definedName>
    <definedName name="_xlnm.Print_Area" localSheetId="3">'ÁKK_HUMÁN és CÉGKÖLTSÉG'!$A$1:$V$30</definedName>
    <definedName name="_xlnm.Print_Area" localSheetId="5">NAP_LEMORZSOLÓDÁS!$A$2:$O$36</definedName>
    <definedName name="_xlnm.Print_Area" localSheetId="1">'PÜI EREDMÉNY KALKULÁTOR'!$A$1:$G$34</definedName>
    <definedName name="_xlnm.Print_Area" localSheetId="4">'TANULÓI BÉR ÉS FIX KÖLTSÉG'!$A$1:$B$35</definedName>
    <definedName name="_xlnm.Print_Area" localSheetId="2">TANULÓSZÁM_TERVEZŐ!$A$1:$N$374</definedName>
    <definedName name="osszesites_all" localSheetId="5">#REF!</definedName>
    <definedName name="osszesites_al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1" l="1"/>
  <c r="I23" i="1" s="1"/>
  <c r="H24" i="1"/>
  <c r="I24" i="1" s="1"/>
  <c r="H25" i="1"/>
  <c r="I25" i="1" s="1"/>
  <c r="H26" i="1"/>
  <c r="J26" i="1" s="1"/>
  <c r="L26" i="1" s="1"/>
  <c r="N26" i="1" s="1"/>
  <c r="P26" i="1" s="1"/>
  <c r="H27" i="1"/>
  <c r="I27" i="1" s="1"/>
  <c r="H17" i="1"/>
  <c r="I17" i="1" s="1"/>
  <c r="J23" i="1" l="1"/>
  <c r="L23" i="1" s="1"/>
  <c r="N23" i="1" s="1"/>
  <c r="P23" i="1" s="1"/>
  <c r="J25" i="1"/>
  <c r="L25" i="1" s="1"/>
  <c r="N25" i="1" s="1"/>
  <c r="P25" i="1" s="1"/>
  <c r="J17" i="1"/>
  <c r="L17" i="1" s="1"/>
  <c r="N17" i="1" s="1"/>
  <c r="P17" i="1" s="1"/>
  <c r="J27" i="1"/>
  <c r="J24" i="1"/>
  <c r="L24" i="1" s="1"/>
  <c r="N24" i="1" s="1"/>
  <c r="P24" i="1" s="1"/>
  <c r="K26" i="1"/>
  <c r="I26" i="1"/>
  <c r="M23" i="1" l="1"/>
  <c r="K23" i="1"/>
  <c r="K17" i="1"/>
  <c r="L27" i="1"/>
  <c r="N27" i="1" s="1"/>
  <c r="P27" i="1" s="1"/>
  <c r="K27" i="1"/>
  <c r="M17" i="1"/>
  <c r="Q23" i="1"/>
  <c r="K24" i="1"/>
  <c r="K25" i="1"/>
  <c r="M26" i="1"/>
  <c r="M27" i="1" l="1"/>
  <c r="O17" i="1"/>
  <c r="O23" i="1"/>
  <c r="M24" i="1"/>
  <c r="M25" i="1"/>
  <c r="Q27" i="1"/>
  <c r="O27" i="1"/>
  <c r="Q26" i="1"/>
  <c r="O26" i="1"/>
  <c r="Q17" i="1" l="1"/>
  <c r="O24" i="1"/>
  <c r="Q24" i="1"/>
  <c r="Q25" i="1"/>
  <c r="O25" i="1"/>
  <c r="B32" i="6" l="1"/>
  <c r="C33" i="9" l="1"/>
  <c r="I33" i="9" s="1"/>
  <c r="L33" i="9" s="1"/>
  <c r="C32" i="9"/>
  <c r="I32" i="9" s="1"/>
  <c r="L32" i="9" s="1"/>
  <c r="C31" i="9"/>
  <c r="C24" i="9"/>
  <c r="E24" i="9" s="1"/>
  <c r="C25" i="9"/>
  <c r="J25" i="9" s="1"/>
  <c r="C23" i="9"/>
  <c r="O372" i="4"/>
  <c r="O371" i="4"/>
  <c r="O370" i="4"/>
  <c r="O369" i="4"/>
  <c r="O368" i="4"/>
  <c r="O367" i="4"/>
  <c r="O366" i="4"/>
  <c r="O365" i="4"/>
  <c r="O364" i="4"/>
  <c r="O285" i="4"/>
  <c r="O286" i="4"/>
  <c r="O287" i="4"/>
  <c r="O288" i="4"/>
  <c r="O289" i="4"/>
  <c r="O290" i="4"/>
  <c r="O291" i="4"/>
  <c r="O292" i="4"/>
  <c r="O284" i="4"/>
  <c r="O295" i="4"/>
  <c r="O296" i="4"/>
  <c r="O297" i="4"/>
  <c r="O298" i="4"/>
  <c r="O299" i="4"/>
  <c r="O300" i="4"/>
  <c r="O301" i="4"/>
  <c r="O361" i="4"/>
  <c r="O360" i="4"/>
  <c r="O359" i="4"/>
  <c r="O358" i="4"/>
  <c r="O357" i="4"/>
  <c r="O356" i="4"/>
  <c r="O355" i="4"/>
  <c r="O354" i="4"/>
  <c r="O353" i="4"/>
  <c r="O352" i="4"/>
  <c r="O351" i="4"/>
  <c r="O350" i="4"/>
  <c r="O349" i="4"/>
  <c r="O348" i="4"/>
  <c r="O347" i="4"/>
  <c r="O346" i="4"/>
  <c r="O345" i="4"/>
  <c r="O344" i="4"/>
  <c r="O343" i="4"/>
  <c r="O342" i="4"/>
  <c r="O341" i="4"/>
  <c r="O340" i="4"/>
  <c r="O339" i="4"/>
  <c r="O338" i="4"/>
  <c r="O337" i="4"/>
  <c r="O336" i="4"/>
  <c r="O335" i="4"/>
  <c r="O334" i="4"/>
  <c r="O333" i="4"/>
  <c r="O332" i="4"/>
  <c r="O331" i="4"/>
  <c r="O330" i="4"/>
  <c r="O329" i="4"/>
  <c r="O328" i="4"/>
  <c r="O327" i="4"/>
  <c r="O326" i="4"/>
  <c r="O325" i="4"/>
  <c r="O324" i="4"/>
  <c r="O323" i="4"/>
  <c r="O322" i="4"/>
  <c r="O321" i="4"/>
  <c r="O320" i="4"/>
  <c r="O319" i="4"/>
  <c r="O318" i="4"/>
  <c r="O317" i="4"/>
  <c r="O316" i="4"/>
  <c r="O315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36" i="4"/>
  <c r="O313" i="4"/>
  <c r="O312" i="4"/>
  <c r="O311" i="4"/>
  <c r="O310" i="4"/>
  <c r="O309" i="4"/>
  <c r="O308" i="4"/>
  <c r="O307" i="4"/>
  <c r="O306" i="4"/>
  <c r="O305" i="4"/>
  <c r="O304" i="4"/>
  <c r="O303" i="4"/>
  <c r="O302" i="4"/>
  <c r="O294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15" i="4"/>
  <c r="O213" i="4"/>
  <c r="O212" i="4"/>
  <c r="O211" i="4"/>
  <c r="O210" i="4"/>
  <c r="O209" i="4"/>
  <c r="O208" i="4"/>
  <c r="O207" i="4"/>
  <c r="O206" i="4"/>
  <c r="O205" i="4"/>
  <c r="O204" i="4"/>
  <c r="O203" i="4"/>
  <c r="O202" i="4"/>
  <c r="O201" i="4"/>
  <c r="O200" i="4"/>
  <c r="O199" i="4"/>
  <c r="O198" i="4"/>
  <c r="O197" i="4"/>
  <c r="O196" i="4"/>
  <c r="O195" i="4"/>
  <c r="O194" i="4"/>
  <c r="O193" i="4"/>
  <c r="O192" i="4"/>
  <c r="O191" i="4"/>
  <c r="O190" i="4"/>
  <c r="O189" i="4"/>
  <c r="O188" i="4"/>
  <c r="O187" i="4"/>
  <c r="O186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84" i="4"/>
  <c r="O183" i="4"/>
  <c r="O182" i="4"/>
  <c r="O181" i="4"/>
  <c r="O180" i="4"/>
  <c r="O179" i="4"/>
  <c r="O178" i="4"/>
  <c r="O177" i="4"/>
  <c r="O176" i="4"/>
  <c r="O175" i="4"/>
  <c r="O174" i="4"/>
  <c r="O173" i="4"/>
  <c r="O172" i="4"/>
  <c r="O171" i="4"/>
  <c r="O170" i="4"/>
  <c r="O169" i="4"/>
  <c r="O168" i="4"/>
  <c r="O167" i="4"/>
  <c r="O166" i="4"/>
  <c r="O165" i="4"/>
  <c r="O164" i="4"/>
  <c r="O163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62" i="4"/>
  <c r="O161" i="4"/>
  <c r="O160" i="4"/>
  <c r="O159" i="4"/>
  <c r="O158" i="4"/>
  <c r="O157" i="4"/>
  <c r="O156" i="4"/>
  <c r="O155" i="4"/>
  <c r="O154" i="4"/>
  <c r="O153" i="4"/>
  <c r="O152" i="4"/>
  <c r="O151" i="4"/>
  <c r="O150" i="4"/>
  <c r="O149" i="4"/>
  <c r="O148" i="4"/>
  <c r="O147" i="4"/>
  <c r="O146" i="4"/>
  <c r="O145" i="4"/>
  <c r="O144" i="4"/>
  <c r="O143" i="4"/>
  <c r="O142" i="4"/>
  <c r="O141" i="4"/>
  <c r="O140" i="4"/>
  <c r="O139" i="4"/>
  <c r="O138" i="4"/>
  <c r="O137" i="4"/>
  <c r="O136" i="4"/>
  <c r="O135" i="4"/>
  <c r="O134" i="4"/>
  <c r="O133" i="4"/>
  <c r="O132" i="4"/>
  <c r="O131" i="4"/>
  <c r="O130" i="4"/>
  <c r="O129" i="4"/>
  <c r="O128" i="4"/>
  <c r="O127" i="4"/>
  <c r="O126" i="4"/>
  <c r="O125" i="4"/>
  <c r="O124" i="4"/>
  <c r="O123" i="4"/>
  <c r="O122" i="4"/>
  <c r="O121" i="4"/>
  <c r="O120" i="4"/>
  <c r="O119" i="4"/>
  <c r="O118" i="4"/>
  <c r="O117" i="4"/>
  <c r="O116" i="4"/>
  <c r="O115" i="4"/>
  <c r="O114" i="4"/>
  <c r="O113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E61" i="4"/>
  <c r="C6" i="10" s="1"/>
  <c r="E83" i="4"/>
  <c r="C7" i="10" s="1"/>
  <c r="D7" i="10" s="1"/>
  <c r="F7" i="10" s="1"/>
  <c r="H7" i="10" s="1"/>
  <c r="F362" i="4"/>
  <c r="G362" i="4"/>
  <c r="H362" i="4"/>
  <c r="I362" i="4"/>
  <c r="E362" i="4"/>
  <c r="F314" i="4"/>
  <c r="G314" i="4"/>
  <c r="H314" i="4"/>
  <c r="I314" i="4"/>
  <c r="E314" i="4"/>
  <c r="F293" i="4"/>
  <c r="G293" i="4"/>
  <c r="H293" i="4"/>
  <c r="I293" i="4"/>
  <c r="E293" i="4"/>
  <c r="G283" i="4"/>
  <c r="H283" i="4"/>
  <c r="I283" i="4"/>
  <c r="F283" i="4"/>
  <c r="E283" i="4"/>
  <c r="F235" i="4"/>
  <c r="G235" i="4"/>
  <c r="H235" i="4"/>
  <c r="I235" i="4"/>
  <c r="E235" i="4"/>
  <c r="F214" i="4"/>
  <c r="G214" i="4"/>
  <c r="H214" i="4"/>
  <c r="I214" i="4"/>
  <c r="E214" i="4"/>
  <c r="F184" i="4"/>
  <c r="G184" i="4"/>
  <c r="H184" i="4"/>
  <c r="I184" i="4"/>
  <c r="E184" i="4"/>
  <c r="F162" i="4"/>
  <c r="G162" i="4"/>
  <c r="H162" i="4"/>
  <c r="C51" i="10" s="1"/>
  <c r="D51" i="10" s="1"/>
  <c r="F51" i="10" s="1"/>
  <c r="I162" i="4"/>
  <c r="E162" i="4"/>
  <c r="F112" i="4"/>
  <c r="G112" i="4"/>
  <c r="H112" i="4"/>
  <c r="I112" i="4"/>
  <c r="C64" i="10" s="1"/>
  <c r="D64" i="10" s="1"/>
  <c r="F64" i="10" s="1"/>
  <c r="H64" i="10" s="1"/>
  <c r="E112" i="4"/>
  <c r="F83" i="4"/>
  <c r="G83" i="4"/>
  <c r="H83" i="4"/>
  <c r="C49" i="10" s="1"/>
  <c r="D49" i="10" s="1"/>
  <c r="F49" i="10" s="1"/>
  <c r="H49" i="10" s="1"/>
  <c r="I83" i="4"/>
  <c r="C63" i="10" s="1"/>
  <c r="D63" i="10" s="1"/>
  <c r="F63" i="10" s="1"/>
  <c r="H63" i="10" s="1"/>
  <c r="F61" i="4"/>
  <c r="G61" i="4"/>
  <c r="C34" i="10" s="1"/>
  <c r="D34" i="10" s="1"/>
  <c r="F34" i="10" s="1"/>
  <c r="H34" i="10" s="1"/>
  <c r="H61" i="4"/>
  <c r="C48" i="10" s="1"/>
  <c r="D48" i="10" s="1"/>
  <c r="F48" i="10" s="1"/>
  <c r="H48" i="10" s="1"/>
  <c r="I61" i="4"/>
  <c r="C62" i="10" s="1"/>
  <c r="D62" i="10" s="1"/>
  <c r="F62" i="10" s="1"/>
  <c r="H62" i="10" s="1"/>
  <c r="T15" i="1"/>
  <c r="C33" i="8" s="1"/>
  <c r="A14" i="14"/>
  <c r="A48" i="14"/>
  <c r="A49" i="14"/>
  <c r="A50" i="14"/>
  <c r="A29" i="14"/>
  <c r="A30" i="14"/>
  <c r="A12" i="14"/>
  <c r="A11" i="14"/>
  <c r="O363" i="4"/>
  <c r="O185" i="4"/>
  <c r="D18" i="8"/>
  <c r="C30" i="14" s="1"/>
  <c r="E18" i="8"/>
  <c r="D30" i="14" s="1"/>
  <c r="F18" i="8"/>
  <c r="E30" i="14" s="1"/>
  <c r="G18" i="8"/>
  <c r="F30" i="14" s="1"/>
  <c r="C18" i="8"/>
  <c r="B30" i="14" s="1"/>
  <c r="E31" i="9"/>
  <c r="H31" i="9" s="1"/>
  <c r="O61" i="4" l="1"/>
  <c r="O314" i="4"/>
  <c r="J23" i="9"/>
  <c r="E23" i="9"/>
  <c r="H23" i="9" s="1"/>
  <c r="D23" i="9"/>
  <c r="O162" i="4"/>
  <c r="O293" i="4"/>
  <c r="O235" i="4"/>
  <c r="O362" i="4"/>
  <c r="O283" i="4"/>
  <c r="O214" i="4"/>
  <c r="O184" i="4"/>
  <c r="O112" i="4"/>
  <c r="C21" i="10"/>
  <c r="D21" i="10" s="1"/>
  <c r="F21" i="10" s="1"/>
  <c r="H21" i="10" s="1"/>
  <c r="O83" i="4"/>
  <c r="C20" i="10"/>
  <c r="D20" i="10" s="1"/>
  <c r="F20" i="10" s="1"/>
  <c r="H20" i="10" s="1"/>
  <c r="J24" i="9"/>
  <c r="N24" i="9" s="1"/>
  <c r="G49" i="10" s="1"/>
  <c r="K23" i="9"/>
  <c r="I25" i="9"/>
  <c r="M25" i="9" s="1"/>
  <c r="E34" i="10" s="1"/>
  <c r="E25" i="9"/>
  <c r="H25" i="9" s="1"/>
  <c r="G51" i="10" s="1"/>
  <c r="D25" i="9"/>
  <c r="K25" i="9"/>
  <c r="O25" i="9" s="1"/>
  <c r="I24" i="9"/>
  <c r="M24" i="9" s="1"/>
  <c r="E49" i="10" s="1"/>
  <c r="D24" i="9"/>
  <c r="G24" i="9" s="1"/>
  <c r="I23" i="9"/>
  <c r="K24" i="9"/>
  <c r="C35" i="10"/>
  <c r="D35" i="10" s="1"/>
  <c r="F35" i="10" s="1"/>
  <c r="H35" i="10" s="1"/>
  <c r="C65" i="13"/>
  <c r="D65" i="13" s="1"/>
  <c r="C52" i="10"/>
  <c r="D52" i="10" s="1"/>
  <c r="F52" i="10" s="1"/>
  <c r="C23" i="13"/>
  <c r="D23" i="13" s="1"/>
  <c r="C66" i="10"/>
  <c r="D66" i="10" s="1"/>
  <c r="F66" i="10" s="1"/>
  <c r="C53" i="10"/>
  <c r="D53" i="10" s="1"/>
  <c r="F53" i="10" s="1"/>
  <c r="C37" i="13"/>
  <c r="D37" i="13" s="1"/>
  <c r="C24" i="10"/>
  <c r="D24" i="10" s="1"/>
  <c r="F24" i="10" s="1"/>
  <c r="C67" i="10"/>
  <c r="D67" i="10" s="1"/>
  <c r="F67" i="10" s="1"/>
  <c r="C21" i="13"/>
  <c r="D21" i="13" s="1"/>
  <c r="C64" i="13"/>
  <c r="D64" i="13" s="1"/>
  <c r="C7" i="13"/>
  <c r="D7" i="13" s="1"/>
  <c r="C51" i="13"/>
  <c r="D51" i="13" s="1"/>
  <c r="C36" i="13"/>
  <c r="D36" i="13" s="1"/>
  <c r="C50" i="10"/>
  <c r="D50" i="10" s="1"/>
  <c r="F50" i="10" s="1"/>
  <c r="H50" i="10" s="1"/>
  <c r="C50" i="13"/>
  <c r="D50" i="13" s="1"/>
  <c r="C63" i="13"/>
  <c r="D63" i="13" s="1"/>
  <c r="C8" i="10"/>
  <c r="D8" i="10" s="1"/>
  <c r="F8" i="10" s="1"/>
  <c r="H8" i="10" s="1"/>
  <c r="C8" i="13"/>
  <c r="D8" i="13" s="1"/>
  <c r="C49" i="13"/>
  <c r="D49" i="13" s="1"/>
  <c r="C22" i="13"/>
  <c r="D22" i="13" s="1"/>
  <c r="C62" i="13"/>
  <c r="D62" i="13" s="1"/>
  <c r="C48" i="13"/>
  <c r="D48" i="13" s="1"/>
  <c r="C34" i="13"/>
  <c r="D34" i="13" s="1"/>
  <c r="C20" i="13"/>
  <c r="D20" i="13" s="1"/>
  <c r="C6" i="13"/>
  <c r="D6" i="13" s="1"/>
  <c r="D6" i="10"/>
  <c r="F6" i="10" s="1"/>
  <c r="H6" i="10" s="1"/>
  <c r="D32" i="9"/>
  <c r="G32" i="9" s="1"/>
  <c r="H24" i="9"/>
  <c r="J32" i="9"/>
  <c r="D33" i="9"/>
  <c r="G33" i="9" s="1"/>
  <c r="M23" i="9"/>
  <c r="E64" i="10" s="1"/>
  <c r="J33" i="9"/>
  <c r="N23" i="9"/>
  <c r="N25" i="9"/>
  <c r="G34" i="10" s="1"/>
  <c r="D31" i="9"/>
  <c r="J31" i="9"/>
  <c r="M31" i="9" s="1"/>
  <c r="E32" i="9"/>
  <c r="H32" i="9" s="1"/>
  <c r="E33" i="9"/>
  <c r="H33" i="9" s="1"/>
  <c r="I31" i="9"/>
  <c r="L31" i="9" s="1"/>
  <c r="O23" i="9"/>
  <c r="I64" i="10" s="1"/>
  <c r="O24" i="9"/>
  <c r="F24" i="9" l="1"/>
  <c r="G67" i="10"/>
  <c r="I21" i="10"/>
  <c r="I20" i="10"/>
  <c r="G53" i="10"/>
  <c r="G21" i="10"/>
  <c r="E21" i="10"/>
  <c r="E62" i="10"/>
  <c r="C9" i="13"/>
  <c r="D9" i="13" s="1"/>
  <c r="F9" i="13" s="1"/>
  <c r="E24" i="10"/>
  <c r="C67" i="13"/>
  <c r="D67" i="13" s="1"/>
  <c r="C35" i="13"/>
  <c r="D35" i="13" s="1"/>
  <c r="G52" i="10"/>
  <c r="E52" i="10"/>
  <c r="C53" i="13"/>
  <c r="D53" i="13" s="1"/>
  <c r="C52" i="13"/>
  <c r="D52" i="13" s="1"/>
  <c r="C66" i="13"/>
  <c r="D66" i="13" s="1"/>
  <c r="C24" i="13"/>
  <c r="D24" i="13" s="1"/>
  <c r="C23" i="10"/>
  <c r="D23" i="10" s="1"/>
  <c r="F23" i="10" s="1"/>
  <c r="G23" i="10" s="1"/>
  <c r="C9" i="10"/>
  <c r="D9" i="10" s="1"/>
  <c r="F9" i="10" s="1"/>
  <c r="G9" i="10" s="1"/>
  <c r="C37" i="10"/>
  <c r="D37" i="10" s="1"/>
  <c r="F37" i="10" s="1"/>
  <c r="G37" i="10" s="1"/>
  <c r="C36" i="10"/>
  <c r="D36" i="10" s="1"/>
  <c r="F36" i="10" s="1"/>
  <c r="H36" i="10" s="1"/>
  <c r="I36" i="10" s="1"/>
  <c r="C22" i="10"/>
  <c r="D22" i="10" s="1"/>
  <c r="F22" i="10" s="1"/>
  <c r="H22" i="10" s="1"/>
  <c r="I22" i="10" s="1"/>
  <c r="C65" i="10"/>
  <c r="D65" i="10" s="1"/>
  <c r="F65" i="10" s="1"/>
  <c r="G65" i="10" s="1"/>
  <c r="G64" i="10"/>
  <c r="G35" i="10"/>
  <c r="I35" i="10"/>
  <c r="I8" i="10"/>
  <c r="G20" i="10"/>
  <c r="I49" i="10"/>
  <c r="K33" i="9"/>
  <c r="M33" i="9"/>
  <c r="I62" i="10"/>
  <c r="G62" i="10"/>
  <c r="F25" i="9"/>
  <c r="G25" i="9"/>
  <c r="E48" i="10"/>
  <c r="E20" i="10"/>
  <c r="E7" i="10"/>
  <c r="K32" i="9"/>
  <c r="M32" i="9"/>
  <c r="I34" i="10"/>
  <c r="F31" i="9"/>
  <c r="G31" i="9"/>
  <c r="F23" i="9"/>
  <c r="G23" i="9"/>
  <c r="E63" i="10"/>
  <c r="G24" i="10"/>
  <c r="E35" i="10"/>
  <c r="G66" i="10"/>
  <c r="F64" i="13"/>
  <c r="H64" i="13" s="1"/>
  <c r="F21" i="13"/>
  <c r="F37" i="13"/>
  <c r="F51" i="13"/>
  <c r="F50" i="13"/>
  <c r="G8" i="10"/>
  <c r="F65" i="13"/>
  <c r="E66" i="10"/>
  <c r="F7" i="13"/>
  <c r="F6" i="13"/>
  <c r="F22" i="13"/>
  <c r="F23" i="13"/>
  <c r="E50" i="10"/>
  <c r="F34" i="13"/>
  <c r="F63" i="13"/>
  <c r="F62" i="13"/>
  <c r="E8" i="10"/>
  <c r="F49" i="13"/>
  <c r="F8" i="13"/>
  <c r="F36" i="13"/>
  <c r="F48" i="13"/>
  <c r="F20" i="13"/>
  <c r="E6" i="10"/>
  <c r="G50" i="10"/>
  <c r="I50" i="10"/>
  <c r="G48" i="10"/>
  <c r="I48" i="10"/>
  <c r="G63" i="10"/>
  <c r="I63" i="10"/>
  <c r="G7" i="10"/>
  <c r="I7" i="10"/>
  <c r="G6" i="10"/>
  <c r="L24" i="9"/>
  <c r="F32" i="9"/>
  <c r="F33" i="9"/>
  <c r="L23" i="9"/>
  <c r="L25" i="9"/>
  <c r="K31" i="9"/>
  <c r="F52" i="13" l="1"/>
  <c r="F35" i="13"/>
  <c r="F53" i="13"/>
  <c r="F67" i="13"/>
  <c r="F24" i="13"/>
  <c r="F66" i="13"/>
  <c r="E22" i="10"/>
  <c r="E36" i="10"/>
  <c r="G36" i="10"/>
  <c r="C69" i="10"/>
  <c r="D69" i="10" s="1"/>
  <c r="F69" i="10" s="1"/>
  <c r="G69" i="10" s="1"/>
  <c r="C69" i="13"/>
  <c r="D69" i="13" s="1"/>
  <c r="E9" i="10"/>
  <c r="G22" i="10"/>
  <c r="C10" i="13"/>
  <c r="D10" i="13" s="1"/>
  <c r="C38" i="13"/>
  <c r="D38" i="13" s="1"/>
  <c r="C38" i="10"/>
  <c r="D38" i="10" s="1"/>
  <c r="C54" i="10"/>
  <c r="D54" i="10" s="1"/>
  <c r="C54" i="13"/>
  <c r="D54" i="13" s="1"/>
  <c r="C25" i="10"/>
  <c r="D25" i="10" s="1"/>
  <c r="C25" i="13"/>
  <c r="D25" i="13" s="1"/>
  <c r="C68" i="10"/>
  <c r="D68" i="10" s="1"/>
  <c r="C68" i="13"/>
  <c r="D68" i="13" s="1"/>
  <c r="C10" i="10"/>
  <c r="D10" i="10" s="1"/>
  <c r="C26" i="13"/>
  <c r="D26" i="13" s="1"/>
  <c r="C39" i="13"/>
  <c r="D39" i="13" s="1"/>
  <c r="C70" i="13"/>
  <c r="D70" i="13" s="1"/>
  <c r="C55" i="13"/>
  <c r="D55" i="13" s="1"/>
  <c r="E23" i="10"/>
  <c r="E65" i="10"/>
  <c r="E51" i="10"/>
  <c r="E37" i="10"/>
  <c r="E53" i="10"/>
  <c r="E67" i="10"/>
  <c r="H21" i="13"/>
  <c r="H50" i="13"/>
  <c r="H7" i="13"/>
  <c r="H62" i="13"/>
  <c r="H49" i="13"/>
  <c r="H63" i="13"/>
  <c r="H34" i="13"/>
  <c r="H36" i="13"/>
  <c r="H8" i="13"/>
  <c r="H22" i="13"/>
  <c r="H6" i="13"/>
  <c r="H48" i="13"/>
  <c r="H20" i="13"/>
  <c r="I6" i="10"/>
  <c r="F70" i="13" l="1"/>
  <c r="F68" i="13"/>
  <c r="F54" i="13"/>
  <c r="F10" i="13"/>
  <c r="F39" i="13"/>
  <c r="H35" i="13"/>
  <c r="F26" i="13"/>
  <c r="F25" i="13"/>
  <c r="F55" i="13"/>
  <c r="F38" i="13"/>
  <c r="F69" i="13"/>
  <c r="E69" i="10"/>
  <c r="F25" i="10"/>
  <c r="G25" i="10" s="1"/>
  <c r="E25" i="10"/>
  <c r="C11" i="13"/>
  <c r="D11" i="13" s="1"/>
  <c r="F38" i="10"/>
  <c r="G38" i="10" s="1"/>
  <c r="E38" i="10"/>
  <c r="F68" i="10"/>
  <c r="G68" i="10" s="1"/>
  <c r="E68" i="10"/>
  <c r="F54" i="10"/>
  <c r="G54" i="10" s="1"/>
  <c r="E54" i="10"/>
  <c r="C55" i="10"/>
  <c r="D55" i="10" s="1"/>
  <c r="C70" i="10"/>
  <c r="D70" i="10" s="1"/>
  <c r="C39" i="10"/>
  <c r="D39" i="10" s="1"/>
  <c r="C26" i="10"/>
  <c r="D26" i="10" s="1"/>
  <c r="C27" i="13"/>
  <c r="D27" i="13" s="1"/>
  <c r="C11" i="10"/>
  <c r="D11" i="10" s="1"/>
  <c r="F10" i="10"/>
  <c r="E10" i="10"/>
  <c r="F11" i="13" l="1"/>
  <c r="F27" i="13"/>
  <c r="C40" i="10"/>
  <c r="D40" i="10" s="1"/>
  <c r="C40" i="13"/>
  <c r="D40" i="13" s="1"/>
  <c r="C12" i="13"/>
  <c r="D12" i="13" s="1"/>
  <c r="C12" i="10"/>
  <c r="D12" i="10" s="1"/>
  <c r="C71" i="13"/>
  <c r="D71" i="13" s="1"/>
  <c r="C71" i="10"/>
  <c r="D71" i="10" s="1"/>
  <c r="C56" i="10"/>
  <c r="D56" i="10" s="1"/>
  <c r="E56" i="10" s="1"/>
  <c r="C56" i="13"/>
  <c r="D56" i="13" s="1"/>
  <c r="C27" i="10"/>
  <c r="D27" i="10" s="1"/>
  <c r="C28" i="13"/>
  <c r="D28" i="13" s="1"/>
  <c r="G10" i="10"/>
  <c r="F26" i="10"/>
  <c r="E26" i="10"/>
  <c r="F39" i="10"/>
  <c r="E39" i="10"/>
  <c r="F70" i="10"/>
  <c r="G70" i="10" s="1"/>
  <c r="E70" i="10"/>
  <c r="H373" i="4"/>
  <c r="F11" i="10"/>
  <c r="G11" i="10" s="1"/>
  <c r="E11" i="10"/>
  <c r="F55" i="10"/>
  <c r="E55" i="10"/>
  <c r="B15" i="6"/>
  <c r="B17" i="6" s="1"/>
  <c r="B21" i="6" s="1"/>
  <c r="U30" i="1"/>
  <c r="H22" i="1"/>
  <c r="J22" i="1" s="1"/>
  <c r="L22" i="1" s="1"/>
  <c r="N22" i="1" s="1"/>
  <c r="P22" i="1" s="1"/>
  <c r="B28" i="1"/>
  <c r="V25" i="1"/>
  <c r="V26" i="1"/>
  <c r="V27" i="1"/>
  <c r="C32" i="8" s="1"/>
  <c r="D32" i="8" s="1"/>
  <c r="E32" i="8" s="1"/>
  <c r="F32" i="8" s="1"/>
  <c r="G32" i="8" s="1"/>
  <c r="V28" i="1"/>
  <c r="V29" i="1"/>
  <c r="C31" i="8" s="1"/>
  <c r="D31" i="8" s="1"/>
  <c r="E31" i="8" s="1"/>
  <c r="F31" i="8" s="1"/>
  <c r="G31" i="8" s="1"/>
  <c r="V24" i="1"/>
  <c r="C28" i="8" s="1"/>
  <c r="V19" i="1"/>
  <c r="V18" i="1"/>
  <c r="V20" i="1"/>
  <c r="U20" i="1" s="1"/>
  <c r="U21" i="1" s="1"/>
  <c r="H18" i="1"/>
  <c r="J18" i="1" s="1"/>
  <c r="L18" i="1" s="1"/>
  <c r="N18" i="1" s="1"/>
  <c r="P18" i="1" s="1"/>
  <c r="H19" i="1"/>
  <c r="J19" i="1" s="1"/>
  <c r="L19" i="1" s="1"/>
  <c r="N19" i="1" s="1"/>
  <c r="P19" i="1" s="1"/>
  <c r="H20" i="1"/>
  <c r="J20" i="1" s="1"/>
  <c r="L20" i="1" s="1"/>
  <c r="N20" i="1" s="1"/>
  <c r="P20" i="1" s="1"/>
  <c r="H21" i="1"/>
  <c r="J21" i="1" s="1"/>
  <c r="L21" i="1" s="1"/>
  <c r="N21" i="1" s="1"/>
  <c r="P21" i="1" s="1"/>
  <c r="I21" i="1" l="1"/>
  <c r="I18" i="1"/>
  <c r="I22" i="1"/>
  <c r="I19" i="1"/>
  <c r="I20" i="1"/>
  <c r="F56" i="13"/>
  <c r="F12" i="13"/>
  <c r="F28" i="13"/>
  <c r="F40" i="13"/>
  <c r="F71" i="13"/>
  <c r="F56" i="10"/>
  <c r="G56" i="10" s="1"/>
  <c r="C14" i="10"/>
  <c r="D14" i="10" s="1"/>
  <c r="C14" i="13"/>
  <c r="D14" i="13" s="1"/>
  <c r="C57" i="10"/>
  <c r="D57" i="10" s="1"/>
  <c r="F57" i="10" s="1"/>
  <c r="G57" i="10" s="1"/>
  <c r="C57" i="13"/>
  <c r="D57" i="13" s="1"/>
  <c r="C58" i="10"/>
  <c r="D58" i="10" s="1"/>
  <c r="F58" i="10" s="1"/>
  <c r="G58" i="10" s="1"/>
  <c r="C58" i="13"/>
  <c r="D58" i="13" s="1"/>
  <c r="C72" i="10"/>
  <c r="D72" i="10" s="1"/>
  <c r="E72" i="10" s="1"/>
  <c r="C72" i="13"/>
  <c r="D72" i="13" s="1"/>
  <c r="F12" i="10"/>
  <c r="G12" i="10" s="1"/>
  <c r="E12" i="10"/>
  <c r="F40" i="10"/>
  <c r="G40" i="10" s="1"/>
  <c r="E40" i="10"/>
  <c r="C13" i="10"/>
  <c r="D13" i="10" s="1"/>
  <c r="F13" i="10" s="1"/>
  <c r="G13" i="10" s="1"/>
  <c r="C13" i="13"/>
  <c r="D13" i="13" s="1"/>
  <c r="F71" i="10"/>
  <c r="G71" i="10" s="1"/>
  <c r="E71" i="10"/>
  <c r="C42" i="10"/>
  <c r="D42" i="10" s="1"/>
  <c r="E42" i="10" s="1"/>
  <c r="C42" i="13"/>
  <c r="D42" i="13" s="1"/>
  <c r="C29" i="13"/>
  <c r="D29" i="13" s="1"/>
  <c r="C29" i="10"/>
  <c r="D29" i="10" s="1"/>
  <c r="C41" i="10"/>
  <c r="D41" i="10" s="1"/>
  <c r="C41" i="13"/>
  <c r="D41" i="13" s="1"/>
  <c r="C15" i="10"/>
  <c r="D15" i="10" s="1"/>
  <c r="C59" i="10"/>
  <c r="D59" i="10" s="1"/>
  <c r="C59" i="13"/>
  <c r="D59" i="13" s="1"/>
  <c r="G39" i="10"/>
  <c r="G55" i="10"/>
  <c r="I373" i="4"/>
  <c r="G26" i="10"/>
  <c r="C28" i="10"/>
  <c r="D28" i="10" s="1"/>
  <c r="F373" i="4"/>
  <c r="O373" i="4" s="1"/>
  <c r="F27" i="10"/>
  <c r="G27" i="10" s="1"/>
  <c r="E27" i="10"/>
  <c r="C29" i="8"/>
  <c r="D29" i="8" s="1"/>
  <c r="E29" i="8" s="1"/>
  <c r="F29" i="8" s="1"/>
  <c r="G29" i="8" s="1"/>
  <c r="D28" i="8"/>
  <c r="B25" i="6"/>
  <c r="B35" i="6" s="1"/>
  <c r="V21" i="1"/>
  <c r="C30" i="8" s="1"/>
  <c r="D30" i="8" s="1"/>
  <c r="E30" i="8" s="1"/>
  <c r="F30" i="8" s="1"/>
  <c r="G30" i="8" s="1"/>
  <c r="V30" i="1"/>
  <c r="H28" i="1"/>
  <c r="E6" i="13" l="1"/>
  <c r="E20" i="13"/>
  <c r="E34" i="13"/>
  <c r="E48" i="13"/>
  <c r="E62" i="13"/>
  <c r="E22" i="13"/>
  <c r="E49" i="13"/>
  <c r="E63" i="13"/>
  <c r="E51" i="13"/>
  <c r="E37" i="13"/>
  <c r="E23" i="13"/>
  <c r="E65" i="13"/>
  <c r="E21" i="13"/>
  <c r="E64" i="13"/>
  <c r="E50" i="13"/>
  <c r="E36" i="13"/>
  <c r="G20" i="13"/>
  <c r="G48" i="13"/>
  <c r="G36" i="13"/>
  <c r="G8" i="13"/>
  <c r="G49" i="13"/>
  <c r="G34" i="13"/>
  <c r="G23" i="13"/>
  <c r="G22" i="13"/>
  <c r="G6" i="13"/>
  <c r="G7" i="13"/>
  <c r="G50" i="13"/>
  <c r="G51" i="13"/>
  <c r="G37" i="13"/>
  <c r="G9" i="13"/>
  <c r="G21" i="13"/>
  <c r="E24" i="13"/>
  <c r="E66" i="13"/>
  <c r="E52" i="13"/>
  <c r="E53" i="13"/>
  <c r="E35" i="13"/>
  <c r="E67" i="13"/>
  <c r="I20" i="13"/>
  <c r="I6" i="13"/>
  <c r="I22" i="13"/>
  <c r="I8" i="13"/>
  <c r="I36" i="13"/>
  <c r="I34" i="13"/>
  <c r="I7" i="13"/>
  <c r="I21" i="13"/>
  <c r="E55" i="13"/>
  <c r="E70" i="13"/>
  <c r="E39" i="13"/>
  <c r="E26" i="13"/>
  <c r="E68" i="13"/>
  <c r="E25" i="13"/>
  <c r="E54" i="13"/>
  <c r="E38" i="13"/>
  <c r="E69" i="13"/>
  <c r="G24" i="13"/>
  <c r="G53" i="13"/>
  <c r="G35" i="13"/>
  <c r="G52" i="13"/>
  <c r="E27" i="13"/>
  <c r="G38" i="13"/>
  <c r="G55" i="13"/>
  <c r="G25" i="13"/>
  <c r="G26" i="13"/>
  <c r="I35" i="13"/>
  <c r="G39" i="13"/>
  <c r="G10" i="13"/>
  <c r="G54" i="13"/>
  <c r="E28" i="13"/>
  <c r="E56" i="13"/>
  <c r="E71" i="13"/>
  <c r="E40" i="13"/>
  <c r="G27" i="13"/>
  <c r="G11" i="13"/>
  <c r="E59" i="13"/>
  <c r="E41" i="13"/>
  <c r="E29" i="13"/>
  <c r="E42" i="13"/>
  <c r="E72" i="13"/>
  <c r="E58" i="13"/>
  <c r="E57" i="13"/>
  <c r="G40" i="13"/>
  <c r="G28" i="13"/>
  <c r="G12" i="13"/>
  <c r="G56" i="13"/>
  <c r="K21" i="1"/>
  <c r="I28" i="1"/>
  <c r="C26" i="8" s="1"/>
  <c r="B49" i="14" s="1"/>
  <c r="J28" i="1"/>
  <c r="K18" i="1"/>
  <c r="K22" i="1"/>
  <c r="K19" i="1"/>
  <c r="K20" i="1"/>
  <c r="E12" i="13"/>
  <c r="E7" i="13"/>
  <c r="E8" i="13"/>
  <c r="E9" i="13"/>
  <c r="E10" i="13"/>
  <c r="E11" i="13"/>
  <c r="F59" i="13"/>
  <c r="G59" i="13" s="1"/>
  <c r="F72" i="13"/>
  <c r="G72" i="13" s="1"/>
  <c r="F57" i="13"/>
  <c r="G57" i="13" s="1"/>
  <c r="F29" i="13"/>
  <c r="G29" i="13" s="1"/>
  <c r="F41" i="13"/>
  <c r="G41" i="13" s="1"/>
  <c r="F42" i="13"/>
  <c r="G42" i="13" s="1"/>
  <c r="F13" i="13"/>
  <c r="G13" i="13" s="1"/>
  <c r="E13" i="13"/>
  <c r="F58" i="13"/>
  <c r="G58" i="13" s="1"/>
  <c r="F14" i="13"/>
  <c r="G14" i="13" s="1"/>
  <c r="E14" i="13"/>
  <c r="F72" i="10"/>
  <c r="G72" i="10" s="1"/>
  <c r="E57" i="10"/>
  <c r="E58" i="10"/>
  <c r="E13" i="10"/>
  <c r="E373" i="4"/>
  <c r="C16" i="10"/>
  <c r="D16" i="10" s="1"/>
  <c r="C16" i="13"/>
  <c r="D16" i="13" s="1"/>
  <c r="F29" i="10"/>
  <c r="G29" i="10" s="1"/>
  <c r="E29" i="10"/>
  <c r="E41" i="10"/>
  <c r="F41" i="10"/>
  <c r="G41" i="10" s="1"/>
  <c r="G373" i="4"/>
  <c r="C45" i="13" s="1"/>
  <c r="D45" i="13" s="1"/>
  <c r="E45" i="13" s="1"/>
  <c r="C44" i="13"/>
  <c r="D44" i="13" s="1"/>
  <c r="E44" i="13" s="1"/>
  <c r="C44" i="10"/>
  <c r="D44" i="10" s="1"/>
  <c r="C43" i="10"/>
  <c r="D43" i="10" s="1"/>
  <c r="F43" i="10" s="1"/>
  <c r="C43" i="13"/>
  <c r="D43" i="13" s="1"/>
  <c r="E43" i="13" s="1"/>
  <c r="C30" i="10"/>
  <c r="D30" i="10" s="1"/>
  <c r="F30" i="10" s="1"/>
  <c r="G30" i="10" s="1"/>
  <c r="C30" i="13"/>
  <c r="D30" i="13" s="1"/>
  <c r="E30" i="13" s="1"/>
  <c r="F14" i="10"/>
  <c r="G14" i="10" s="1"/>
  <c r="E14" i="10"/>
  <c r="F42" i="10"/>
  <c r="G42" i="10" s="1"/>
  <c r="C15" i="13"/>
  <c r="D15" i="13" s="1"/>
  <c r="C73" i="10"/>
  <c r="D73" i="10" s="1"/>
  <c r="C73" i="13"/>
  <c r="D73" i="13" s="1"/>
  <c r="E73" i="13" s="1"/>
  <c r="C31" i="10"/>
  <c r="D31" i="10" s="1"/>
  <c r="C31" i="13"/>
  <c r="D31" i="13" s="1"/>
  <c r="E31" i="13" s="1"/>
  <c r="F28" i="10"/>
  <c r="G28" i="10" s="1"/>
  <c r="E28" i="10"/>
  <c r="F59" i="10"/>
  <c r="G59" i="10" s="1"/>
  <c r="E59" i="10"/>
  <c r="F15" i="10"/>
  <c r="E15" i="10"/>
  <c r="C27" i="8"/>
  <c r="B50" i="14" s="1"/>
  <c r="D27" i="8"/>
  <c r="C50" i="14" s="1"/>
  <c r="E28" i="8"/>
  <c r="G62" i="13"/>
  <c r="G63" i="13"/>
  <c r="G70" i="13"/>
  <c r="G69" i="13"/>
  <c r="G66" i="13"/>
  <c r="G64" i="13"/>
  <c r="G67" i="13"/>
  <c r="I64" i="13"/>
  <c r="G65" i="13"/>
  <c r="G68" i="13"/>
  <c r="I48" i="13"/>
  <c r="I63" i="13"/>
  <c r="I62" i="13"/>
  <c r="I50" i="13"/>
  <c r="I49" i="13"/>
  <c r="M21" i="1" l="1"/>
  <c r="L28" i="1"/>
  <c r="K28" i="1"/>
  <c r="D26" i="8" s="1"/>
  <c r="C49" i="14" s="1"/>
  <c r="M18" i="1"/>
  <c r="M22" i="1"/>
  <c r="M19" i="1"/>
  <c r="M20" i="1"/>
  <c r="F44" i="13"/>
  <c r="G44" i="13" s="1"/>
  <c r="F73" i="13"/>
  <c r="G73" i="13" s="1"/>
  <c r="F43" i="13"/>
  <c r="G43" i="13" s="1"/>
  <c r="F16" i="13"/>
  <c r="G16" i="13" s="1"/>
  <c r="E16" i="13"/>
  <c r="F31" i="13"/>
  <c r="G31" i="13" s="1"/>
  <c r="F15" i="13"/>
  <c r="G15" i="13" s="1"/>
  <c r="E15" i="13"/>
  <c r="F30" i="13"/>
  <c r="G30" i="13" s="1"/>
  <c r="F45" i="13"/>
  <c r="G45" i="13" s="1"/>
  <c r="C17" i="13"/>
  <c r="D17" i="13" s="1"/>
  <c r="C17" i="10"/>
  <c r="D17" i="10" s="1"/>
  <c r="B3" i="10" s="1"/>
  <c r="B53" i="14" s="1"/>
  <c r="G71" i="13"/>
  <c r="C45" i="10"/>
  <c r="D45" i="10" s="1"/>
  <c r="F45" i="10" s="1"/>
  <c r="G45" i="10" s="1"/>
  <c r="E43" i="10"/>
  <c r="E30" i="10"/>
  <c r="F44" i="10"/>
  <c r="G44" i="10" s="1"/>
  <c r="E44" i="10"/>
  <c r="F16" i="10"/>
  <c r="G16" i="10" s="1"/>
  <c r="E16" i="10"/>
  <c r="J3" i="13"/>
  <c r="G15" i="10"/>
  <c r="F73" i="10"/>
  <c r="G73" i="10" s="1"/>
  <c r="E73" i="10"/>
  <c r="K3" i="10" s="1"/>
  <c r="G17" i="8" s="1"/>
  <c r="G43" i="10"/>
  <c r="J3" i="10"/>
  <c r="F53" i="14" s="1"/>
  <c r="F31" i="10"/>
  <c r="G31" i="10" s="1"/>
  <c r="E31" i="10"/>
  <c r="F28" i="8"/>
  <c r="E27" i="8"/>
  <c r="D50" i="14" s="1"/>
  <c r="F3" i="13" l="1"/>
  <c r="Q21" i="1"/>
  <c r="O21" i="1"/>
  <c r="M28" i="1"/>
  <c r="E26" i="8" s="1"/>
  <c r="D49" i="14" s="1"/>
  <c r="N28" i="1"/>
  <c r="Q18" i="1"/>
  <c r="O18" i="1"/>
  <c r="O22" i="1"/>
  <c r="Q22" i="1"/>
  <c r="O19" i="1"/>
  <c r="O20" i="1"/>
  <c r="Q20" i="1"/>
  <c r="H3" i="13"/>
  <c r="F17" i="13"/>
  <c r="D3" i="13" s="1"/>
  <c r="E17" i="13"/>
  <c r="C3" i="13" s="1" a="1"/>
  <c r="C3" i="13" s="1"/>
  <c r="C25" i="8" s="1"/>
  <c r="C24" i="8" s="1"/>
  <c r="E17" i="10"/>
  <c r="C3" i="10" s="1"/>
  <c r="C17" i="8" s="1"/>
  <c r="C16" i="8" s="1"/>
  <c r="B11" i="14" s="1"/>
  <c r="F17" i="10"/>
  <c r="G17" i="10" s="1"/>
  <c r="E3" i="10" s="1"/>
  <c r="D17" i="8" s="1"/>
  <c r="K3" i="13" a="1"/>
  <c r="K3" i="13" s="1"/>
  <c r="G25" i="8" s="1"/>
  <c r="F48" i="14" s="1"/>
  <c r="B3" i="13"/>
  <c r="E45" i="10"/>
  <c r="G3" i="10" s="1"/>
  <c r="E17" i="8" s="1"/>
  <c r="E16" i="8" s="1"/>
  <c r="D11" i="14" s="1"/>
  <c r="I3" i="13" a="1"/>
  <c r="I3" i="13" s="1"/>
  <c r="F25" i="8" s="1"/>
  <c r="E48" i="14" s="1"/>
  <c r="G3" i="13" a="1"/>
  <c r="G3" i="13" s="1"/>
  <c r="E25" i="8" s="1"/>
  <c r="D48" i="14" s="1"/>
  <c r="G16" i="8"/>
  <c r="F11" i="14" s="1"/>
  <c r="F29" i="14"/>
  <c r="H3" i="10"/>
  <c r="E53" i="14" s="1"/>
  <c r="I3" i="10"/>
  <c r="F17" i="8" s="1"/>
  <c r="F3" i="10"/>
  <c r="D53" i="14" s="1"/>
  <c r="F27" i="8"/>
  <c r="G28" i="8"/>
  <c r="G27" i="8" s="1"/>
  <c r="G17" i="13" l="1"/>
  <c r="E3" i="13" s="1" a="1"/>
  <c r="E3" i="13" s="1"/>
  <c r="D25" i="8" s="1"/>
  <c r="O28" i="1"/>
  <c r="F26" i="8" s="1"/>
  <c r="E49" i="14" s="1"/>
  <c r="Q19" i="1"/>
  <c r="Q28" i="1" s="1"/>
  <c r="G26" i="8" s="1"/>
  <c r="F49" i="14" s="1"/>
  <c r="P28" i="1"/>
  <c r="D3" i="10"/>
  <c r="C53" i="14" s="1"/>
  <c r="D29" i="14"/>
  <c r="E24" i="8"/>
  <c r="E34" i="8" s="1"/>
  <c r="D14" i="14" s="1"/>
  <c r="B29" i="14"/>
  <c r="B48" i="14"/>
  <c r="C34" i="8"/>
  <c r="B14" i="14" s="1"/>
  <c r="B12" i="14"/>
  <c r="F16" i="8"/>
  <c r="E11" i="14" s="1"/>
  <c r="E29" i="14"/>
  <c r="D16" i="8"/>
  <c r="C11" i="14" s="1"/>
  <c r="C29" i="14"/>
  <c r="E50" i="14"/>
  <c r="F50" i="14"/>
  <c r="C48" i="14" l="1"/>
  <c r="D24" i="8"/>
  <c r="D34" i="8" s="1"/>
  <c r="C14" i="14" s="1"/>
  <c r="F24" i="8"/>
  <c r="E12" i="14" s="1"/>
  <c r="D12" i="14"/>
  <c r="G24" i="8"/>
  <c r="C12" i="14" l="1"/>
  <c r="F34" i="8"/>
  <c r="E14" i="14" s="1"/>
  <c r="G34" i="8"/>
  <c r="F14" i="14" s="1"/>
  <c r="F12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<sst xmlns="http://schemas.openxmlformats.org/spreadsheetml/2006/main" count="1454" uniqueCount="418">
  <si>
    <t>EZEN A LAPON TALÁLHATÓK A LEGFONTOSABB GRAFIKONOK (AUTOMATIKUSAN VÁLTOZIK, HA MÁR KI VANNAK TÖLTVE AZ ADATOK</t>
  </si>
  <si>
    <t>1 ÜZLETI ÉV</t>
  </si>
  <si>
    <t>2. ÜZLETI ÉV</t>
  </si>
  <si>
    <t>3. ÜZLETI ÉV</t>
  </si>
  <si>
    <t>4. ÜZLETI ÉV</t>
  </si>
  <si>
    <t>5. ÜZLETI ÉV</t>
  </si>
  <si>
    <t>Tanulószám</t>
  </si>
  <si>
    <t>üzleti évek</t>
  </si>
  <si>
    <t>1. üzleti év</t>
  </si>
  <si>
    <t>2. üzleti év</t>
  </si>
  <si>
    <t>3. üzleti év</t>
  </si>
  <si>
    <t>4. üzleti év</t>
  </si>
  <si>
    <t>5. üzleti év</t>
  </si>
  <si>
    <t>Inflációs ráta üzemi költségekre</t>
  </si>
  <si>
    <t>Inflációs ráta (anyagköltségekre)</t>
  </si>
  <si>
    <t>Reálbér index</t>
  </si>
  <si>
    <t>bérjellegű kiadásokra</t>
  </si>
  <si>
    <t>Működési árbevétel összesen</t>
  </si>
  <si>
    <t>I. Támogatások összege: napi alapú normatíva,  szakma és létszám alapon</t>
  </si>
  <si>
    <t>II. Egyéb bevételek nettó árrése</t>
  </si>
  <si>
    <t>tevékenység 1.</t>
  </si>
  <si>
    <t>tevékenység 2.</t>
  </si>
  <si>
    <t>tevékenység 3.</t>
  </si>
  <si>
    <t>tevékenység 4.</t>
  </si>
  <si>
    <t>tevékenység 5.</t>
  </si>
  <si>
    <t>Működési költségek összesen</t>
  </si>
  <si>
    <t>Tanuló összes költség</t>
  </si>
  <si>
    <t>lemorzsolódással kalkulált költségek</t>
  </si>
  <si>
    <t>ÁKK személyi költségek</t>
  </si>
  <si>
    <t>reálbér index-szel emelve évente</t>
  </si>
  <si>
    <t>ÁKK üzemi költségek</t>
  </si>
  <si>
    <t>inflációs index-szel emelve évente</t>
  </si>
  <si>
    <t>Ingatlan bérlet</t>
  </si>
  <si>
    <t>Ingatlan üzemeltetés</t>
  </si>
  <si>
    <t>IT üzemeltetés</t>
  </si>
  <si>
    <t>Egyéb nem bérjellegű kifizetések (szerződések)</t>
  </si>
  <si>
    <t>Marketing költségek</t>
  </si>
  <si>
    <t>Cégalapítás költségei egyszeri díj</t>
  </si>
  <si>
    <t>Működési eredmény összesen (Adózás előtt)</t>
  </si>
  <si>
    <t>ITT TERVEZHETŐ, HOGY MELY SZAKMÁKBAN ÉS OKTATÁSI TÍPUSOKBAN HÁNY ÚJ TANULÓ VÁRHATÓ ÉS MENNYI A SZAKMÁHOZ TARTOZÓ TANULÓI VÁLTOZÓ KÖLTSÉG</t>
  </si>
  <si>
    <r>
      <t>Tervezett</t>
    </r>
    <r>
      <rPr>
        <b/>
        <sz val="12"/>
        <color rgb="FFFF0000"/>
        <rFont val="Calibri Light"/>
        <family val="2"/>
        <charset val="238"/>
        <scheme val="major"/>
      </rPr>
      <t xml:space="preserve"> ÚJ tanulószám </t>
    </r>
    <r>
      <rPr>
        <b/>
        <sz val="12"/>
        <rFont val="Calibri Light"/>
        <family val="2"/>
        <charset val="238"/>
        <scheme val="major"/>
      </rPr>
      <t>az adott szakmában 
(írd be a megfelelő szakmákba az évente tervezett új tanulószámot)</t>
    </r>
  </si>
  <si>
    <r>
      <t xml:space="preserve">Szakma változó költsége 
(írd be a szakmához tartozó </t>
    </r>
    <r>
      <rPr>
        <b/>
        <sz val="12"/>
        <color rgb="FFFF0000"/>
        <rFont val="MS Sans Serif"/>
        <charset val="238"/>
      </rPr>
      <t>változó költségeket 1 tanulóra vetítve</t>
    </r>
    <r>
      <rPr>
        <b/>
        <sz val="12"/>
        <rFont val="MS Sans Serif"/>
        <charset val="238"/>
      </rPr>
      <t>)</t>
    </r>
  </si>
  <si>
    <t>oktatás típus</t>
  </si>
  <si>
    <t>Ágazat (választható legördülőből)</t>
  </si>
  <si>
    <t>Szakma név
 (választható legördülőből)</t>
  </si>
  <si>
    <t>Kategória</t>
  </si>
  <si>
    <t xml:space="preserve">Egyéni védőfelszerelés </t>
  </si>
  <si>
    <t>Védőeszközök, munkaruha</t>
  </si>
  <si>
    <t>Anyagköltség/fő</t>
  </si>
  <si>
    <t>Szerszámköltség/fő</t>
  </si>
  <si>
    <t>Segédanyag / emulzió olaj gáz elektróda/fő</t>
  </si>
  <si>
    <t>összesen</t>
  </si>
  <si>
    <t>Technikum közismerettel 1</t>
  </si>
  <si>
    <t>Egészségügy</t>
  </si>
  <si>
    <t>Ápoló</t>
  </si>
  <si>
    <t>Egészségügyi asszisztens</t>
  </si>
  <si>
    <t>Egészségügyi laboráns</t>
  </si>
  <si>
    <t>Gyakorló ápoló</t>
  </si>
  <si>
    <t>Klinikai laboratóriumi szakasszisztens</t>
  </si>
  <si>
    <t>Ortopédiai műszerész</t>
  </si>
  <si>
    <t>Perioperatív szakasszisztens</t>
  </si>
  <si>
    <t>Radiográfiai szakasszisztens</t>
  </si>
  <si>
    <t>Rehabilitációs terapeuta</t>
  </si>
  <si>
    <t>Szövettani szakasszisztens</t>
  </si>
  <si>
    <t>Élelmiszeripar</t>
  </si>
  <si>
    <t>Bor- és pezsgőgyártó technikus</t>
  </si>
  <si>
    <t>Élelmiszer-ellenőrzési technikus</t>
  </si>
  <si>
    <t>Élelmiszeripari gépésztechnikus</t>
  </si>
  <si>
    <t>Erjedés- és üdítőital-ipari technikus</t>
  </si>
  <si>
    <t>Húsipari technikus</t>
  </si>
  <si>
    <t>Sütő- és cukrászipari technikus</t>
  </si>
  <si>
    <t>Tartósítóipari technikus</t>
  </si>
  <si>
    <t>Tejipari technikus</t>
  </si>
  <si>
    <t>Gazdálkodás és menedzsment</t>
  </si>
  <si>
    <t>Pénzügyi-számviteli ügyintéző</t>
  </si>
  <si>
    <t>Vállalkozási-ügyviteli ügyintéző</t>
  </si>
  <si>
    <t>Honvédelem</t>
  </si>
  <si>
    <t>Fegyvergyártó szaktechnikus</t>
  </si>
  <si>
    <t>Fegyverműszerész technikus</t>
  </si>
  <si>
    <t>Fegyveroptikai szaktechnikus</t>
  </si>
  <si>
    <t>Honvéd altiszt</t>
  </si>
  <si>
    <t>Honvéd kadét</t>
  </si>
  <si>
    <t>Informatika és távközlés</t>
  </si>
  <si>
    <t>Infokommunikációs hálózatépítő és -üzemeltető technikus</t>
  </si>
  <si>
    <t>Informatikai rendszer- és alkalmazás- üzemeltető technikus</t>
  </si>
  <si>
    <t>Szoftverfejlesztő és -tesztelő</t>
  </si>
  <si>
    <t>Távközlési technikus</t>
  </si>
  <si>
    <t>Kereskedelem</t>
  </si>
  <si>
    <t>Idegen nyelvű ipari és kereskedelmi technikus</t>
  </si>
  <si>
    <t>Kereskedő és webáruházi technikus</t>
  </si>
  <si>
    <t>Közlekedés és szállítmányozás</t>
  </si>
  <si>
    <t>Hajózási technikus</t>
  </si>
  <si>
    <t>Kocsivizsgáló technikus</t>
  </si>
  <si>
    <t>Közlekedésüzemvitel-ellátó technikus</t>
  </si>
  <si>
    <t>Logisztikai technikus</t>
  </si>
  <si>
    <t>Postai üzleti ügyintéző</t>
  </si>
  <si>
    <t>Vasútforgalmi szolgálattevő technikus</t>
  </si>
  <si>
    <t>Rendészet és közszolgálat</t>
  </si>
  <si>
    <t>Közszolgálati technikus</t>
  </si>
  <si>
    <t>Rendőr tiszthelyettes</t>
  </si>
  <si>
    <t>Sport</t>
  </si>
  <si>
    <t>Fitness-wellness instruktor</t>
  </si>
  <si>
    <t>Sportedző (a sportág megjelölésével) - sportszervező</t>
  </si>
  <si>
    <t>Szociális</t>
  </si>
  <si>
    <t>Kisgyermek-gondozó, -nevelő</t>
  </si>
  <si>
    <t>Szociális és gyermekvédelmi szakasszisztens</t>
  </si>
  <si>
    <t>Szociális és mentálhigiénés szakgondozó</t>
  </si>
  <si>
    <t>Szociális és rehabilitációs szakgondozó</t>
  </si>
  <si>
    <t>Turizmus-vendéglátás</t>
  </si>
  <si>
    <t>Cukrász szaktechnikus</t>
  </si>
  <si>
    <t>Szakács szaktechnikus</t>
  </si>
  <si>
    <t>Turisztikai technikus</t>
  </si>
  <si>
    <t>Vendégtéri szaktechnikus</t>
  </si>
  <si>
    <t>Technikum közismerettel 1 Összeg</t>
  </si>
  <si>
    <t>Technikum közismerettel 2</t>
  </si>
  <si>
    <t>Bányászat és kohászat</t>
  </si>
  <si>
    <t>Bányaipari technikus</t>
  </si>
  <si>
    <t>Fluidumkitermelő technikus</t>
  </si>
  <si>
    <t>Kohász- és öntésztechnikus</t>
  </si>
  <si>
    <t>Építőipar</t>
  </si>
  <si>
    <t>Hídépítő és -fenntartó technikus</t>
  </si>
  <si>
    <t>Magasépítő technikus</t>
  </si>
  <si>
    <t>Mélyépítő technikus</t>
  </si>
  <si>
    <t>Útépítő, vasútépítő és -fenntartó technikus</t>
  </si>
  <si>
    <t>Épületgépészet</t>
  </si>
  <si>
    <t>Épületgépész technikus</t>
  </si>
  <si>
    <t>Fa- és bútoripar</t>
  </si>
  <si>
    <t>Faipari technikus</t>
  </si>
  <si>
    <t>Kreatív</t>
  </si>
  <si>
    <t>Divat-, jelmez- és díszlettervező</t>
  </si>
  <si>
    <t>Könnyűipari technikus</t>
  </si>
  <si>
    <t>Dekoratőr</t>
  </si>
  <si>
    <t>Fotográfus</t>
  </si>
  <si>
    <t>Grafikus</t>
  </si>
  <si>
    <t>Mozgókép- és animációkészítő</t>
  </si>
  <si>
    <t>Nyomdaipari technikus</t>
  </si>
  <si>
    <t>Hangtechnikus</t>
  </si>
  <si>
    <t>Színház- és rendezvénytechnikus</t>
  </si>
  <si>
    <t>Szépészet</t>
  </si>
  <si>
    <t>Fodrász</t>
  </si>
  <si>
    <t>Kéz- és lábápoló technikus</t>
  </si>
  <si>
    <t>Kozmetikus technikus</t>
  </si>
  <si>
    <t>Technikum közismerettel 2 Összeg</t>
  </si>
  <si>
    <t>Technikum közismerettel 3</t>
  </si>
  <si>
    <t>Egészségügyi technika</t>
  </si>
  <si>
    <t>Fogtechnikus</t>
  </si>
  <si>
    <t>Optikus</t>
  </si>
  <si>
    <t>Elektronika és elektrotechnika</t>
  </si>
  <si>
    <t>Automatikai technikus</t>
  </si>
  <si>
    <t>Elektronikai technikus</t>
  </si>
  <si>
    <t>Erősáramú elektrotechnikus</t>
  </si>
  <si>
    <t>Ipari informatikai technikus</t>
  </si>
  <si>
    <t>Közlekedésautomatikai technikus</t>
  </si>
  <si>
    <t>Gépészet</t>
  </si>
  <si>
    <t>Gépész technikus</t>
  </si>
  <si>
    <t>Gépgyártás-technológiai technikus</t>
  </si>
  <si>
    <t>Légijármű-műszerész technikus</t>
  </si>
  <si>
    <t>Légijármű-szerelő technikus</t>
  </si>
  <si>
    <t>Vasútijármű-szerelő technikus</t>
  </si>
  <si>
    <t>Környezetvédelem és vízügy</t>
  </si>
  <si>
    <t>Környezetvédelmi technikus</t>
  </si>
  <si>
    <t>Vízügyi technikus</t>
  </si>
  <si>
    <t>Mezőgazdaság és erdészet</t>
  </si>
  <si>
    <t>Erdésztechnikus</t>
  </si>
  <si>
    <t>Földmérő, földügyi és térinformatikai technikus</t>
  </si>
  <si>
    <t>Kertésztechnikus</t>
  </si>
  <si>
    <t>Mezőgazdasági gépésztechnikus</t>
  </si>
  <si>
    <t>Mezőgazdasági technikus</t>
  </si>
  <si>
    <t>Specializált gép- és járműgyártás</t>
  </si>
  <si>
    <t>Alternatív járműhajtási technikus</t>
  </si>
  <si>
    <t>Gépjármű-mechatronikai technikus</t>
  </si>
  <si>
    <t>Ipari szerviztechnikus</t>
  </si>
  <si>
    <t>Járműipari karbantartó technikus</t>
  </si>
  <si>
    <t>Mechatronikai technikus</t>
  </si>
  <si>
    <t>Vegyipar</t>
  </si>
  <si>
    <t>Gumiipari technikus</t>
  </si>
  <si>
    <t>Műanyag-feldolgozó technikus</t>
  </si>
  <si>
    <t>Papírgyártó és -feldolgozó,
csomagolószer-gyártó technikus</t>
  </si>
  <si>
    <t>Vegyész technikus</t>
  </si>
  <si>
    <t>Technikum közismerettel 3 Összeg</t>
  </si>
  <si>
    <t>Technikum közismeret nélkül 1</t>
  </si>
  <si>
    <t>Technikum közismeret nélkül 1 Összeg</t>
  </si>
  <si>
    <t>Technikum közismeret nélkül 2</t>
  </si>
  <si>
    <t>Technikum közismeret nélkül 2 Összeg</t>
  </si>
  <si>
    <t>Technikum közismeret nélkül 3</t>
  </si>
  <si>
    <t>Technikum közismeret nélkül 3 Összeg</t>
  </si>
  <si>
    <t>Szakképző közismerettel 1</t>
  </si>
  <si>
    <t>Édességkészítő</t>
  </si>
  <si>
    <t>Élelmiszeripari gépkezelő</t>
  </si>
  <si>
    <t>Erjedés- és üdítőital-ipari termékkészítő</t>
  </si>
  <si>
    <t>Hentes és húskészítmény-készítő</t>
  </si>
  <si>
    <t>Kistermelői élelmiszer-előállító</t>
  </si>
  <si>
    <t>Pék</t>
  </si>
  <si>
    <t>Pék-cukrász</t>
  </si>
  <si>
    <t>Szőlész-borász</t>
  </si>
  <si>
    <t>Tartósítóiparitermék-készítő</t>
  </si>
  <si>
    <t>Tejtermékkészítő</t>
  </si>
  <si>
    <t>Kereskedelmi értékesítő</t>
  </si>
  <si>
    <t>Képesített hajós</t>
  </si>
  <si>
    <t>Kishajóépítő és -karbantartó</t>
  </si>
  <si>
    <t>Rendészeti őr</t>
  </si>
  <si>
    <t>Gyermek- és ifjúsági felügyelő</t>
  </si>
  <si>
    <t>Szociális ápoló és gondozó</t>
  </si>
  <si>
    <t>Cukrász</t>
  </si>
  <si>
    <t>Panziós-fogadós</t>
  </si>
  <si>
    <t>Pincér - vendégtéri szakember</t>
  </si>
  <si>
    <t>Szakács</t>
  </si>
  <si>
    <t>Szakképző iskola közismerettel 1 Összeg</t>
  </si>
  <si>
    <t>Szakképző közismerettel 2</t>
  </si>
  <si>
    <t>Bányaművelő</t>
  </si>
  <si>
    <t>Fémelőállító</t>
  </si>
  <si>
    <t>Fluidumkitermelő</t>
  </si>
  <si>
    <t>Öntvénykészítő</t>
  </si>
  <si>
    <t>Elektronikai műszerész</t>
  </si>
  <si>
    <t>Villanyszerelő</t>
  </si>
  <si>
    <t>Ács</t>
  </si>
  <si>
    <t>Bádogos</t>
  </si>
  <si>
    <t>Burkoló</t>
  </si>
  <si>
    <t>Épületszobrász és műköves</t>
  </si>
  <si>
    <t>Festő, mázoló, tapétázó</t>
  </si>
  <si>
    <t>Kőfaragó</t>
  </si>
  <si>
    <t>Kőműves</t>
  </si>
  <si>
    <t>Szárazépítő</t>
  </si>
  <si>
    <t>Szerkezetépítő és -szerelő</t>
  </si>
  <si>
    <t>Szigetelő</t>
  </si>
  <si>
    <t>Tetőfedő</t>
  </si>
  <si>
    <t>Útépítő és útfenntartó</t>
  </si>
  <si>
    <t>Hűtő- és szellőzésrendszer-szerelő</t>
  </si>
  <si>
    <t>Központifűtés- és gázhálózatrendszer-szerelő</t>
  </si>
  <si>
    <t>Víz- és csatornarendszer-szerelő</t>
  </si>
  <si>
    <t>Asztalos</t>
  </si>
  <si>
    <t>Kárpitos</t>
  </si>
  <si>
    <t>CNC-programozó</t>
  </si>
  <si>
    <t>Építő-, szállító- és munkagépszerelő</t>
  </si>
  <si>
    <t>Épület- és szerkezetlakatos</t>
  </si>
  <si>
    <t>Finommechanikai műszerész</t>
  </si>
  <si>
    <t>Gépi és CNC forgácsoló</t>
  </si>
  <si>
    <t>Hegesztő</t>
  </si>
  <si>
    <t>Ipari gépész</t>
  </si>
  <si>
    <t>Szerszám- és készülékgyártó</t>
  </si>
  <si>
    <t>Hulladék-feldolgozó munkatárs</t>
  </si>
  <si>
    <t>Vízügyi munkatárs</t>
  </si>
  <si>
    <t>Bőrtermékkészítő</t>
  </si>
  <si>
    <t>Divatszabó</t>
  </si>
  <si>
    <t>Kerámia- és porcelánkészítő</t>
  </si>
  <si>
    <t>Textilgyártó</t>
  </si>
  <si>
    <t>Nyomdász</t>
  </si>
  <si>
    <t>Erdőművelő-fakitermelő</t>
  </si>
  <si>
    <t>Gazda</t>
  </si>
  <si>
    <t>Kertész</t>
  </si>
  <si>
    <t>Mezőgazdasági gépész</t>
  </si>
  <si>
    <t>Abroncsgyártó</t>
  </si>
  <si>
    <t>Gyógyszerkészítmény-gyártó</t>
  </si>
  <si>
    <t>Műanyag-feldolgozó</t>
  </si>
  <si>
    <t>Papírgyártó és -feldolgozó,
csomagolószer-gyártó</t>
  </si>
  <si>
    <t>Vegyipari rendszerkezelő</t>
  </si>
  <si>
    <t>Szakképző iskola közismerettel 2 Összeg</t>
  </si>
  <si>
    <t>Szakképző közismerettel 3</t>
  </si>
  <si>
    <t>Optikaitermék-készítő</t>
  </si>
  <si>
    <t>Autógyártó</t>
  </si>
  <si>
    <t>Fémszerkezet-felületbevonó</t>
  </si>
  <si>
    <t>Gépjármű mechatronikus</t>
  </si>
  <si>
    <t>Gyártósori gépbeállító</t>
  </si>
  <si>
    <t>Járműfényező</t>
  </si>
  <si>
    <t>Járműkarosszéria-előkészítő, felületbevonó</t>
  </si>
  <si>
    <t>Karosszérialakatos</t>
  </si>
  <si>
    <t>Mechatronikus karbantartó</t>
  </si>
  <si>
    <t>Szakképző iskola közismerettel 3 Összeg</t>
  </si>
  <si>
    <t>Szakképző közismeret nélkül 1</t>
  </si>
  <si>
    <t>Szakképző iskola közismeret nélkül 1 Összeg</t>
  </si>
  <si>
    <t>Szakképző közismeret nélkül 2</t>
  </si>
  <si>
    <t>Szakképző iskola közismeret nélkül 2 Összeg</t>
  </si>
  <si>
    <t>Szakképző iskola közismeret nélkül 3</t>
  </si>
  <si>
    <t>Szakképző közismeret nélkül 3</t>
  </si>
  <si>
    <t>Cégalapítás költségei</t>
  </si>
  <si>
    <t>Ügyvédi díj</t>
  </si>
  <si>
    <t>hónapok száma</t>
  </si>
  <si>
    <t>járulék szorzó</t>
  </si>
  <si>
    <t>Cégjogi eljárás díja</t>
  </si>
  <si>
    <t>egyéb egyszeri költség</t>
  </si>
  <si>
    <t xml:space="preserve"> csak az új létszám felvétel kell évente feltüntetni</t>
  </si>
  <si>
    <t>1 üzleti év</t>
  </si>
  <si>
    <t>2 üzleti év</t>
  </si>
  <si>
    <t>3 üzleti év</t>
  </si>
  <si>
    <t>4 üzleti év</t>
  </si>
  <si>
    <t>5 üzleti év</t>
  </si>
  <si>
    <t>Összes cégalapítási költség</t>
  </si>
  <si>
    <t>MUNKAVÁLLALÓK</t>
  </si>
  <si>
    <t>havi bér (jellegű juttatás)</t>
  </si>
  <si>
    <t>1. év
ÚJ FŐ</t>
  </si>
  <si>
    <t>2. év
ÚJ FŐ</t>
  </si>
  <si>
    <t>3. év
ÚJ FŐ</t>
  </si>
  <si>
    <t>4. év
ÚJ FŐ</t>
  </si>
  <si>
    <t>5. év
ÚJ FŐ</t>
  </si>
  <si>
    <t>éves bruttó jövedelem</t>
  </si>
  <si>
    <t>éves költség munkáltatói járulékokkal</t>
  </si>
  <si>
    <t>Ügyvezető</t>
  </si>
  <si>
    <t>IT, hardver költségek</t>
  </si>
  <si>
    <t>vételár (ha van)</t>
  </si>
  <si>
    <t>havi költség</t>
  </si>
  <si>
    <t>üzleti évre kalkulált költség</t>
  </si>
  <si>
    <t>Ügyvezető helyettes/ oktató</t>
  </si>
  <si>
    <t>IT- Központi rendszer support</t>
  </si>
  <si>
    <t>Gazdasági vezető feladatokat ellátó személy</t>
  </si>
  <si>
    <t xml:space="preserve">IT - Központi rendszer licensz </t>
  </si>
  <si>
    <t>Pénzügyi munkatárs (Könyvelés, Beszerzés)</t>
  </si>
  <si>
    <t>IT - Hardver vételár nettó (3 éves amortizációval)</t>
  </si>
  <si>
    <t>HR, bérszámfejtés</t>
  </si>
  <si>
    <t>ÖSSZES IT JELLEGŰ KÖLTSÉG</t>
  </si>
  <si>
    <t>Könyvelő (csak alkalmazott esetén)</t>
  </si>
  <si>
    <t>Adminisztrátor 1</t>
  </si>
  <si>
    <t>INGATLAN JELLEGŰ ÉS EGYÉB ÜZEMELTETÉSI KÖLTSÉG</t>
  </si>
  <si>
    <t>megjegyzés</t>
  </si>
  <si>
    <t>Adminisztrátor 2</t>
  </si>
  <si>
    <t>Ingatlan bérleti díja (berendezett irodával kalkulálva)</t>
  </si>
  <si>
    <t>Ügyintéző</t>
  </si>
  <si>
    <t>Üzemeltetési költségek: víz, villany, gáz</t>
  </si>
  <si>
    <t xml:space="preserve">Jogász </t>
  </si>
  <si>
    <t>egyéb üzemeltetési költség (telefon, őrzés védés)</t>
  </si>
  <si>
    <t>Tisztségviselők</t>
  </si>
  <si>
    <t>Marketing, honlap</t>
  </si>
  <si>
    <t>ÖSSZES MUNKAVÁLLALÓI BÉR</t>
  </si>
  <si>
    <t>irodai fogyóeszközök (papír írószer, tisztítószer stb)</t>
  </si>
  <si>
    <t>Egyéb költségek: pl. együttműködési szerződés alapján kivizetett díjak, jogdíjak</t>
  </si>
  <si>
    <t>ÖSSZES ÜZEMELTETÉSI KÖLTSÉG</t>
  </si>
  <si>
    <r>
      <t xml:space="preserve">ITT LÁTSZIK HOGY A TANULÓKRA MILYEN KÖZVETLEN ÉS KÖZVETETT FIX KÖLTSÉGET SZÁMOLUNK 
</t>
    </r>
    <r>
      <rPr>
        <sz val="12"/>
        <color rgb="FFC00000"/>
        <rFont val="Calibri"/>
        <family val="2"/>
        <charset val="238"/>
        <scheme val="minor"/>
      </rPr>
      <t>A SZAKMÁRA VONATKOZÓ  TANULÓI KÖLTSÉGEKET A TANULÓSZÁM TERVEZŐBE KELL BEÍRNI!</t>
    </r>
  </si>
  <si>
    <t>SZÜKSÉG ESETÉN ÁTÍRHATÓAK A SÁRGA MEZŐK</t>
  </si>
  <si>
    <t>TANULÓ KÖLTSÉGEK (fix)</t>
  </si>
  <si>
    <t>Minimálbér</t>
  </si>
  <si>
    <t>Minimálbér szorzó</t>
  </si>
  <si>
    <t>Tanulói bér</t>
  </si>
  <si>
    <t>Járulék</t>
  </si>
  <si>
    <t>Tanulói bérköltség</t>
  </si>
  <si>
    <t>Tanulói direkt költségek</t>
  </si>
  <si>
    <t>Havi</t>
  </si>
  <si>
    <t>Étkezési hozzájárulás/ Cafeteria</t>
  </si>
  <si>
    <t>Foglalkozás egészségügyi, üzemorvosi vizsgálat</t>
  </si>
  <si>
    <t>Tanulói felelősségbiztosítás</t>
  </si>
  <si>
    <t>Részösszesen:</t>
  </si>
  <si>
    <t>Tanulói indirekt költségek</t>
  </si>
  <si>
    <t>TB, Bérszámfejtés, könyvelés, ki-és beléptetés, stb. ügyintézés /fő /hó</t>
  </si>
  <si>
    <t>Kréta kezelési költség/fő</t>
  </si>
  <si>
    <t>Szakmai oktatói költség/fő</t>
  </si>
  <si>
    <t>Összesen:</t>
  </si>
  <si>
    <t>technikum közismeret nélkül</t>
  </si>
  <si>
    <t>technikum közismerettel</t>
  </si>
  <si>
    <t>munkanap</t>
  </si>
  <si>
    <t>éves összes bevétel 
(20%-kal)</t>
  </si>
  <si>
    <t>éves összes bevétel (20%-kal)</t>
  </si>
  <si>
    <t>Önköltség/év</t>
  </si>
  <si>
    <t>évfolyami szorzó</t>
  </si>
  <si>
    <t>szakma szorzó</t>
  </si>
  <si>
    <t>egy mnap alap ft/fő</t>
  </si>
  <si>
    <t>13. évfolyam</t>
  </si>
  <si>
    <t>14. évfolyam</t>
  </si>
  <si>
    <t>bónusz 20%</t>
  </si>
  <si>
    <t>11. évfolyam</t>
  </si>
  <si>
    <t>12. évfolyam</t>
  </si>
  <si>
    <t>3. kategória</t>
  </si>
  <si>
    <t>2. kategória</t>
  </si>
  <si>
    <t>1. kategória</t>
  </si>
  <si>
    <t>Szakképzés közismeret nélkül</t>
  </si>
  <si>
    <t>Szakképzés közismerettel</t>
  </si>
  <si>
    <t>éves összes bevétel 20%-kal</t>
  </si>
  <si>
    <t>10.évfolyam</t>
  </si>
  <si>
    <t>11.évfolyam</t>
  </si>
  <si>
    <t>1 évfolyam</t>
  </si>
  <si>
    <t>2 évfolyam</t>
  </si>
  <si>
    <t>3 évfolyam</t>
  </si>
  <si>
    <t>Tanulói lemorzsolódási ráta</t>
  </si>
  <si>
    <t>tanulószám</t>
  </si>
  <si>
    <t>bevétel 20%-kal</t>
  </si>
  <si>
    <t>bevétel</t>
  </si>
  <si>
    <t xml:space="preserve">Technikum közismerettel 1 </t>
  </si>
  <si>
    <t xml:space="preserve">Technikum közismerettel 2 </t>
  </si>
  <si>
    <t xml:space="preserve">Technikum közismerettel 3 </t>
  </si>
  <si>
    <t xml:space="preserve">Technikum közismeret nélkül 1 </t>
  </si>
  <si>
    <t xml:space="preserve">Technikum közismeret nélkül 2 </t>
  </si>
  <si>
    <t xml:space="preserve">Technikum közismeret nélkül 3 </t>
  </si>
  <si>
    <t xml:space="preserve">Szakképző iskola közismerettel 1 </t>
  </si>
  <si>
    <t xml:space="preserve">Szakképző iskola közismerettel 2 </t>
  </si>
  <si>
    <t xml:space="preserve">Szakképző iskola közismerettel 3 </t>
  </si>
  <si>
    <t xml:space="preserve">Szakképző iskola közismeret nélkül 1 </t>
  </si>
  <si>
    <t xml:space="preserve">Szakképző iskola közismeret nélkül 2 </t>
  </si>
  <si>
    <t xml:space="preserve">Szakképző iskola közismeret nélkül 3 </t>
  </si>
  <si>
    <t>költség</t>
  </si>
  <si>
    <t>költség fix és változó</t>
  </si>
  <si>
    <t>Szakképző közismeret nélkül 3 Összeg</t>
  </si>
  <si>
    <t>SZÜKSÉG ESETÉN ÁTÁLLÍTHATÓ A MUNKANAPOK SZÁMA ÉS A LEMORZSOLÓDÁSI RÁTA A SÁRGA MEZŐBEN</t>
  </si>
  <si>
    <t>Ágazati Képzőközpont Üzleti tervező kalkulátor használati útmutató</t>
  </si>
  <si>
    <t>A hat munkalap leírása:</t>
  </si>
  <si>
    <r>
      <t xml:space="preserve">Kitöltött mezők, de </t>
    </r>
    <r>
      <rPr>
        <b/>
        <sz val="11"/>
        <rFont val="Times New Roman"/>
        <family val="1"/>
        <charset val="238"/>
      </rPr>
      <t>átírhatóak a következők</t>
    </r>
    <r>
      <rPr>
        <sz val="11"/>
        <rFont val="Times New Roman"/>
        <family val="1"/>
        <charset val="238"/>
      </rPr>
      <t>:</t>
    </r>
  </si>
  <si>
    <t>ÁLTALÁNOS TUDNIVALÓK</t>
  </si>
  <si>
    <r>
      <rPr>
        <b/>
        <sz val="11"/>
        <color theme="1"/>
        <rFont val="Times New Roman"/>
        <family val="1"/>
        <charset val="238"/>
      </rPr>
      <t xml:space="preserve">Amire nem jó a kalkulátor: </t>
    </r>
    <r>
      <rPr>
        <sz val="11"/>
        <rFont val="Times New Roman"/>
        <family val="1"/>
        <charset val="238"/>
      </rPr>
      <t>az adózás utáni eredményt nem tartalmazza, mert ezeket több tényező is befolyásolhatja.</t>
    </r>
  </si>
  <si>
    <t>A munkafüzet hat munkalapot (öt kitöltendő és 1 grafikon) tartalmaz. Az összes fülön található adat összefüggésben van egymással, tehát, ha bárhol változtatható adat átírásra kerül, akkor a többi munkalapon is változnak a vonatkozó adatok és eredmények. Minden kitölthető munkalapot ki kell tölteni!</t>
  </si>
  <si>
    <t>EZEN A LAPON AZ ÁKK HUMÁN ÉS EGYÉB CÉGES KÖLTSÉGEKET KELL MEGTERVEZNI A SÁRGA MEZŐKBEN 
(a humán erőforrás számát a Felhívás szerint kötelezően 3 évre kell megtervezni!)</t>
  </si>
  <si>
    <t>EZEN A LAPON ÁTÁLLÍTHATÓAK AZ INFLÁCIÓS ÉS REÁLBÉR INDEXEK ÉS ITT KELL BEÍRNI A TERVEZETT EGYÉB BEVÉTELEKET IS! (Kötelező kitölteni az ágazati képzőközpont létrejöttét követő 3 üzleti évre!)</t>
  </si>
  <si>
    <t>·    A hat munkalapból csak a Grafikonok lap az, amibe nem kell, nem lehet beleírni semmit.</t>
  </si>
  <si>
    <t>a.      Átírható mezők: Inflációs index-ek, reálbér index</t>
  </si>
  <si>
    <t>b.     Opcionálisan kitölthető mező: egyéb tevékenységből származó bevételek (nettó árrés: nettó eladási ár-nettó beszerzési ár-költségek)</t>
  </si>
  <si>
    <t>a.      az ágazat/szakma kiválasztását követően ki kell választani az oktatás típusát (közismeretes, vagy közismeret nélkül)</t>
  </si>
  <si>
    <t>b.     ÁKK üzemi költségei: IT jellegű, iroda jellegű, marketing jellegű, üzemeltetési és egyéb költségek</t>
  </si>
  <si>
    <t>c.      a cégalapítás egyszeri költségei: amiben nem szerepel a törzstőke, mivel az a cég vagyona és nem költség</t>
  </si>
  <si>
    <t>a.      alapbeállításként szerepelnek benne adatok, amelyből a sárga mezők átírhatóak, szükség esetén.</t>
  </si>
  <si>
    <t>b.     1 munkanap alap Ft/fő értékek, amely az önköltség x szakmaszorzó érték elosztva az aktuális év munkanapjainak számával.</t>
  </si>
  <si>
    <r>
      <t xml:space="preserve">o   A </t>
    </r>
    <r>
      <rPr>
        <b/>
        <sz val="11"/>
        <rFont val="Times New Roman"/>
        <family val="1"/>
        <charset val="238"/>
      </rPr>
      <t>sárgával jelölt cellák kötelezően kitöltendő</t>
    </r>
    <r>
      <rPr>
        <sz val="11"/>
        <rFont val="Times New Roman"/>
        <family val="1"/>
        <charset val="238"/>
      </rPr>
      <t xml:space="preserve"> mezőket tartalmaznak.</t>
    </r>
  </si>
  <si>
    <r>
      <t>2</t>
    </r>
    <r>
      <rPr>
        <b/>
        <sz val="11"/>
        <color theme="1"/>
        <rFont val="Times New Roman"/>
        <family val="1"/>
        <charset val="238"/>
      </rPr>
      <t>) </t>
    </r>
    <r>
      <rPr>
        <sz val="11"/>
        <color theme="1"/>
        <rFont val="Times New Roman"/>
        <family val="1"/>
        <charset val="238"/>
      </rPr>
      <t>PÉNZÜGYI EREDMÉNY KALKULÁTOR:</t>
    </r>
    <r>
      <rPr>
        <sz val="11"/>
        <color theme="4" tint="-0.249977111117893"/>
        <rFont val="Times New Roman"/>
        <family val="1"/>
        <charset val="238"/>
      </rPr>
      <t xml:space="preserve"> </t>
    </r>
    <r>
      <rPr>
        <sz val="11"/>
        <rFont val="Times New Roman"/>
        <family val="1"/>
        <charset val="238"/>
      </rPr>
      <t xml:space="preserve">minden számítást elvégez, ami a működés eredményéhez szükséges. </t>
    </r>
    <r>
      <rPr>
        <b/>
        <sz val="11"/>
        <rFont val="Times New Roman"/>
        <family val="1"/>
        <charset val="238"/>
      </rPr>
      <t>Célszerű a sárga lapok kitöltése után foglalkozni vele.</t>
    </r>
  </si>
  <si>
    <r>
      <t xml:space="preserve">3)     TANULÓSZÁM TERVEZŐ: A </t>
    </r>
    <r>
      <rPr>
        <b/>
        <sz val="11"/>
        <rFont val="Times New Roman"/>
        <family val="1"/>
        <charset val="238"/>
      </rPr>
      <t>legfontosabb táblázat</t>
    </r>
    <r>
      <rPr>
        <sz val="11"/>
        <rFont val="Times New Roman"/>
        <family val="1"/>
        <charset val="238"/>
      </rPr>
      <t xml:space="preserve">, amiben </t>
    </r>
    <r>
      <rPr>
        <b/>
        <sz val="11"/>
        <rFont val="Times New Roman"/>
        <family val="1"/>
        <charset val="238"/>
      </rPr>
      <t>az összes szakmajegyzékben megtalálható szakma szerepel</t>
    </r>
    <r>
      <rPr>
        <sz val="11"/>
        <rFont val="Times New Roman"/>
        <family val="1"/>
        <charset val="238"/>
      </rPr>
      <t xml:space="preserve"> (legördülő mezőből kiválaszthatók a szükséges elemek).</t>
    </r>
  </si>
  <si>
    <r>
      <t xml:space="preserve">c.      ebben a táblázatban </t>
    </r>
    <r>
      <rPr>
        <b/>
        <sz val="11"/>
        <rFont val="Times New Roman"/>
        <family val="1"/>
        <charset val="238"/>
      </rPr>
      <t>a kiválasztott szakmához tartozó változó költségeit</t>
    </r>
    <r>
      <rPr>
        <sz val="11"/>
        <rFont val="Times New Roman"/>
        <family val="1"/>
        <charset val="238"/>
      </rPr>
      <t xml:space="preserve"> is ki kell tölteni </t>
    </r>
    <r>
      <rPr>
        <b/>
        <sz val="11"/>
        <rFont val="Times New Roman"/>
        <family val="1"/>
        <charset val="238"/>
      </rPr>
      <t>egy tanulóra vetítve.</t>
    </r>
  </si>
  <si>
    <r>
      <t xml:space="preserve">4)     </t>
    </r>
    <r>
      <rPr>
        <sz val="11"/>
        <rFont val="Times New Roman"/>
        <family val="1"/>
        <charset val="238"/>
      </rPr>
      <t xml:space="preserve">ÁKK HUMÁN és CÉGKÖLTSÉG: Ez a lap tartalmazza azokat a </t>
    </r>
    <r>
      <rPr>
        <b/>
        <sz val="11"/>
        <rFont val="Times New Roman"/>
        <family val="1"/>
        <charset val="238"/>
      </rPr>
      <t>változó költségeket</t>
    </r>
    <r>
      <rPr>
        <sz val="11"/>
        <rFont val="Times New Roman"/>
        <family val="1"/>
        <charset val="238"/>
      </rPr>
      <t xml:space="preserve">, amelyek </t>
    </r>
    <r>
      <rPr>
        <b/>
        <sz val="11"/>
        <rFont val="Times New Roman"/>
        <family val="1"/>
        <charset val="238"/>
      </rPr>
      <t>egy adott ÁKK-ban felmerülhetnek.</t>
    </r>
  </si>
  <si>
    <r>
      <t>5)  </t>
    </r>
    <r>
      <rPr>
        <sz val="11"/>
        <color theme="1"/>
        <rFont val="Times New Roman"/>
        <family val="1"/>
        <charset val="238"/>
      </rPr>
      <t>   TANULÓI BÉRKÖLTSÉG</t>
    </r>
    <r>
      <rPr>
        <sz val="11"/>
        <rFont val="Times New Roman"/>
        <family val="1"/>
        <charset val="238"/>
      </rPr>
      <t xml:space="preserve">: </t>
    </r>
    <r>
      <rPr>
        <b/>
        <sz val="11"/>
        <rFont val="Times New Roman"/>
        <family val="1"/>
        <charset val="238"/>
      </rPr>
      <t>bérjellegű vagy ahhoz közvetlenül kapcsolódó költségek</t>
    </r>
  </si>
  <si>
    <r>
      <rPr>
        <sz val="11"/>
        <color theme="1"/>
        <rFont val="Times New Roman"/>
        <family val="1"/>
        <charset val="238"/>
      </rPr>
      <t>6) NAP_LEMORZSOLÓDÁS:</t>
    </r>
    <r>
      <rPr>
        <sz val="11"/>
        <rFont val="Times New Roman"/>
        <family val="1"/>
        <charset val="238"/>
      </rPr>
      <t xml:space="preserve"> a lapon találhatóak </t>
    </r>
    <r>
      <rPr>
        <b/>
        <sz val="11"/>
        <rFont val="Times New Roman"/>
        <family val="1"/>
        <charset val="238"/>
      </rPr>
      <t>a szakirányú oktatáshoz kapcsolódó adókedvezménnyel számolt napi összegek és a sikeres vizsga esetén járó 20%-os adóvisszatérítés</t>
    </r>
    <r>
      <rPr>
        <sz val="11"/>
        <rFont val="Times New Roman"/>
        <family val="1"/>
        <charset val="238"/>
      </rPr>
      <t>. Az adóvisszatérítést évente kalkuláljuk - ami számvitelileg megoldható elhatárolással -, de tudjuk, hogy ez csak a 2. és 3. évben jelentkezik tényleges bevételként. Az éves tanuló lemorzsolódási adatok is ezen a lapon találhatóak.</t>
    </r>
  </si>
  <si>
    <r>
      <t xml:space="preserve">a.      iskola típusonként a </t>
    </r>
    <r>
      <rPr>
        <b/>
        <sz val="11"/>
        <rFont val="Times New Roman"/>
        <family val="1"/>
        <charset val="238"/>
      </rPr>
      <t>nem iskolában töltött napok száma</t>
    </r>
    <r>
      <rPr>
        <sz val="11"/>
        <rFont val="Times New Roman"/>
        <family val="1"/>
        <charset val="238"/>
      </rPr>
      <t xml:space="preserve"> (amelyekre adóvisszatérítés számolható el)</t>
    </r>
  </si>
  <si>
    <r>
      <t xml:space="preserve">1) GRAFIKONOK: Összefoglaló, mely a </t>
    </r>
    <r>
      <rPr>
        <b/>
        <sz val="11"/>
        <rFont val="Times New Roman"/>
        <family val="1"/>
        <charset val="238"/>
      </rPr>
      <t>legfontosabb adatokat tartalmazza grafikonos megjelenítésben</t>
    </r>
    <r>
      <rPr>
        <sz val="11"/>
        <rFont val="Times New Roman"/>
        <family val="1"/>
        <charset val="238"/>
      </rPr>
      <t>. (bevételek-kiadások, működési eredmény, bevételek összetétele és kiadások összetétele, valamint a tanuló számok alakulása). A grafikonok másolhatóak és egyesével A4-es méretben is kinyomtathatóak (az adott grafikon kijelölése --&gt; jobb klikk és nyomtatás)</t>
    </r>
  </si>
  <si>
    <r>
      <t xml:space="preserve">c.      alul található az </t>
    </r>
    <r>
      <rPr>
        <b/>
        <sz val="11"/>
        <rFont val="Times New Roman"/>
        <family val="1"/>
        <charset val="238"/>
      </rPr>
      <t>éves tanuló lemorzsolódás</t>
    </r>
    <r>
      <rPr>
        <sz val="11"/>
        <rFont val="Times New Roman"/>
        <family val="1"/>
        <charset val="238"/>
      </rPr>
      <t>, amely szintén kitöltendő, de az ÁKK szakképző intézményeinek, illetve a térség lemorzsolódási adatainak figyelembevételével célszerű megváltoztatni.</t>
    </r>
  </si>
  <si>
    <t>a.      ÁKK-ban alkalmazott (tervezett) létszám 3 évre, amelyben az évente felvett ÚJ létszámot kell beírni. A tervezett bérköltséget egyszer kell beírni és azzal számolja végig az éveket (reálbér index-szel automatikusan emeli, ha a Pénzügyi eredmény kalkulátor fülön van érték a reálbér index sorban)</t>
  </si>
  <si>
    <r>
      <t xml:space="preserve">b.     a tanuló szám tervezését 3 éves időtávban, évente, </t>
    </r>
    <r>
      <rPr>
        <b/>
        <sz val="11"/>
        <rFont val="Times New Roman"/>
        <family val="1"/>
        <charset val="238"/>
      </rPr>
      <t xml:space="preserve">kizárólag az adott szakmából várható ÚJ TANULÓSZÁM beírásával </t>
    </r>
    <r>
      <rPr>
        <sz val="11"/>
        <rFont val="Times New Roman"/>
        <family val="1"/>
        <charset val="238"/>
      </rPr>
      <t>kell elvégezni. (nem szükséges foglalkozni azzal, hogy az adott tanuló 2-3 évig még benne van a rendszerben, mert ezt automatikusan számolja a táblázat a bevételeknél és kiadásoknál)</t>
    </r>
  </si>
  <si>
    <r>
      <t>Mire jó a kalkulátor</t>
    </r>
    <r>
      <rPr>
        <sz val="11"/>
        <rFont val="Times New Roman"/>
        <family val="1"/>
        <charset val="238"/>
      </rPr>
      <t>: Modellezni az üzleti évek (5 év, felhívás szerint 3 évet kötelező kitölteni) alatt keletkező árbevételeket és kiadásokat, hogy felhívja a figyelmet arra, hogyan lehet a jövedelmezőséget javítani, mely költség és bevétel elemeket kell végig gondolni.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</si>
</sst>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Ft&quot;_-;\-* #,##0.00\ &quot;Ft&quot;_-;_-* &quot;-&quot;??\ &quot;Ft&quot;_-;_-@_-"/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_-* #,##0\ &quot;Ft&quot;_-;\-* #,##0\ &quot;Ft&quot;_-;_-* &quot;-&quot;??\ &quot;Ft&quot;_-;_-@_-"/>
    <numFmt numFmtId="167" formatCode="0.0%"/>
    <numFmt numFmtId="168" formatCode="_-* #,##0.00\ _F_t_-;\-* #,##0.00\ _F_t_-;_-* &quot;-&quot;??\ _F_t_-;_-@_-"/>
    <numFmt numFmtId="169" formatCode="_-* #,##0\ _F_t_-;\-* #,##0\ _F_t_-;_-* &quot;-&quot;??\ _F_t_-;_-@_-"/>
    <numFmt numFmtId="170" formatCode="#,##0_ ;\-#,##0\ "/>
  </numFmts>
  <fonts count="52">
    <font>
      <sz val="10"/>
      <name val="MS Sans Serif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MS Sans Serif"/>
      <charset val="238"/>
    </font>
    <font>
      <b/>
      <sz val="10"/>
      <name val="MS Sans Serif"/>
      <charset val="238"/>
    </font>
    <font>
      <sz val="10"/>
      <name val="Times New Roman"/>
      <family val="1"/>
      <charset val="238"/>
    </font>
    <font>
      <sz val="10"/>
      <name val="MS Sans Serif"/>
      <family val="2"/>
      <charset val="238"/>
    </font>
    <font>
      <sz val="8"/>
      <name val="MS Sans Serif"/>
      <charset val="238"/>
    </font>
    <font>
      <sz val="10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9" tint="-0.249977111117893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name val="Calibri "/>
      <charset val="238"/>
    </font>
    <font>
      <b/>
      <sz val="10"/>
      <name val="Calibri "/>
      <charset val="238"/>
    </font>
    <font>
      <b/>
      <sz val="12"/>
      <name val="Calibri "/>
      <charset val="238"/>
    </font>
    <font>
      <sz val="12"/>
      <name val="Calibri "/>
      <charset val="238"/>
    </font>
    <font>
      <b/>
      <sz val="11"/>
      <name val="Calibri "/>
      <charset val="238"/>
    </font>
    <font>
      <sz val="12"/>
      <color theme="1"/>
      <name val="Calibri "/>
      <charset val="238"/>
    </font>
    <font>
      <sz val="14"/>
      <name val="Calibri "/>
      <charset val="238"/>
    </font>
    <font>
      <b/>
      <sz val="14"/>
      <color theme="1"/>
      <name val="Calibri"/>
      <family val="2"/>
      <charset val="238"/>
      <scheme val="minor"/>
    </font>
    <font>
      <b/>
      <sz val="14"/>
      <name val="Calibri "/>
      <charset val="238"/>
    </font>
    <font>
      <b/>
      <sz val="14"/>
      <name val="Calibri Light"/>
      <family val="2"/>
      <charset val="238"/>
      <scheme val="major"/>
    </font>
    <font>
      <b/>
      <sz val="12"/>
      <color theme="0"/>
      <name val="Calibri "/>
      <charset val="238"/>
    </font>
    <font>
      <b/>
      <sz val="14"/>
      <color theme="1"/>
      <name val="Calibri "/>
      <charset val="238"/>
    </font>
    <font>
      <sz val="14"/>
      <color theme="1"/>
      <name val="Calibri "/>
      <charset val="238"/>
    </font>
    <font>
      <sz val="14"/>
      <color theme="0"/>
      <name val="Calibri "/>
      <charset val="238"/>
    </font>
    <font>
      <b/>
      <i/>
      <sz val="10"/>
      <name val="Calibri "/>
      <charset val="238"/>
    </font>
    <font>
      <b/>
      <sz val="9"/>
      <name val="MS Sans Serif"/>
      <charset val="238"/>
    </font>
    <font>
      <sz val="12"/>
      <color rgb="FFC0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 Light"/>
      <family val="2"/>
      <charset val="238"/>
      <scheme val="major"/>
    </font>
    <font>
      <b/>
      <sz val="12"/>
      <color rgb="FFFF0000"/>
      <name val="MS Sans Serif"/>
      <charset val="238"/>
    </font>
    <font>
      <b/>
      <sz val="12"/>
      <name val="MS Sans Serif"/>
      <charset val="238"/>
    </font>
    <font>
      <b/>
      <sz val="12"/>
      <color rgb="FFFF0000"/>
      <name val="Calibri Light"/>
      <family val="2"/>
      <charset val="238"/>
      <scheme val="major"/>
    </font>
    <font>
      <sz val="8"/>
      <name val="Calibri "/>
      <charset val="238"/>
    </font>
    <font>
      <b/>
      <sz val="8"/>
      <name val="Calibri "/>
      <charset val="238"/>
    </font>
    <font>
      <b/>
      <i/>
      <sz val="8"/>
      <name val="Calibri "/>
      <charset val="238"/>
    </font>
    <font>
      <b/>
      <sz val="10"/>
      <color rgb="FFFF0000"/>
      <name val="Calibri 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4" tint="-0.249977111117893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D1"/>
        <bgColor indexed="64"/>
      </patternFill>
    </fill>
    <fill>
      <patternFill patternType="solid">
        <fgColor theme="0" tint="-0.3499862666707357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2">
    <xf numFmtId="0" fontId="0" fillId="0" borderId="0"/>
    <xf numFmtId="43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/>
    <xf numFmtId="44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256">
    <xf numFmtId="0" fontId="0" fillId="0" borderId="0" xfId="0"/>
    <xf numFmtId="0" fontId="3" fillId="0" borderId="0" xfId="7"/>
    <xf numFmtId="166" fontId="5" fillId="0" borderId="1" xfId="9" applyNumberFormat="1" applyFont="1" applyBorder="1" applyAlignment="1">
      <alignment vertical="center"/>
    </xf>
    <xf numFmtId="0" fontId="3" fillId="0" borderId="1" xfId="7" applyBorder="1" applyAlignment="1">
      <alignment vertical="center"/>
    </xf>
    <xf numFmtId="165" fontId="13" fillId="6" borderId="1" xfId="8" applyNumberFormat="1" applyFont="1" applyFill="1" applyBorder="1" applyAlignment="1">
      <alignment horizontal="center" vertical="center"/>
    </xf>
    <xf numFmtId="0" fontId="5" fillId="0" borderId="0" xfId="7" applyFont="1"/>
    <xf numFmtId="9" fontId="3" fillId="0" borderId="0" xfId="2" applyFont="1"/>
    <xf numFmtId="165" fontId="5" fillId="0" borderId="1" xfId="7" applyNumberFormat="1" applyFont="1" applyBorder="1" applyAlignment="1">
      <alignment vertical="center"/>
    </xf>
    <xf numFmtId="0" fontId="3" fillId="0" borderId="2" xfId="7" applyBorder="1" applyAlignment="1">
      <alignment vertical="center"/>
    </xf>
    <xf numFmtId="0" fontId="3" fillId="0" borderId="2" xfId="7" applyBorder="1" applyAlignment="1">
      <alignment vertical="center" wrapText="1"/>
    </xf>
    <xf numFmtId="0" fontId="0" fillId="0" borderId="0" xfId="0" applyAlignment="1">
      <alignment wrapText="1"/>
    </xf>
    <xf numFmtId="0" fontId="2" fillId="0" borderId="0" xfId="10"/>
    <xf numFmtId="165" fontId="0" fillId="0" borderId="0" xfId="11" applyNumberFormat="1" applyFont="1"/>
    <xf numFmtId="43" fontId="0" fillId="0" borderId="0" xfId="11" applyFont="1"/>
    <xf numFmtId="168" fontId="2" fillId="0" borderId="0" xfId="10" applyNumberFormat="1"/>
    <xf numFmtId="43" fontId="2" fillId="0" borderId="0" xfId="10" applyNumberFormat="1"/>
    <xf numFmtId="0" fontId="2" fillId="0" borderId="1" xfId="10" applyBorder="1"/>
    <xf numFmtId="165" fontId="0" fillId="0" borderId="1" xfId="11" applyNumberFormat="1" applyFont="1" applyBorder="1"/>
    <xf numFmtId="168" fontId="2" fillId="0" borderId="1" xfId="10" applyNumberFormat="1" applyBorder="1"/>
    <xf numFmtId="43" fontId="0" fillId="0" borderId="1" xfId="11" applyFont="1" applyBorder="1"/>
    <xf numFmtId="165" fontId="0" fillId="0" borderId="1" xfId="11" applyNumberFormat="1" applyFont="1" applyBorder="1" applyAlignment="1">
      <alignment horizontal="center"/>
    </xf>
    <xf numFmtId="0" fontId="7" fillId="0" borderId="1" xfId="10" applyFont="1" applyBorder="1"/>
    <xf numFmtId="165" fontId="0" fillId="0" borderId="1" xfId="11" applyNumberFormat="1" applyFont="1" applyBorder="1" applyAlignment="1"/>
    <xf numFmtId="0" fontId="7" fillId="0" borderId="0" xfId="10" applyFont="1"/>
    <xf numFmtId="165" fontId="0" fillId="0" borderId="0" xfId="11" applyNumberFormat="1" applyFont="1" applyBorder="1"/>
    <xf numFmtId="43" fontId="0" fillId="0" borderId="0" xfId="11" applyFont="1" applyBorder="1"/>
    <xf numFmtId="0" fontId="14" fillId="4" borderId="1" xfId="10" applyFont="1" applyFill="1" applyBorder="1"/>
    <xf numFmtId="165" fontId="15" fillId="4" borderId="1" xfId="11" applyNumberFormat="1" applyFont="1" applyFill="1" applyBorder="1"/>
    <xf numFmtId="43" fontId="14" fillId="4" borderId="1" xfId="10" applyNumberFormat="1" applyFont="1" applyFill="1" applyBorder="1"/>
    <xf numFmtId="168" fontId="14" fillId="4" borderId="1" xfId="10" applyNumberFormat="1" applyFont="1" applyFill="1" applyBorder="1"/>
    <xf numFmtId="43" fontId="15" fillId="4" borderId="1" xfId="11" applyFont="1" applyFill="1" applyBorder="1"/>
    <xf numFmtId="169" fontId="14" fillId="4" borderId="1" xfId="10" applyNumberFormat="1" applyFont="1" applyFill="1" applyBorder="1"/>
    <xf numFmtId="0" fontId="16" fillId="4" borderId="1" xfId="10" applyFont="1" applyFill="1" applyBorder="1" applyAlignment="1">
      <alignment horizontal="center"/>
    </xf>
    <xf numFmtId="0" fontId="7" fillId="0" borderId="0" xfId="0" applyFont="1" applyAlignment="1">
      <alignment wrapText="1"/>
    </xf>
    <xf numFmtId="165" fontId="0" fillId="10" borderId="1" xfId="11" applyNumberFormat="1" applyFont="1" applyFill="1" applyBorder="1"/>
    <xf numFmtId="0" fontId="0" fillId="7" borderId="0" xfId="0" applyFill="1"/>
    <xf numFmtId="165" fontId="0" fillId="7" borderId="1" xfId="11" applyNumberFormat="1" applyFont="1" applyFill="1" applyBorder="1"/>
    <xf numFmtId="0" fontId="0" fillId="7" borderId="1" xfId="11" applyNumberFormat="1" applyFont="1" applyFill="1" applyBorder="1"/>
    <xf numFmtId="165" fontId="0" fillId="0" borderId="1" xfId="11" applyNumberFormat="1" applyFont="1" applyFill="1" applyBorder="1"/>
    <xf numFmtId="0" fontId="0" fillId="0" borderId="1" xfId="11" applyNumberFormat="1" applyFont="1" applyFill="1" applyBorder="1"/>
    <xf numFmtId="43" fontId="0" fillId="0" borderId="1" xfId="11" applyFont="1" applyFill="1" applyBorder="1"/>
    <xf numFmtId="0" fontId="17" fillId="0" borderId="1" xfId="10" applyFont="1" applyBorder="1"/>
    <xf numFmtId="165" fontId="0" fillId="0" borderId="0" xfId="1" applyNumberFormat="1" applyFont="1"/>
    <xf numFmtId="0" fontId="21" fillId="0" borderId="0" xfId="0" applyFont="1"/>
    <xf numFmtId="0" fontId="21" fillId="0" borderId="1" xfId="0" applyFont="1" applyBorder="1"/>
    <xf numFmtId="165" fontId="21" fillId="0" borderId="1" xfId="1" applyNumberFormat="1" applyFont="1" applyBorder="1"/>
    <xf numFmtId="0" fontId="23" fillId="0" borderId="7" xfId="3" applyFont="1" applyBorder="1" applyAlignment="1">
      <alignment horizontal="left"/>
    </xf>
    <xf numFmtId="0" fontId="23" fillId="0" borderId="1" xfId="3" applyFont="1" applyBorder="1"/>
    <xf numFmtId="0" fontId="24" fillId="0" borderId="0" xfId="0" applyFont="1"/>
    <xf numFmtId="0" fontId="24" fillId="0" borderId="1" xfId="0" applyFont="1" applyBorder="1"/>
    <xf numFmtId="165" fontId="24" fillId="0" borderId="1" xfId="1" applyNumberFormat="1" applyFont="1" applyBorder="1"/>
    <xf numFmtId="0" fontId="27" fillId="0" borderId="0" xfId="0" applyFont="1"/>
    <xf numFmtId="0" fontId="23" fillId="0" borderId="1" xfId="0" applyFont="1" applyBorder="1"/>
    <xf numFmtId="0" fontId="23" fillId="0" borderId="1" xfId="0" applyFont="1" applyBorder="1" applyAlignment="1">
      <alignment horizontal="center" vertical="center"/>
    </xf>
    <xf numFmtId="0" fontId="20" fillId="0" borderId="0" xfId="7" applyFont="1" applyAlignment="1">
      <alignment wrapText="1"/>
    </xf>
    <xf numFmtId="0" fontId="28" fillId="3" borderId="3" xfId="7" applyFont="1" applyFill="1" applyBorder="1" applyAlignment="1">
      <alignment vertical="center"/>
    </xf>
    <xf numFmtId="166" fontId="28" fillId="3" borderId="5" xfId="9" applyNumberFormat="1" applyFont="1" applyFill="1" applyBorder="1" applyAlignment="1">
      <alignment vertical="center"/>
    </xf>
    <xf numFmtId="0" fontId="19" fillId="0" borderId="2" xfId="7" applyFont="1" applyBorder="1"/>
    <xf numFmtId="9" fontId="19" fillId="0" borderId="2" xfId="2" applyFont="1" applyBorder="1"/>
    <xf numFmtId="9" fontId="19" fillId="0" borderId="1" xfId="2" applyFont="1" applyBorder="1"/>
    <xf numFmtId="165" fontId="19" fillId="0" borderId="1" xfId="7" applyNumberFormat="1" applyFont="1" applyBorder="1"/>
    <xf numFmtId="167" fontId="24" fillId="0" borderId="1" xfId="6" applyNumberFormat="1" applyFont="1" applyFill="1" applyBorder="1" applyAlignment="1">
      <alignment horizontal="center" vertical="center"/>
    </xf>
    <xf numFmtId="0" fontId="23" fillId="2" borderId="1" xfId="3" applyFont="1" applyFill="1" applyBorder="1"/>
    <xf numFmtId="165" fontId="23" fillId="0" borderId="1" xfId="1" applyNumberFormat="1" applyFont="1" applyBorder="1"/>
    <xf numFmtId="0" fontId="24" fillId="0" borderId="1" xfId="3" applyFont="1" applyBorder="1"/>
    <xf numFmtId="165" fontId="24" fillId="0" borderId="0" xfId="1" applyNumberFormat="1" applyFont="1"/>
    <xf numFmtId="0" fontId="23" fillId="3" borderId="1" xfId="3" applyFont="1" applyFill="1" applyBorder="1" applyAlignment="1">
      <alignment horizontal="center"/>
    </xf>
    <xf numFmtId="165" fontId="23" fillId="3" borderId="1" xfId="0" applyNumberFormat="1" applyFont="1" applyFill="1" applyBorder="1"/>
    <xf numFmtId="165" fontId="31" fillId="11" borderId="1" xfId="0" applyNumberFormat="1" applyFont="1" applyFill="1" applyBorder="1"/>
    <xf numFmtId="165" fontId="27" fillId="0" borderId="0" xfId="0" applyNumberFormat="1" applyFont="1"/>
    <xf numFmtId="0" fontId="27" fillId="0" borderId="1" xfId="0" applyFont="1" applyBorder="1"/>
    <xf numFmtId="0" fontId="27" fillId="8" borderId="1" xfId="0" applyFont="1" applyFill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33" fillId="3" borderId="1" xfId="0" applyFont="1" applyFill="1" applyBorder="1"/>
    <xf numFmtId="0" fontId="27" fillId="7" borderId="1" xfId="0" applyFont="1" applyFill="1" applyBorder="1"/>
    <xf numFmtId="0" fontId="34" fillId="8" borderId="1" xfId="0" applyFont="1" applyFill="1" applyBorder="1" applyAlignment="1">
      <alignment horizontal="center" wrapText="1"/>
    </xf>
    <xf numFmtId="0" fontId="27" fillId="8" borderId="1" xfId="0" applyFont="1" applyFill="1" applyBorder="1" applyAlignment="1">
      <alignment horizontal="center" wrapText="1"/>
    </xf>
    <xf numFmtId="0" fontId="27" fillId="0" borderId="1" xfId="0" applyFont="1" applyBorder="1" applyAlignment="1">
      <alignment horizontal="center" wrapText="1"/>
    </xf>
    <xf numFmtId="165" fontId="34" fillId="8" borderId="1" xfId="1" applyNumberFormat="1" applyFont="1" applyFill="1" applyBorder="1" applyAlignment="1">
      <alignment horizontal="center"/>
    </xf>
    <xf numFmtId="0" fontId="32" fillId="3" borderId="1" xfId="0" applyFont="1" applyFill="1" applyBorder="1"/>
    <xf numFmtId="165" fontId="27" fillId="0" borderId="1" xfId="0" applyNumberFormat="1" applyFont="1" applyBorder="1"/>
    <xf numFmtId="165" fontId="33" fillId="3" borderId="1" xfId="0" applyNumberFormat="1" applyFont="1" applyFill="1" applyBorder="1"/>
    <xf numFmtId="165" fontId="32" fillId="3" borderId="1" xfId="0" applyNumberFormat="1" applyFont="1" applyFill="1" applyBorder="1"/>
    <xf numFmtId="165" fontId="27" fillId="7" borderId="1" xfId="0" applyNumberFormat="1" applyFont="1" applyFill="1" applyBorder="1"/>
    <xf numFmtId="0" fontId="33" fillId="4" borderId="1" xfId="0" applyFont="1" applyFill="1" applyBorder="1"/>
    <xf numFmtId="0" fontId="33" fillId="9" borderId="1" xfId="0" applyFont="1" applyFill="1" applyBorder="1"/>
    <xf numFmtId="165" fontId="33" fillId="4" borderId="1" xfId="0" applyNumberFormat="1" applyFont="1" applyFill="1" applyBorder="1"/>
    <xf numFmtId="165" fontId="32" fillId="4" borderId="1" xfId="1" applyNumberFormat="1" applyFont="1" applyFill="1" applyBorder="1"/>
    <xf numFmtId="165" fontId="33" fillId="9" borderId="1" xfId="0" applyNumberFormat="1" applyFont="1" applyFill="1" applyBorder="1"/>
    <xf numFmtId="0" fontId="29" fillId="0" borderId="1" xfId="0" applyFont="1" applyBorder="1" applyAlignment="1">
      <alignment horizontal="center" vertical="center"/>
    </xf>
    <xf numFmtId="0" fontId="35" fillId="0" borderId="1" xfId="0" applyFont="1" applyBorder="1"/>
    <xf numFmtId="0" fontId="23" fillId="12" borderId="1" xfId="0" applyFont="1" applyFill="1" applyBorder="1" applyAlignment="1">
      <alignment horizontal="center" vertical="center"/>
    </xf>
    <xf numFmtId="0" fontId="23" fillId="12" borderId="1" xfId="0" applyFont="1" applyFill="1" applyBorder="1" applyAlignment="1">
      <alignment horizontal="center" vertical="center" wrapText="1"/>
    </xf>
    <xf numFmtId="0" fontId="24" fillId="0" borderId="1" xfId="3" applyFont="1" applyBorder="1" applyAlignment="1">
      <alignment wrapText="1"/>
    </xf>
    <xf numFmtId="0" fontId="26" fillId="0" borderId="1" xfId="3" applyFont="1" applyBorder="1" applyAlignment="1">
      <alignment wrapText="1"/>
    </xf>
    <xf numFmtId="0" fontId="23" fillId="12" borderId="1" xfId="0" applyFont="1" applyFill="1" applyBorder="1"/>
    <xf numFmtId="165" fontId="23" fillId="12" borderId="1" xfId="0" applyNumberFormat="1" applyFont="1" applyFill="1" applyBorder="1"/>
    <xf numFmtId="0" fontId="21" fillId="2" borderId="0" xfId="0" applyFont="1" applyFill="1"/>
    <xf numFmtId="0" fontId="22" fillId="2" borderId="0" xfId="0" applyFont="1" applyFill="1"/>
    <xf numFmtId="165" fontId="22" fillId="2" borderId="0" xfId="0" applyNumberFormat="1" applyFont="1" applyFill="1"/>
    <xf numFmtId="0" fontId="23" fillId="0" borderId="1" xfId="0" applyFont="1" applyBorder="1" applyAlignment="1">
      <alignment horizontal="center" vertical="center" wrapText="1"/>
    </xf>
    <xf numFmtId="0" fontId="21" fillId="0" borderId="1" xfId="3" applyFont="1" applyBorder="1" applyAlignment="1">
      <alignment wrapText="1"/>
    </xf>
    <xf numFmtId="165" fontId="22" fillId="0" borderId="1" xfId="1" applyNumberFormat="1" applyFont="1" applyBorder="1" applyAlignment="1">
      <alignment vertical="center" wrapText="1"/>
    </xf>
    <xf numFmtId="165" fontId="21" fillId="0" borderId="1" xfId="1" applyNumberFormat="1" applyFont="1" applyFill="1" applyBorder="1" applyAlignment="1">
      <alignment vertical="center" wrapText="1"/>
    </xf>
    <xf numFmtId="165" fontId="23" fillId="12" borderId="1" xfId="1" applyNumberFormat="1" applyFont="1" applyFill="1" applyBorder="1"/>
    <xf numFmtId="0" fontId="21" fillId="0" borderId="0" xfId="3" applyFont="1" applyAlignment="1">
      <alignment wrapText="1"/>
    </xf>
    <xf numFmtId="165" fontId="21" fillId="0" borderId="0" xfId="1" applyNumberFormat="1" applyFont="1" applyFill="1" applyBorder="1"/>
    <xf numFmtId="165" fontId="21" fillId="0" borderId="0" xfId="1" applyNumberFormat="1" applyFont="1" applyFill="1" applyBorder="1" applyAlignment="1">
      <alignment vertical="center" wrapText="1"/>
    </xf>
    <xf numFmtId="165" fontId="22" fillId="0" borderId="0" xfId="1" applyNumberFormat="1" applyFont="1" applyBorder="1" applyAlignment="1">
      <alignment vertical="center" wrapText="1"/>
    </xf>
    <xf numFmtId="0" fontId="23" fillId="2" borderId="1" xfId="3" applyFont="1" applyFill="1" applyBorder="1" applyAlignment="1">
      <alignment horizontal="center" vertical="center" wrapText="1"/>
    </xf>
    <xf numFmtId="164" fontId="23" fillId="2" borderId="1" xfId="1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0" fontId="21" fillId="2" borderId="1" xfId="0" applyFont="1" applyFill="1" applyBorder="1"/>
    <xf numFmtId="165" fontId="24" fillId="5" borderId="1" xfId="1" applyNumberFormat="1" applyFont="1" applyFill="1" applyBorder="1" applyProtection="1">
      <protection locked="0"/>
    </xf>
    <xf numFmtId="0" fontId="7" fillId="0" borderId="1" xfId="0" applyFont="1" applyBorder="1" applyAlignment="1">
      <alignment horizontal="center" vertical="center" wrapText="1"/>
    </xf>
    <xf numFmtId="9" fontId="24" fillId="5" borderId="1" xfId="6" applyFont="1" applyFill="1" applyBorder="1" applyAlignment="1" applyProtection="1">
      <alignment horizontal="center" vertical="center"/>
      <protection locked="0"/>
    </xf>
    <xf numFmtId="167" fontId="24" fillId="5" borderId="1" xfId="6" applyNumberFormat="1" applyFont="1" applyFill="1" applyBorder="1" applyAlignment="1" applyProtection="1">
      <alignment horizontal="center" vertical="center"/>
      <protection locked="0"/>
    </xf>
    <xf numFmtId="9" fontId="24" fillId="5" borderId="1" xfId="3" applyNumberFormat="1" applyFont="1" applyFill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7" fillId="7" borderId="1" xfId="0" applyFont="1" applyFill="1" applyBorder="1" applyAlignment="1">
      <alignment wrapText="1"/>
    </xf>
    <xf numFmtId="165" fontId="21" fillId="5" borderId="1" xfId="1" applyNumberFormat="1" applyFont="1" applyFill="1" applyBorder="1" applyProtection="1">
      <protection locked="0"/>
    </xf>
    <xf numFmtId="165" fontId="19" fillId="5" borderId="1" xfId="8" applyNumberFormat="1" applyFont="1" applyFill="1" applyBorder="1" applyProtection="1">
      <protection locked="0"/>
    </xf>
    <xf numFmtId="0" fontId="33" fillId="5" borderId="1" xfId="0" applyFont="1" applyFill="1" applyBorder="1" applyProtection="1">
      <protection locked="0"/>
    </xf>
    <xf numFmtId="0" fontId="27" fillId="5" borderId="1" xfId="0" applyFont="1" applyFill="1" applyBorder="1" applyProtection="1">
      <protection locked="0"/>
    </xf>
    <xf numFmtId="9" fontId="27" fillId="5" borderId="1" xfId="3" applyNumberFormat="1" applyFont="1" applyFill="1" applyBorder="1" applyAlignment="1" applyProtection="1">
      <alignment horizontal="center" vertical="center"/>
      <protection locked="0"/>
    </xf>
    <xf numFmtId="167" fontId="27" fillId="5" borderId="1" xfId="6" applyNumberFormat="1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vertical="center"/>
    </xf>
    <xf numFmtId="0" fontId="0" fillId="0" borderId="11" xfId="0" applyBorder="1" applyAlignment="1">
      <alignment vertical="center"/>
    </xf>
    <xf numFmtId="0" fontId="36" fillId="7" borderId="1" xfId="0" applyFont="1" applyFill="1" applyBorder="1" applyAlignment="1">
      <alignment wrapText="1"/>
    </xf>
    <xf numFmtId="0" fontId="0" fillId="0" borderId="3" xfId="0" applyBorder="1" applyAlignment="1">
      <alignment vertical="center"/>
    </xf>
    <xf numFmtId="170" fontId="0" fillId="0" borderId="0" xfId="1" applyNumberFormat="1" applyFont="1" applyProtection="1"/>
    <xf numFmtId="170" fontId="7" fillId="5" borderId="1" xfId="1" applyNumberFormat="1" applyFont="1" applyFill="1" applyBorder="1" applyAlignment="1" applyProtection="1">
      <alignment horizontal="center"/>
      <protection locked="0"/>
    </xf>
    <xf numFmtId="170" fontId="18" fillId="5" borderId="9" xfId="1" applyNumberFormat="1" applyFont="1" applyFill="1" applyBorder="1" applyAlignment="1" applyProtection="1">
      <alignment horizontal="center" vertical="center" wrapText="1"/>
      <protection locked="0"/>
    </xf>
    <xf numFmtId="170" fontId="18" fillId="5" borderId="10" xfId="1" applyNumberFormat="1" applyFont="1" applyFill="1" applyBorder="1" applyAlignment="1" applyProtection="1">
      <alignment horizontal="center" vertical="center" wrapText="1"/>
      <protection locked="0"/>
    </xf>
    <xf numFmtId="170" fontId="0" fillId="0" borderId="1" xfId="1" applyNumberFormat="1" applyFont="1" applyBorder="1" applyProtection="1"/>
    <xf numFmtId="170" fontId="0" fillId="0" borderId="1" xfId="1" applyNumberFormat="1" applyFont="1" applyBorder="1" applyProtection="1">
      <protection locked="0"/>
    </xf>
    <xf numFmtId="170" fontId="0" fillId="0" borderId="1" xfId="1" applyNumberFormat="1" applyFont="1" applyFill="1" applyBorder="1" applyAlignment="1" applyProtection="1">
      <alignment horizontal="center"/>
      <protection locked="0"/>
    </xf>
    <xf numFmtId="170" fontId="0" fillId="7" borderId="1" xfId="1" applyNumberFormat="1" applyFont="1" applyFill="1" applyBorder="1" applyProtection="1"/>
    <xf numFmtId="170" fontId="0" fillId="12" borderId="1" xfId="1" applyNumberFormat="1" applyFont="1" applyFill="1" applyBorder="1" applyProtection="1"/>
    <xf numFmtId="170" fontId="7" fillId="7" borderId="1" xfId="1" applyNumberFormat="1" applyFont="1" applyFill="1" applyBorder="1" applyProtection="1"/>
    <xf numFmtId="170" fontId="0" fillId="0" borderId="0" xfId="1" applyNumberFormat="1" applyFont="1"/>
    <xf numFmtId="170" fontId="0" fillId="13" borderId="1" xfId="1" applyNumberFormat="1" applyFont="1" applyFill="1" applyBorder="1" applyProtection="1">
      <protection locked="0"/>
    </xf>
    <xf numFmtId="170" fontId="0" fillId="13" borderId="1" xfId="1" applyNumberFormat="1" applyFont="1" applyFill="1" applyBorder="1" applyProtection="1"/>
    <xf numFmtId="165" fontId="21" fillId="5" borderId="1" xfId="1" applyNumberFormat="1" applyFont="1" applyFill="1" applyBorder="1" applyAlignment="1" applyProtection="1">
      <alignment horizontal="center" vertical="center" wrapText="1"/>
      <protection locked="0"/>
    </xf>
    <xf numFmtId="165" fontId="21" fillId="5" borderId="1" xfId="1" applyNumberFormat="1" applyFont="1" applyFill="1" applyBorder="1" applyAlignment="1" applyProtection="1">
      <alignment vertical="center" wrapText="1"/>
      <protection locked="0"/>
    </xf>
    <xf numFmtId="0" fontId="22" fillId="12" borderId="7" xfId="0" applyFont="1" applyFill="1" applyBorder="1" applyAlignment="1">
      <alignment horizontal="center"/>
    </xf>
    <xf numFmtId="0" fontId="22" fillId="12" borderId="8" xfId="0" applyFont="1" applyFill="1" applyBorder="1" applyAlignment="1">
      <alignment horizontal="center"/>
    </xf>
    <xf numFmtId="0" fontId="1" fillId="0" borderId="2" xfId="7" applyFont="1" applyBorder="1" applyAlignment="1">
      <alignment vertical="center"/>
    </xf>
    <xf numFmtId="165" fontId="22" fillId="12" borderId="1" xfId="0" applyNumberFormat="1" applyFont="1" applyFill="1" applyBorder="1"/>
    <xf numFmtId="0" fontId="43" fillId="0" borderId="0" xfId="0" applyFont="1"/>
    <xf numFmtId="0" fontId="44" fillId="0" borderId="1" xfId="0" applyFont="1" applyBorder="1" applyAlignment="1">
      <alignment horizontal="center"/>
    </xf>
    <xf numFmtId="0" fontId="43" fillId="0" borderId="1" xfId="0" applyFont="1" applyBorder="1"/>
    <xf numFmtId="0" fontId="43" fillId="0" borderId="1" xfId="0" applyFont="1" applyBorder="1" applyAlignment="1">
      <alignment horizontal="center"/>
    </xf>
    <xf numFmtId="0" fontId="44" fillId="12" borderId="1" xfId="0" applyFont="1" applyFill="1" applyBorder="1" applyAlignment="1">
      <alignment horizontal="center" vertical="center" wrapText="1"/>
    </xf>
    <xf numFmtId="165" fontId="43" fillId="0" borderId="1" xfId="1" applyNumberFormat="1" applyFont="1" applyBorder="1"/>
    <xf numFmtId="165" fontId="43" fillId="0" borderId="1" xfId="0" applyNumberFormat="1" applyFont="1" applyBorder="1"/>
    <xf numFmtId="165" fontId="44" fillId="12" borderId="1" xfId="0" applyNumberFormat="1" applyFont="1" applyFill="1" applyBorder="1"/>
    <xf numFmtId="165" fontId="44" fillId="2" borderId="0" xfId="0" applyNumberFormat="1" applyFont="1" applyFill="1"/>
    <xf numFmtId="0" fontId="43" fillId="2" borderId="0" xfId="0" applyFont="1" applyFill="1"/>
    <xf numFmtId="0" fontId="45" fillId="0" borderId="1" xfId="0" applyFont="1" applyBorder="1" applyAlignment="1">
      <alignment horizontal="center"/>
    </xf>
    <xf numFmtId="43" fontId="24" fillId="5" borderId="1" xfId="1" applyFont="1" applyFill="1" applyBorder="1" applyProtection="1">
      <protection locked="0"/>
    </xf>
    <xf numFmtId="168" fontId="0" fillId="0" borderId="1" xfId="11" applyNumberFormat="1" applyFont="1" applyFill="1" applyBorder="1"/>
    <xf numFmtId="0" fontId="0" fillId="10" borderId="1" xfId="11" applyNumberFormat="1" applyFont="1" applyFill="1" applyBorder="1"/>
    <xf numFmtId="168" fontId="0" fillId="7" borderId="1" xfId="11" applyNumberFormat="1" applyFont="1" applyFill="1" applyBorder="1"/>
    <xf numFmtId="0" fontId="2" fillId="14" borderId="1" xfId="10" applyFill="1" applyBorder="1"/>
    <xf numFmtId="165" fontId="0" fillId="14" borderId="1" xfId="11" applyNumberFormat="1" applyFont="1" applyFill="1" applyBorder="1" applyAlignment="1">
      <alignment horizontal="center"/>
    </xf>
    <xf numFmtId="168" fontId="2" fillId="14" borderId="1" xfId="10" applyNumberFormat="1" applyFill="1" applyBorder="1"/>
    <xf numFmtId="165" fontId="0" fillId="14" borderId="1" xfId="11" applyNumberFormat="1" applyFont="1" applyFill="1" applyBorder="1"/>
    <xf numFmtId="43" fontId="0" fillId="14" borderId="1" xfId="11" applyFont="1" applyFill="1" applyBorder="1"/>
    <xf numFmtId="0" fontId="0" fillId="14" borderId="1" xfId="11" applyNumberFormat="1" applyFont="1" applyFill="1" applyBorder="1"/>
    <xf numFmtId="9" fontId="1" fillId="0" borderId="0" xfId="2" applyFont="1"/>
    <xf numFmtId="165" fontId="1" fillId="0" borderId="2" xfId="8" applyNumberFormat="1" applyFont="1" applyBorder="1" applyAlignment="1">
      <alignment vertical="center"/>
    </xf>
    <xf numFmtId="166" fontId="1" fillId="0" borderId="1" xfId="9" applyNumberFormat="1" applyFont="1" applyFill="1" applyBorder="1" applyAlignment="1">
      <alignment horizontal="center" vertical="center"/>
    </xf>
    <xf numFmtId="166" fontId="1" fillId="5" borderId="1" xfId="9" applyNumberFormat="1" applyFont="1" applyFill="1" applyBorder="1" applyAlignment="1" applyProtection="1">
      <alignment horizontal="center" vertical="center"/>
      <protection locked="0"/>
    </xf>
    <xf numFmtId="165" fontId="1" fillId="0" borderId="2" xfId="8" applyNumberFormat="1" applyFont="1" applyBorder="1" applyAlignment="1">
      <alignment vertical="center" wrapText="1"/>
    </xf>
    <xf numFmtId="165" fontId="1" fillId="0" borderId="2" xfId="8" applyNumberFormat="1" applyFont="1" applyFill="1" applyBorder="1" applyAlignment="1">
      <alignment vertical="center"/>
    </xf>
    <xf numFmtId="166" fontId="1" fillId="5" borderId="1" xfId="9" applyNumberFormat="1" applyFont="1" applyFill="1" applyBorder="1" applyAlignment="1" applyProtection="1">
      <alignment vertical="center"/>
      <protection locked="0"/>
    </xf>
    <xf numFmtId="0" fontId="27" fillId="5" borderId="1" xfId="0" applyFont="1" applyFill="1" applyBorder="1"/>
    <xf numFmtId="43" fontId="27" fillId="5" borderId="1" xfId="1" applyFont="1" applyFill="1" applyBorder="1"/>
    <xf numFmtId="0" fontId="30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165" fontId="0" fillId="0" borderId="0" xfId="1" applyNumberFormat="1" applyFont="1" applyAlignment="1">
      <alignment horizontal="left" wrapText="1"/>
    </xf>
    <xf numFmtId="0" fontId="0" fillId="0" borderId="8" xfId="0" applyBorder="1"/>
    <xf numFmtId="0" fontId="7" fillId="0" borderId="8" xfId="0" applyFont="1" applyBorder="1" applyAlignment="1" applyProtection="1">
      <alignment horizontal="center" vertical="center"/>
      <protection locked="0"/>
    </xf>
    <xf numFmtId="0" fontId="0" fillId="7" borderId="8" xfId="0" applyFill="1" applyBorder="1"/>
    <xf numFmtId="0" fontId="7" fillId="0" borderId="2" xfId="0" applyFont="1" applyBorder="1" applyAlignment="1">
      <alignment horizontal="center" vertical="center" wrapText="1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wrapText="1"/>
    </xf>
    <xf numFmtId="0" fontId="0" fillId="0" borderId="15" xfId="0" applyBorder="1" applyAlignment="1">
      <alignment vertical="center"/>
    </xf>
    <xf numFmtId="0" fontId="0" fillId="7" borderId="16" xfId="0" applyFill="1" applyBorder="1"/>
    <xf numFmtId="0" fontId="0" fillId="7" borderId="15" xfId="0" applyFill="1" applyBorder="1" applyAlignment="1">
      <alignment wrapText="1"/>
    </xf>
    <xf numFmtId="0" fontId="0" fillId="0" borderId="17" xfId="0" applyBorder="1" applyAlignment="1">
      <alignment vertical="center"/>
    </xf>
    <xf numFmtId="0" fontId="0" fillId="0" borderId="16" xfId="0" applyBorder="1"/>
    <xf numFmtId="0" fontId="0" fillId="0" borderId="15" xfId="0" applyBorder="1" applyAlignment="1">
      <alignment wrapText="1"/>
    </xf>
    <xf numFmtId="0" fontId="0" fillId="0" borderId="18" xfId="0" applyBorder="1" applyAlignment="1">
      <alignment vertical="center"/>
    </xf>
    <xf numFmtId="0" fontId="0" fillId="7" borderId="19" xfId="0" applyFill="1" applyBorder="1"/>
    <xf numFmtId="0" fontId="7" fillId="7" borderId="5" xfId="0" applyFont="1" applyFill="1" applyBorder="1" applyAlignment="1">
      <alignment wrapText="1"/>
    </xf>
    <xf numFmtId="0" fontId="0" fillId="7" borderId="18" xfId="0" applyFill="1" applyBorder="1" applyAlignment="1">
      <alignment wrapText="1"/>
    </xf>
    <xf numFmtId="0" fontId="21" fillId="0" borderId="1" xfId="0" applyFont="1" applyBorder="1" applyAlignment="1">
      <alignment wrapText="1"/>
    </xf>
    <xf numFmtId="0" fontId="30" fillId="0" borderId="0" xfId="0" applyFont="1" applyAlignment="1">
      <alignment horizontal="center"/>
    </xf>
    <xf numFmtId="0" fontId="24" fillId="5" borderId="0" xfId="0" applyFont="1" applyFill="1" applyAlignment="1">
      <alignment horizontal="left"/>
    </xf>
    <xf numFmtId="0" fontId="23" fillId="3" borderId="7" xfId="3" applyFont="1" applyFill="1" applyBorder="1" applyAlignment="1">
      <alignment horizontal="center"/>
    </xf>
    <xf numFmtId="0" fontId="23" fillId="3" borderId="8" xfId="3" applyFont="1" applyFill="1" applyBorder="1" applyAlignment="1">
      <alignment horizontal="center"/>
    </xf>
    <xf numFmtId="0" fontId="23" fillId="0" borderId="7" xfId="3" applyFont="1" applyBorder="1" applyAlignment="1">
      <alignment horizontal="left"/>
    </xf>
    <xf numFmtId="0" fontId="23" fillId="0" borderId="8" xfId="3" applyFont="1" applyBorder="1" applyAlignment="1">
      <alignment horizontal="left"/>
    </xf>
    <xf numFmtId="0" fontId="31" fillId="11" borderId="7" xfId="3" applyFont="1" applyFill="1" applyBorder="1" applyAlignment="1">
      <alignment horizontal="center"/>
    </xf>
    <xf numFmtId="0" fontId="31" fillId="11" borderId="8" xfId="3" applyFont="1" applyFill="1" applyBorder="1" applyAlignment="1">
      <alignment horizontal="center"/>
    </xf>
    <xf numFmtId="170" fontId="39" fillId="10" borderId="1" xfId="1" applyNumberFormat="1" applyFont="1" applyFill="1" applyBorder="1" applyAlignment="1" applyProtection="1">
      <alignment horizontal="center" vertical="center" wrapText="1"/>
    </xf>
    <xf numFmtId="0" fontId="38" fillId="5" borderId="12" xfId="0" applyFont="1" applyFill="1" applyBorder="1" applyAlignment="1">
      <alignment horizontal="center" vertical="center" wrapText="1"/>
    </xf>
    <xf numFmtId="0" fontId="38" fillId="5" borderId="13" xfId="0" applyFont="1" applyFill="1" applyBorder="1" applyAlignment="1">
      <alignment horizontal="center" vertical="center" wrapText="1"/>
    </xf>
    <xf numFmtId="0" fontId="38" fillId="5" borderId="14" xfId="0" applyFont="1" applyFill="1" applyBorder="1" applyAlignment="1">
      <alignment horizontal="center" vertical="center" wrapText="1"/>
    </xf>
    <xf numFmtId="0" fontId="35" fillId="12" borderId="7" xfId="0" applyFont="1" applyFill="1" applyBorder="1" applyAlignment="1" applyProtection="1">
      <alignment horizontal="center" vertical="center"/>
      <protection locked="0"/>
    </xf>
    <xf numFmtId="0" fontId="35" fillId="12" borderId="8" xfId="0" applyFont="1" applyFill="1" applyBorder="1" applyAlignment="1" applyProtection="1">
      <alignment horizontal="center" vertical="center"/>
      <protection locked="0"/>
    </xf>
    <xf numFmtId="0" fontId="46" fillId="0" borderId="7" xfId="0" applyFont="1" applyBorder="1" applyAlignment="1">
      <alignment horizontal="center" wrapText="1"/>
    </xf>
    <xf numFmtId="0" fontId="46" fillId="0" borderId="6" xfId="0" applyFont="1" applyBorder="1" applyAlignment="1">
      <alignment horizontal="center" wrapText="1"/>
    </xf>
    <xf numFmtId="0" fontId="46" fillId="0" borderId="8" xfId="0" applyFont="1" applyBorder="1" applyAlignment="1">
      <alignment horizontal="center" wrapText="1"/>
    </xf>
    <xf numFmtId="0" fontId="24" fillId="5" borderId="0" xfId="0" applyFont="1" applyFill="1" applyAlignment="1">
      <alignment horizontal="center" wrapText="1"/>
    </xf>
    <xf numFmtId="0" fontId="19" fillId="0" borderId="1" xfId="7" applyFont="1" applyBorder="1" applyAlignment="1">
      <alignment horizontal="center" vertical="center" wrapText="1"/>
    </xf>
    <xf numFmtId="0" fontId="20" fillId="5" borderId="7" xfId="7" applyFont="1" applyFill="1" applyBorder="1" applyAlignment="1">
      <alignment horizontal="center"/>
    </xf>
    <xf numFmtId="0" fontId="20" fillId="5" borderId="8" xfId="7" applyFont="1" applyFill="1" applyBorder="1" applyAlignment="1">
      <alignment horizontal="center"/>
    </xf>
    <xf numFmtId="165" fontId="12" fillId="0" borderId="2" xfId="8" applyNumberFormat="1" applyFont="1" applyFill="1" applyBorder="1" applyAlignment="1">
      <alignment horizontal="center" vertical="center"/>
    </xf>
    <xf numFmtId="165" fontId="13" fillId="6" borderId="1" xfId="8" applyNumberFormat="1" applyFont="1" applyFill="1" applyBorder="1" applyAlignment="1">
      <alignment horizontal="center" vertical="center"/>
    </xf>
    <xf numFmtId="0" fontId="5" fillId="3" borderId="7" xfId="7" applyFont="1" applyFill="1" applyBorder="1" applyAlignment="1">
      <alignment horizontal="center"/>
    </xf>
    <xf numFmtId="0" fontId="5" fillId="3" borderId="8" xfId="7" applyFont="1" applyFill="1" applyBorder="1" applyAlignment="1">
      <alignment horizontal="center"/>
    </xf>
    <xf numFmtId="0" fontId="5" fillId="3" borderId="2" xfId="7" applyFont="1" applyFill="1" applyBorder="1" applyAlignment="1">
      <alignment horizontal="center"/>
    </xf>
    <xf numFmtId="0" fontId="5" fillId="3" borderId="1" xfId="7" applyFont="1" applyFill="1" applyBorder="1" applyAlignment="1">
      <alignment horizontal="center"/>
    </xf>
    <xf numFmtId="0" fontId="12" fillId="0" borderId="2" xfId="7" applyFont="1" applyBorder="1" applyAlignment="1">
      <alignment horizontal="center" vertical="center"/>
    </xf>
    <xf numFmtId="0" fontId="25" fillId="0" borderId="7" xfId="3" applyFont="1" applyBorder="1" applyAlignment="1">
      <alignment horizontal="center" vertical="center" wrapText="1"/>
    </xf>
    <xf numFmtId="0" fontId="25" fillId="0" borderId="6" xfId="3" applyFont="1" applyBorder="1" applyAlignment="1">
      <alignment horizontal="center" vertical="center" wrapText="1"/>
    </xf>
    <xf numFmtId="0" fontId="27" fillId="5" borderId="4" xfId="0" applyFont="1" applyFill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33" fillId="3" borderId="1" xfId="0" applyFont="1" applyFill="1" applyBorder="1" applyAlignment="1">
      <alignment horizontal="center" wrapText="1"/>
    </xf>
    <xf numFmtId="0" fontId="27" fillId="0" borderId="0" xfId="0" applyFont="1" applyAlignment="1">
      <alignment horizontal="center"/>
    </xf>
    <xf numFmtId="0" fontId="32" fillId="3" borderId="1" xfId="0" applyFont="1" applyFill="1" applyBorder="1" applyAlignment="1">
      <alignment horizontal="center"/>
    </xf>
    <xf numFmtId="0" fontId="29" fillId="7" borderId="1" xfId="0" applyFont="1" applyFill="1" applyBorder="1" applyAlignment="1">
      <alignment horizontal="center"/>
    </xf>
    <xf numFmtId="0" fontId="33" fillId="9" borderId="7" xfId="0" applyFont="1" applyFill="1" applyBorder="1" applyAlignment="1">
      <alignment horizontal="center"/>
    </xf>
    <xf numFmtId="0" fontId="33" fillId="9" borderId="6" xfId="0" applyFont="1" applyFill="1" applyBorder="1" applyAlignment="1">
      <alignment horizontal="center"/>
    </xf>
    <xf numFmtId="0" fontId="33" fillId="9" borderId="8" xfId="0" applyFont="1" applyFill="1" applyBorder="1" applyAlignment="1">
      <alignment horizontal="center"/>
    </xf>
    <xf numFmtId="0" fontId="33" fillId="3" borderId="1" xfId="0" applyFont="1" applyFill="1" applyBorder="1" applyAlignment="1">
      <alignment horizontal="center"/>
    </xf>
    <xf numFmtId="0" fontId="32" fillId="4" borderId="1" xfId="0" applyFont="1" applyFill="1" applyBorder="1" applyAlignment="1">
      <alignment horizontal="center" wrapText="1"/>
    </xf>
    <xf numFmtId="0" fontId="32" fillId="9" borderId="1" xfId="0" applyFont="1" applyFill="1" applyBorder="1" applyAlignment="1">
      <alignment horizontal="center"/>
    </xf>
    <xf numFmtId="0" fontId="32" fillId="4" borderId="1" xfId="0" applyFont="1" applyFill="1" applyBorder="1" applyAlignment="1">
      <alignment horizontal="center"/>
    </xf>
    <xf numFmtId="0" fontId="14" fillId="4" borderId="7" xfId="10" applyFont="1" applyFill="1" applyBorder="1" applyAlignment="1">
      <alignment horizontal="center"/>
    </xf>
    <xf numFmtId="0" fontId="14" fillId="4" borderId="8" xfId="10" applyFont="1" applyFill="1" applyBorder="1" applyAlignment="1">
      <alignment horizontal="center"/>
    </xf>
    <xf numFmtId="0" fontId="2" fillId="0" borderId="1" xfId="10" applyBorder="1" applyAlignment="1">
      <alignment horizontal="center"/>
    </xf>
    <xf numFmtId="0" fontId="14" fillId="4" borderId="1" xfId="10" applyFont="1" applyFill="1" applyBorder="1" applyAlignment="1">
      <alignment horizontal="center"/>
    </xf>
    <xf numFmtId="0" fontId="17" fillId="0" borderId="1" xfId="10" applyFont="1" applyBorder="1" applyAlignment="1">
      <alignment horizontal="center"/>
    </xf>
    <xf numFmtId="0" fontId="47" fillId="0" borderId="0" xfId="0" applyFont="1" applyAlignment="1">
      <alignment vertical="center"/>
    </xf>
    <xf numFmtId="0" fontId="48" fillId="0" borderId="0" xfId="0" applyFont="1" applyAlignment="1">
      <alignment horizontal="justify" vertical="center"/>
    </xf>
    <xf numFmtId="0" fontId="47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47" fillId="5" borderId="0" xfId="0" applyFont="1" applyFill="1" applyAlignment="1">
      <alignment horizontal="justify" vertical="center"/>
    </xf>
    <xf numFmtId="0" fontId="48" fillId="7" borderId="0" xfId="0" applyFont="1" applyFill="1" applyAlignment="1">
      <alignment horizontal="justify" vertical="center"/>
    </xf>
    <xf numFmtId="0" fontId="47" fillId="7" borderId="0" xfId="0" applyFont="1" applyFill="1" applyAlignment="1">
      <alignment horizontal="justify" vertical="center"/>
    </xf>
    <xf numFmtId="0" fontId="48" fillId="5" borderId="0" xfId="0" applyFont="1" applyFill="1" applyAlignment="1">
      <alignment horizontal="justify" vertical="center"/>
    </xf>
    <xf numFmtId="0" fontId="48" fillId="0" borderId="0" xfId="0" applyFont="1" applyAlignment="1">
      <alignment horizontal="center" vertical="center"/>
    </xf>
  </cellXfs>
  <cellStyles count="12">
    <cellStyle name="Ezres" xfId="1" builtinId="3"/>
    <cellStyle name="Ezres 2" xfId="8" xr:uid="{DA6B25ED-9504-4DE2-A2EA-9534CF8F947E}"/>
    <cellStyle name="Ezres 3" xfId="11" xr:uid="{82DC6045-78B0-464D-907E-B819CDC23241}"/>
    <cellStyle name="Normál" xfId="0" builtinId="0"/>
    <cellStyle name="Normál 2" xfId="3" xr:uid="{DD2EF200-AC1D-4855-963B-FA9C16B5764A}"/>
    <cellStyle name="Normál 3" xfId="10" xr:uid="{ECA74DC1-4E41-423E-A978-D758313C9607}"/>
    <cellStyle name="Normál 4" xfId="7" xr:uid="{67797B22-1E14-4669-B715-E874E46A4874}"/>
    <cellStyle name="Pénznem 2" xfId="4" xr:uid="{7692E91E-7F52-429A-82E6-D1960B404DA4}"/>
    <cellStyle name="Pénznem 2 2" xfId="9" xr:uid="{C03A0105-2342-438E-9277-31A2F241C5D9}"/>
    <cellStyle name="Százalék" xfId="2" builtinId="5"/>
    <cellStyle name="Százalék 2" xfId="5" xr:uid="{2FC733AA-6EAE-4BE5-824C-B4EE684F7EC0}"/>
    <cellStyle name="Százalék 2 2" xfId="6" xr:uid="{540B12C9-FAB1-4CDC-8655-409E600AFF82}"/>
  </cellStyles>
  <dxfs count="0"/>
  <tableStyles count="0" defaultTableStyle="TableStyleMedium2" defaultPivotStyle="PivotStyleLight16"/>
  <colors>
    <mruColors>
      <color rgb="FFFFFFD1"/>
      <color rgb="FFFFFF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Bevétel kiadás ÁKK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412150089338895E-2"/>
          <c:y val="0.14577750238034065"/>
          <c:w val="0.94758784991066114"/>
          <c:h val="0.70882857013314793"/>
        </c:manualLayout>
      </c:layout>
      <c:lineChart>
        <c:grouping val="standard"/>
        <c:varyColors val="0"/>
        <c:ser>
          <c:idx val="0"/>
          <c:order val="0"/>
          <c:tx>
            <c:strRef>
              <c:f>GRAFIKONOK!$A$11</c:f>
              <c:strCache>
                <c:ptCount val="1"/>
                <c:pt idx="0">
                  <c:v> Működési árbevétel összesen 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GRAFIKONOK!$B$10:$F$10</c:f>
              <c:strCache>
                <c:ptCount val="5"/>
                <c:pt idx="0">
                  <c:v>1 ÜZLETI ÉV</c:v>
                </c:pt>
                <c:pt idx="1">
                  <c:v>2. ÜZLETI ÉV</c:v>
                </c:pt>
                <c:pt idx="2">
                  <c:v>3. ÜZLETI ÉV</c:v>
                </c:pt>
                <c:pt idx="3">
                  <c:v>4. ÜZLETI ÉV</c:v>
                </c:pt>
                <c:pt idx="4">
                  <c:v>5. ÜZLETI ÉV</c:v>
                </c:pt>
              </c:strCache>
            </c:strRef>
          </c:cat>
          <c:val>
            <c:numRef>
              <c:f>GRAFIKONOK!$B$11:$F$11</c:f>
              <c:numCache>
                <c:formatCode>_-* #\ ##0_-;\-* #\ 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D1-4B37-84BD-654D78E78741}"/>
            </c:ext>
          </c:extLst>
        </c:ser>
        <c:ser>
          <c:idx val="1"/>
          <c:order val="1"/>
          <c:tx>
            <c:strRef>
              <c:f>GRAFIKONOK!$A$12</c:f>
              <c:strCache>
                <c:ptCount val="1"/>
                <c:pt idx="0">
                  <c:v> Működési költségek összesen 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GRAFIKONOK!$B$10:$F$10</c:f>
              <c:strCache>
                <c:ptCount val="5"/>
                <c:pt idx="0">
                  <c:v>1 ÜZLETI ÉV</c:v>
                </c:pt>
                <c:pt idx="1">
                  <c:v>2. ÜZLETI ÉV</c:v>
                </c:pt>
                <c:pt idx="2">
                  <c:v>3. ÜZLETI ÉV</c:v>
                </c:pt>
                <c:pt idx="3">
                  <c:v>4. ÜZLETI ÉV</c:v>
                </c:pt>
                <c:pt idx="4">
                  <c:v>5. ÜZLETI ÉV</c:v>
                </c:pt>
              </c:strCache>
            </c:strRef>
          </c:cat>
          <c:val>
            <c:numRef>
              <c:f>GRAFIKONOK!$B$12:$F$12</c:f>
              <c:numCache>
                <c:formatCode>_-* #\ ##0_-;\-* #\ 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D1-4B37-84BD-654D78E7874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27412072"/>
        <c:axId val="527413712"/>
      </c:lineChart>
      <c:catAx>
        <c:axId val="527412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7413712"/>
        <c:crosses val="autoZero"/>
        <c:auto val="1"/>
        <c:lblAlgn val="ctr"/>
        <c:lblOffset val="100"/>
        <c:noMultiLvlLbl val="0"/>
      </c:catAx>
      <c:valAx>
        <c:axId val="527413712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crossAx val="527412072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hu-HU" sz="1600" b="1"/>
              <a:t>Bevételek összetétele</a:t>
            </a:r>
            <a:endParaRPr lang="en-US" sz="16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GRAFIKONOK!$A$29</c:f>
              <c:strCache>
                <c:ptCount val="1"/>
                <c:pt idx="0">
                  <c:v> I. Támogatások összege: napi alapú normatíva,  szakma és létszám alapon 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GRAFIKONOK!$B$29:$F$29</c:f>
              <c:numCache>
                <c:formatCode>_-* #\ ##0_-;\-* #\ 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AA-4F89-AC44-C3C8C1B7D525}"/>
            </c:ext>
          </c:extLst>
        </c:ser>
        <c:ser>
          <c:idx val="1"/>
          <c:order val="1"/>
          <c:tx>
            <c:strRef>
              <c:f>GRAFIKONOK!$A$30</c:f>
              <c:strCache>
                <c:ptCount val="1"/>
                <c:pt idx="0">
                  <c:v> II. Egyéb bevételek nettó árrése 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GRAFIKONOK!$B$30:$F$30</c:f>
              <c:numCache>
                <c:formatCode>_-* #\ ##0_-;\-* #\ 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AA-4F89-AC44-C3C8C1B7D525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27448808"/>
        <c:axId val="527451432"/>
      </c:barChart>
      <c:catAx>
        <c:axId val="527448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cap="all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7451432"/>
        <c:crossesAt val="0"/>
        <c:auto val="1"/>
        <c:lblAlgn val="ctr"/>
        <c:lblOffset val="100"/>
        <c:noMultiLvlLbl val="0"/>
      </c:catAx>
      <c:valAx>
        <c:axId val="52745143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_-* #\ ##0_-;\-* #\ ##0_-;_-* &quot;-&quot;??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7448808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lang="en-US" sz="900" b="0" i="0" u="none" strike="noStrike" kern="1200" baseline="0"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hu-HU" sz="1600" b="1"/>
              <a:t>Költségek összetétele</a:t>
            </a:r>
            <a:endParaRPr lang="en-US" sz="16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GRAFIKONOK!$A$48</c:f>
              <c:strCache>
                <c:ptCount val="1"/>
                <c:pt idx="0">
                  <c:v> Tanuló összes költség 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GRAFIKONOK!$B$48:$F$48</c:f>
              <c:numCache>
                <c:formatCode>_-* #\ ##0_-;\-* #\ 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45-405F-91FC-A5717844F5F5}"/>
            </c:ext>
          </c:extLst>
        </c:ser>
        <c:ser>
          <c:idx val="1"/>
          <c:order val="1"/>
          <c:tx>
            <c:strRef>
              <c:f>GRAFIKONOK!$A$49</c:f>
              <c:strCache>
                <c:ptCount val="1"/>
                <c:pt idx="0">
                  <c:v> ÁKK személyi költségek 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GRAFIKONOK!$B$49:$F$49</c:f>
              <c:numCache>
                <c:formatCode>_-* #\ ##0_-;\-* #\ 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45-405F-91FC-A5717844F5F5}"/>
            </c:ext>
          </c:extLst>
        </c:ser>
        <c:ser>
          <c:idx val="2"/>
          <c:order val="2"/>
          <c:tx>
            <c:strRef>
              <c:f>GRAFIKONOK!$A$50</c:f>
              <c:strCache>
                <c:ptCount val="1"/>
                <c:pt idx="0">
                  <c:v> ÁKK üzemi költségek 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GRAFIKONOK!$B$50:$F$50</c:f>
              <c:numCache>
                <c:formatCode>_-* #\ ##0_-;\-* #\ 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45-405F-91FC-A5717844F5F5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27448808"/>
        <c:axId val="527451432"/>
      </c:barChart>
      <c:catAx>
        <c:axId val="527448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cap="all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7451432"/>
        <c:crossesAt val="0"/>
        <c:auto val="1"/>
        <c:lblAlgn val="ctr"/>
        <c:lblOffset val="100"/>
        <c:noMultiLvlLbl val="0"/>
      </c:catAx>
      <c:valAx>
        <c:axId val="52745143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_-* #\ ##0_-;\-* #\ ##0_-;_-* &quot;-&quot;??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7448808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lang="en-US" sz="900" b="0" i="0" u="none" strike="noStrike" kern="1200" baseline="0"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Működési eredmény (adózás előtt)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412150089338895E-2"/>
          <c:y val="0.14577750238034065"/>
          <c:w val="0.94758784991066114"/>
          <c:h val="0.70882857013314793"/>
        </c:manualLayout>
      </c:layout>
      <c:lineChart>
        <c:grouping val="standard"/>
        <c:varyColors val="0"/>
        <c:ser>
          <c:idx val="0"/>
          <c:order val="0"/>
          <c:tx>
            <c:strRef>
              <c:f>GRAFIKONOK!$A$14</c:f>
              <c:strCache>
                <c:ptCount val="1"/>
                <c:pt idx="0">
                  <c:v>Működési eredmény összesen (Adózás előtt)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GRAFIKONOK!$B$14:$F$14</c:f>
              <c:numCache>
                <c:formatCode>_-* #\ ##0_-;\-* #\ 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1F-457B-B633-18C91B1D61F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27412072"/>
        <c:axId val="527413712"/>
      </c:lineChart>
      <c:catAx>
        <c:axId val="527412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7413712"/>
        <c:crosses val="autoZero"/>
        <c:auto val="1"/>
        <c:lblAlgn val="ctr"/>
        <c:lblOffset val="100"/>
        <c:noMultiLvlLbl val="0"/>
      </c:catAx>
      <c:valAx>
        <c:axId val="527413712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crossAx val="527412072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Tanulószám</a:t>
            </a:r>
            <a:r>
              <a:rPr lang="hu-HU" baseline="0"/>
              <a:t> alakulása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GRAFIKONOK!$A$53</c:f>
              <c:strCache>
                <c:ptCount val="1"/>
                <c:pt idx="0">
                  <c:v>Tanulószám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GRAFIKONOK!$B$53:$F$53</c:f>
              <c:numCache>
                <c:formatCode>_-* #\ ##0_-;\-* #\ 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A-40D9-AB95-4B5B2A062AD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27448808"/>
        <c:axId val="527451432"/>
      </c:lineChart>
      <c:catAx>
        <c:axId val="527448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7451432"/>
        <c:crossesAt val="0"/>
        <c:auto val="1"/>
        <c:lblAlgn val="ctr"/>
        <c:lblOffset val="100"/>
        <c:noMultiLvlLbl val="0"/>
      </c:catAx>
      <c:valAx>
        <c:axId val="527451432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crossAx val="527448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0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0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jp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21168</xdr:colOff>
      <xdr:row>7</xdr:row>
      <xdr:rowOff>5080</xdr:rowOff>
    </xdr:from>
    <xdr:to>
      <xdr:col>15</xdr:col>
      <xdr:colOff>528320</xdr:colOff>
      <xdr:row>27</xdr:row>
      <xdr:rowOff>10160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A4015DCB-A555-42DD-A78C-746373ABCF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3174</xdr:colOff>
      <xdr:row>28</xdr:row>
      <xdr:rowOff>44450</xdr:rowOff>
    </xdr:from>
    <xdr:to>
      <xdr:col>15</xdr:col>
      <xdr:colOff>533399</xdr:colOff>
      <xdr:row>45</xdr:row>
      <xdr:rowOff>44450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4A741C51-9F38-4710-816B-F86F5E2858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234950</xdr:colOff>
      <xdr:row>28</xdr:row>
      <xdr:rowOff>38100</xdr:rowOff>
    </xdr:from>
    <xdr:to>
      <xdr:col>25</xdr:col>
      <xdr:colOff>155575</xdr:colOff>
      <xdr:row>45</xdr:row>
      <xdr:rowOff>38100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14CB3886-8324-48D2-91DF-9D1D7AFFF2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212090</xdr:colOff>
      <xdr:row>7</xdr:row>
      <xdr:rowOff>10160</xdr:rowOff>
    </xdr:from>
    <xdr:to>
      <xdr:col>25</xdr:col>
      <xdr:colOff>148167</xdr:colOff>
      <xdr:row>27</xdr:row>
      <xdr:rowOff>21590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20BD9E7-2BC7-430E-8BB8-52E24677C3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47</xdr:row>
      <xdr:rowOff>0</xdr:rowOff>
    </xdr:from>
    <xdr:to>
      <xdr:col>15</xdr:col>
      <xdr:colOff>530225</xdr:colOff>
      <xdr:row>64</xdr:row>
      <xdr:rowOff>0</xdr:rowOff>
    </xdr:to>
    <xdr:graphicFrame macro="">
      <xdr:nvGraphicFramePr>
        <xdr:cNvPr id="10" name="Diagram 9">
          <a:extLst>
            <a:ext uri="{FF2B5EF4-FFF2-40B4-BE49-F238E27FC236}">
              <a16:creationId xmlns:a16="http://schemas.microsoft.com/office/drawing/2014/main" id="{D46A2032-0394-4866-BD1A-E98989971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1</xdr:row>
      <xdr:rowOff>0</xdr:rowOff>
    </xdr:from>
    <xdr:to>
      <xdr:col>3</xdr:col>
      <xdr:colOff>89834</xdr:colOff>
      <xdr:row>6</xdr:row>
      <xdr:rowOff>172959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DDFB9D9-3951-437B-875B-541D50037A89}"/>
            </a:ext>
          </a:extLst>
        </xdr:cNvPr>
        <xdr:cNvPicPr/>
      </xdr:nvPicPr>
      <xdr:blipFill>
        <a:blip xmlns:r="http://schemas.openxmlformats.org/officeDocument/2006/relationships" r:embed="rId6"/>
        <a:stretch>
          <a:fillRect/>
        </a:stretch>
      </xdr:blipFill>
      <xdr:spPr bwMode="auto">
        <a:xfrm>
          <a:off x="0" y="228600"/>
          <a:ext cx="4524674" cy="1315959"/>
        </a:xfrm>
        <a:prstGeom prst="rect">
          <a:avLst/>
        </a:prstGeom>
        <a:noFill/>
        <a:ln>
          <a:noFill/>
        </a:ln>
        <a:extLst>
          <a:ext uri="{FAA26D3D-D897-4be2-8F04-BA451C77F1D7}">
            <ma14:placeholderFlag xmlns:wpc="http://schemas.microsoft.com/office/word/2010/wordprocessingCanvas" xmlns:mc="http://schemas.openxmlformats.org/markup-compatibility/2006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w16se="http://schemas.microsoft.com/office/word/2015/wordml/symex" xmlns:w16sdtdh="http://schemas.microsoft.com/office/word/2020/wordml/sdtdatahash" xmlns:w16="http://schemas.microsoft.com/office/word/2018/wordml" xmlns:w16cid="http://schemas.microsoft.com/office/word/2016/wordml/cid" xmlns:w16cex="http://schemas.microsoft.com/office/word/2018/wordml/cex" xmlns:am3d="http://schemas.microsoft.com/office/drawing/2017/model3d" xmlns:aink="http://schemas.microsoft.com/office/drawing/2016/ink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lc="http://schemas.openxmlformats.org/drawingml/2006/lockedCanvas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2403774</xdr:colOff>
      <xdr:row>6</xdr:row>
      <xdr:rowOff>172959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BE8B55F-EEED-4346-82F0-7843359D10A5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0" y="0"/>
          <a:ext cx="4524674" cy="1315959"/>
        </a:xfrm>
        <a:prstGeom prst="rect">
          <a:avLst/>
        </a:prstGeom>
        <a:noFill/>
        <a:ln>
          <a:noFill/>
        </a:ln>
        <a:extLst>
          <a:ext uri="{FAA26D3D-D897-4be2-8F04-BA451C77F1D7}">
            <ma14:placeholderFlag xmlns:wpc="http://schemas.microsoft.com/office/word/2010/wordprocessingCanvas" xmlns:mc="http://schemas.openxmlformats.org/markup-compatibility/2006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w16se="http://schemas.microsoft.com/office/word/2015/wordml/symex" xmlns:w16sdtdh="http://schemas.microsoft.com/office/word/2020/wordml/sdtdatahash" xmlns:w16="http://schemas.microsoft.com/office/word/2018/wordml" xmlns:w16cid="http://schemas.microsoft.com/office/word/2016/wordml/cid" xmlns:w16cex="http://schemas.microsoft.com/office/word/2018/wordml/cex" xmlns:am3d="http://schemas.microsoft.com/office/drawing/2017/model3d" xmlns:aink="http://schemas.microsoft.com/office/drawing/2016/ink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lc="http://schemas.openxmlformats.org/drawingml/2006/lockedCanvas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1273474</xdr:colOff>
      <xdr:row>7</xdr:row>
      <xdr:rowOff>160259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57A30B7-4962-42C3-A0BD-8923ECF079E8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0" y="0"/>
          <a:ext cx="4524674" cy="1315959"/>
        </a:xfrm>
        <a:prstGeom prst="rect">
          <a:avLst/>
        </a:prstGeom>
        <a:noFill/>
        <a:ln>
          <a:noFill/>
        </a:ln>
        <a:extLst>
          <a:ext uri="{FAA26D3D-D897-4be2-8F04-BA451C77F1D7}">
            <ma14:placeholderFlag xmlns:wpc="http://schemas.microsoft.com/office/word/2010/wordprocessingCanvas" xmlns:mc="http://schemas.openxmlformats.org/markup-compatibility/2006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w16se="http://schemas.microsoft.com/office/word/2015/wordml/symex" xmlns:w16sdtdh="http://schemas.microsoft.com/office/word/2020/wordml/sdtdatahash" xmlns:w16="http://schemas.microsoft.com/office/word/2018/wordml" xmlns:w16cid="http://schemas.microsoft.com/office/word/2016/wordml/cid" xmlns:w16cex="http://schemas.microsoft.com/office/word/2018/wordml/cex" xmlns:am3d="http://schemas.microsoft.com/office/drawing/2017/model3d" xmlns:aink="http://schemas.microsoft.com/office/drawing/2016/ink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lc="http://schemas.openxmlformats.org/drawingml/2006/lockedCanvas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181274</xdr:colOff>
      <xdr:row>7</xdr:row>
      <xdr:rowOff>160259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485F8BF-397D-424B-B5C9-CAD33292F506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0" y="0"/>
          <a:ext cx="4524674" cy="1315959"/>
        </a:xfrm>
        <a:prstGeom prst="rect">
          <a:avLst/>
        </a:prstGeom>
        <a:noFill/>
        <a:ln>
          <a:noFill/>
        </a:ln>
        <a:extLst>
          <a:ext uri="{FAA26D3D-D897-4be2-8F04-BA451C77F1D7}">
            <ma14:placeholderFlag xmlns:wpc="http://schemas.microsoft.com/office/word/2010/wordprocessingCanvas" xmlns:mc="http://schemas.openxmlformats.org/markup-compatibility/2006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w16se="http://schemas.microsoft.com/office/word/2015/wordml/symex" xmlns:w16sdtdh="http://schemas.microsoft.com/office/word/2020/wordml/sdtdatahash" xmlns:w16="http://schemas.microsoft.com/office/word/2018/wordml" xmlns:w16cid="http://schemas.microsoft.com/office/word/2016/wordml/cid" xmlns:w16cex="http://schemas.microsoft.com/office/word/2018/wordml/cex" xmlns:am3d="http://schemas.microsoft.com/office/drawing/2017/model3d" xmlns:aink="http://schemas.microsoft.com/office/drawing/2016/ink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lc="http://schemas.openxmlformats.org/drawingml/2006/lockedCanvas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1273474</xdr:colOff>
      <xdr:row>7</xdr:row>
      <xdr:rowOff>71359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520F432-E295-4DA8-BD4F-B8C7D54C5327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0" y="0"/>
          <a:ext cx="4524674" cy="1315959"/>
        </a:xfrm>
        <a:prstGeom prst="rect">
          <a:avLst/>
        </a:prstGeom>
        <a:noFill/>
        <a:ln>
          <a:noFill/>
        </a:ln>
        <a:extLst>
          <a:ext uri="{FAA26D3D-D897-4be2-8F04-BA451C77F1D7}">
            <ma14:placeholderFlag xmlns:wpc="http://schemas.microsoft.com/office/word/2010/wordprocessingCanvas" xmlns:mc="http://schemas.openxmlformats.org/markup-compatibility/2006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w16se="http://schemas.microsoft.com/office/word/2015/wordml/symex" xmlns:w16sdtdh="http://schemas.microsoft.com/office/word/2020/wordml/sdtdatahash" xmlns:w16="http://schemas.microsoft.com/office/word/2018/wordml" xmlns:w16cid="http://schemas.microsoft.com/office/word/2016/wordml/cid" xmlns:w16cex="http://schemas.microsoft.com/office/word/2018/wordml/cex" xmlns:am3d="http://schemas.microsoft.com/office/drawing/2017/model3d" xmlns:aink="http://schemas.microsoft.com/office/drawing/2016/ink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lc="http://schemas.openxmlformats.org/drawingml/2006/lockedCanvas"/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409874</xdr:colOff>
      <xdr:row>15</xdr:row>
      <xdr:rowOff>20559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5E4A72E-C8F6-4631-B5C0-F6BC067C6A79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0" y="0"/>
          <a:ext cx="4524674" cy="1315959"/>
        </a:xfrm>
        <a:prstGeom prst="rect">
          <a:avLst/>
        </a:prstGeom>
        <a:noFill/>
        <a:ln>
          <a:noFill/>
        </a:ln>
        <a:extLst>
          <a:ext uri="{FAA26D3D-D897-4be2-8F04-BA451C77F1D7}">
            <ma14:placeholderFlag xmlns:wpc="http://schemas.microsoft.com/office/word/2010/wordprocessingCanvas" xmlns:mc="http://schemas.openxmlformats.org/markup-compatibility/2006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w16se="http://schemas.microsoft.com/office/word/2015/wordml/symex" xmlns:w16sdtdh="http://schemas.microsoft.com/office/word/2020/wordml/sdtdatahash" xmlns:w16="http://schemas.microsoft.com/office/word/2018/wordml" xmlns:w16cid="http://schemas.microsoft.com/office/word/2016/wordml/cid" xmlns:w16cex="http://schemas.microsoft.com/office/word/2018/wordml/cex" xmlns:am3d="http://schemas.microsoft.com/office/drawing/2017/model3d" xmlns:aink="http://schemas.microsoft.com/office/drawing/2016/ink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lc="http://schemas.openxmlformats.org/drawingml/2006/lockedCanvas"/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121920</xdr:colOff>
      <xdr:row>11</xdr:row>
      <xdr:rowOff>762000</xdr:rowOff>
    </xdr:from>
    <xdr:to>
      <xdr:col>5</xdr:col>
      <xdr:colOff>306070</xdr:colOff>
      <xdr:row>11</xdr:row>
      <xdr:rowOff>850900</xdr:rowOff>
    </xdr:to>
    <xdr:sp macro="" textlink="">
      <xdr:nvSpPr>
        <xdr:cNvPr id="2" name="Nyíl: jobbra mutató 1">
          <a:extLst>
            <a:ext uri="{FF2B5EF4-FFF2-40B4-BE49-F238E27FC236}">
              <a16:creationId xmlns:a16="http://schemas.microsoft.com/office/drawing/2014/main" id="{271481DF-5D23-5003-F59B-274F14C5CF5C}"/>
            </a:ext>
          </a:extLst>
        </xdr:cNvPr>
        <xdr:cNvSpPr/>
      </xdr:nvSpPr>
      <xdr:spPr>
        <a:xfrm>
          <a:off x="3797935" y="5376545"/>
          <a:ext cx="184150" cy="889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hu-HU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70BAA-0CEB-4A8E-93E5-20D56794B6DD}">
  <sheetPr>
    <pageSetUpPr fitToPage="1"/>
  </sheetPr>
  <dimension ref="A1:Y53"/>
  <sheetViews>
    <sheetView view="pageBreakPreview" topLeftCell="A8" zoomScaleNormal="100" zoomScaleSheetLayoutView="100" workbookViewId="0">
      <selection activeCell="B28" sqref="B28"/>
    </sheetView>
  </sheetViews>
  <sheetFormatPr defaultRowHeight="13.2"/>
  <cols>
    <col min="1" max="1" width="35.33203125" style="180" customWidth="1"/>
    <col min="2" max="6" width="14.6640625" bestFit="1" customWidth="1"/>
    <col min="7" max="7" width="14.5546875" bestFit="1" customWidth="1"/>
    <col min="8" max="8" width="5.33203125" customWidth="1"/>
    <col min="25" max="25" width="15.77734375" customWidth="1"/>
  </cols>
  <sheetData>
    <row r="1" spans="1:25" ht="18">
      <c r="I1" s="199" t="s">
        <v>0</v>
      </c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</row>
    <row r="2" spans="1:25" ht="18"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</row>
    <row r="3" spans="1:25" ht="18"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</row>
    <row r="4" spans="1:25" ht="18"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</row>
    <row r="5" spans="1:25" ht="18"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</row>
    <row r="6" spans="1:25" ht="18"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79"/>
    </row>
    <row r="7" spans="1:25" ht="18"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</row>
    <row r="10" spans="1:25">
      <c r="B10" t="s">
        <v>1</v>
      </c>
      <c r="C10" t="s">
        <v>2</v>
      </c>
      <c r="D10" t="s">
        <v>3</v>
      </c>
      <c r="E10" t="s">
        <v>4</v>
      </c>
      <c r="F10" t="s">
        <v>5</v>
      </c>
    </row>
    <row r="11" spans="1:25">
      <c r="A11" s="181" t="str">
        <f>'PÜI EREDMÉNY KALKULÁTOR'!A16</f>
        <v>Működési árbevétel összesen</v>
      </c>
      <c r="B11" s="42">
        <f>'PÜI EREDMÉNY KALKULÁTOR'!C16</f>
        <v>0</v>
      </c>
      <c r="C11" s="42">
        <f>'PÜI EREDMÉNY KALKULÁTOR'!D16</f>
        <v>0</v>
      </c>
      <c r="D11" s="42">
        <f>'PÜI EREDMÉNY KALKULÁTOR'!E16</f>
        <v>0</v>
      </c>
      <c r="E11" s="42">
        <f>'PÜI EREDMÉNY KALKULÁTOR'!F16</f>
        <v>0</v>
      </c>
      <c r="F11" s="42">
        <f>'PÜI EREDMÉNY KALKULÁTOR'!G16</f>
        <v>0</v>
      </c>
    </row>
    <row r="12" spans="1:25">
      <c r="A12" s="181" t="str">
        <f>'PÜI EREDMÉNY KALKULÁTOR'!A24</f>
        <v>Működési költségek összesen</v>
      </c>
      <c r="B12" s="42">
        <f>'PÜI EREDMÉNY KALKULÁTOR'!C24</f>
        <v>0</v>
      </c>
      <c r="C12" s="42">
        <f>'PÜI EREDMÉNY KALKULÁTOR'!D24</f>
        <v>0</v>
      </c>
      <c r="D12" s="42">
        <f>'PÜI EREDMÉNY KALKULÁTOR'!E24</f>
        <v>0</v>
      </c>
      <c r="E12" s="42">
        <f>'PÜI EREDMÉNY KALKULÁTOR'!F24</f>
        <v>0</v>
      </c>
      <c r="F12" s="42">
        <f>'PÜI EREDMÉNY KALKULÁTOR'!G24</f>
        <v>0</v>
      </c>
    </row>
    <row r="14" spans="1:25" ht="26.4">
      <c r="A14" s="180" t="str">
        <f>'PÜI EREDMÉNY KALKULÁTOR'!A34</f>
        <v>Működési eredmény összesen (Adózás előtt)</v>
      </c>
      <c r="B14" s="42">
        <f>'PÜI EREDMÉNY KALKULÁTOR'!C34</f>
        <v>0</v>
      </c>
      <c r="C14" s="42">
        <f>'PÜI EREDMÉNY KALKULÁTOR'!D34</f>
        <v>0</v>
      </c>
      <c r="D14" s="42">
        <f>'PÜI EREDMÉNY KALKULÁTOR'!E34</f>
        <v>0</v>
      </c>
      <c r="E14" s="42">
        <f>'PÜI EREDMÉNY KALKULÁTOR'!F34</f>
        <v>0</v>
      </c>
      <c r="F14" s="42">
        <f>'PÜI EREDMÉNY KALKULÁTOR'!G34</f>
        <v>0</v>
      </c>
    </row>
    <row r="29" spans="1:6" ht="26.4">
      <c r="A29" s="181" t="str">
        <f>'PÜI EREDMÉNY KALKULÁTOR'!A17</f>
        <v>I. Támogatások összege: napi alapú normatíva,  szakma és létszám alapon</v>
      </c>
      <c r="B29" s="42">
        <f>'PÜI EREDMÉNY KALKULÁTOR'!C17</f>
        <v>0</v>
      </c>
      <c r="C29" s="42">
        <f>'PÜI EREDMÉNY KALKULÁTOR'!D17</f>
        <v>0</v>
      </c>
      <c r="D29" s="42">
        <f>'PÜI EREDMÉNY KALKULÁTOR'!E17</f>
        <v>0</v>
      </c>
      <c r="E29" s="42">
        <f>'PÜI EREDMÉNY KALKULÁTOR'!F17</f>
        <v>0</v>
      </c>
      <c r="F29" s="42">
        <f>'PÜI EREDMÉNY KALKULÁTOR'!G17</f>
        <v>0</v>
      </c>
    </row>
    <row r="30" spans="1:6">
      <c r="A30" s="181" t="str">
        <f>'PÜI EREDMÉNY KALKULÁTOR'!A18</f>
        <v>II. Egyéb bevételek nettó árrése</v>
      </c>
      <c r="B30" s="42">
        <f>'PÜI EREDMÉNY KALKULÁTOR'!C18</f>
        <v>0</v>
      </c>
      <c r="C30" s="42">
        <f>'PÜI EREDMÉNY KALKULÁTOR'!D18</f>
        <v>0</v>
      </c>
      <c r="D30" s="42">
        <f>'PÜI EREDMÉNY KALKULÁTOR'!E18</f>
        <v>0</v>
      </c>
      <c r="E30" s="42">
        <f>'PÜI EREDMÉNY KALKULÁTOR'!F18</f>
        <v>0</v>
      </c>
      <c r="F30" s="42">
        <f>'PÜI EREDMÉNY KALKULÁTOR'!G18</f>
        <v>0</v>
      </c>
    </row>
    <row r="48" spans="1:6">
      <c r="A48" s="181" t="str">
        <f>'PÜI EREDMÉNY KALKULÁTOR'!A25</f>
        <v>Tanuló összes költség</v>
      </c>
      <c r="B48" s="42">
        <f>'PÜI EREDMÉNY KALKULÁTOR'!C25</f>
        <v>0</v>
      </c>
      <c r="C48" s="42">
        <f>'PÜI EREDMÉNY KALKULÁTOR'!D25</f>
        <v>0</v>
      </c>
      <c r="D48" s="42">
        <f>'PÜI EREDMÉNY KALKULÁTOR'!E25</f>
        <v>0</v>
      </c>
      <c r="E48" s="42">
        <f>'PÜI EREDMÉNY KALKULÁTOR'!F25</f>
        <v>0</v>
      </c>
      <c r="F48" s="42">
        <f>'PÜI EREDMÉNY KALKULÁTOR'!G25</f>
        <v>0</v>
      </c>
    </row>
    <row r="49" spans="1:9">
      <c r="A49" s="181" t="str">
        <f>'PÜI EREDMÉNY KALKULÁTOR'!A26</f>
        <v>ÁKK személyi költségek</v>
      </c>
      <c r="B49" s="42">
        <f>'PÜI EREDMÉNY KALKULÁTOR'!C26</f>
        <v>0</v>
      </c>
      <c r="C49" s="42">
        <f>'PÜI EREDMÉNY KALKULÁTOR'!D26</f>
        <v>0</v>
      </c>
      <c r="D49" s="42">
        <f>'PÜI EREDMÉNY KALKULÁTOR'!E26</f>
        <v>0</v>
      </c>
      <c r="E49" s="42">
        <f>'PÜI EREDMÉNY KALKULÁTOR'!F26</f>
        <v>0</v>
      </c>
      <c r="F49" s="42">
        <f>'PÜI EREDMÉNY KALKULÁTOR'!G26</f>
        <v>0</v>
      </c>
    </row>
    <row r="50" spans="1:9">
      <c r="A50" s="181" t="str">
        <f>'PÜI EREDMÉNY KALKULÁTOR'!A27</f>
        <v>ÁKK üzemi költségek</v>
      </c>
      <c r="B50" s="42">
        <f>'PÜI EREDMÉNY KALKULÁTOR'!C27</f>
        <v>0</v>
      </c>
      <c r="C50" s="42">
        <f>'PÜI EREDMÉNY KALKULÁTOR'!D27</f>
        <v>0</v>
      </c>
      <c r="D50" s="42">
        <f>'PÜI EREDMÉNY KALKULÁTOR'!E27</f>
        <v>0</v>
      </c>
      <c r="E50" s="42">
        <f>'PÜI EREDMÉNY KALKULÁTOR'!F27</f>
        <v>0</v>
      </c>
      <c r="F50" s="42">
        <f>'PÜI EREDMÉNY KALKULÁTOR'!G27</f>
        <v>0</v>
      </c>
    </row>
    <row r="52" spans="1:9">
      <c r="B52" t="s">
        <v>1</v>
      </c>
      <c r="C52" t="s">
        <v>2</v>
      </c>
      <c r="D52" t="s">
        <v>3</v>
      </c>
      <c r="E52" t="s">
        <v>4</v>
      </c>
      <c r="F52" t="s">
        <v>5</v>
      </c>
    </row>
    <row r="53" spans="1:9">
      <c r="A53" s="180" t="s">
        <v>6</v>
      </c>
      <c r="B53" s="42">
        <f>számoló_lem_bevétel!B3</f>
        <v>0</v>
      </c>
      <c r="C53" s="42">
        <f>számoló_lem_bevétel!D3</f>
        <v>0</v>
      </c>
      <c r="D53" s="42">
        <f>számoló_lem_bevétel!F3</f>
        <v>0</v>
      </c>
      <c r="E53" s="42">
        <f>számoló_lem_bevétel!H3</f>
        <v>0</v>
      </c>
      <c r="F53" s="42">
        <f>számoló_lem_bevétel!J3</f>
        <v>0</v>
      </c>
      <c r="G53" s="42"/>
      <c r="I53" s="42"/>
    </row>
  </sheetData>
  <sheetProtection sheet="1" pivotTables="0"/>
  <mergeCells count="1">
    <mergeCell ref="I1:Y1"/>
  </mergeCells>
  <pageMargins left="0.7" right="0.7" top="0.75" bottom="0.75" header="0.3" footer="0.3"/>
  <pageSetup paperSize="9" scale="45" fitToHeight="0" orientation="landscape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454C9-0AE8-464B-86EF-36F4EFD89209}">
  <sheetPr>
    <tabColor theme="8" tint="0.39997558519241921"/>
    <pageSetUpPr fitToPage="1"/>
  </sheetPr>
  <dimension ref="A9:G34"/>
  <sheetViews>
    <sheetView view="pageBreakPreview" zoomScale="60" zoomScaleNormal="100" workbookViewId="0">
      <selection activeCell="F12" sqref="F12"/>
    </sheetView>
  </sheetViews>
  <sheetFormatPr defaultColWidth="22" defaultRowHeight="15"/>
  <cols>
    <col min="1" max="1" width="30.88671875" style="48" customWidth="1"/>
    <col min="2" max="2" width="48.109375" style="48" customWidth="1"/>
    <col min="3" max="6" width="22" style="48"/>
    <col min="7" max="7" width="49.77734375" style="48" customWidth="1"/>
    <col min="8" max="16384" width="22" style="48"/>
  </cols>
  <sheetData>
    <row r="9" spans="1:7">
      <c r="A9" s="200" t="s">
        <v>396</v>
      </c>
      <c r="B9" s="200"/>
      <c r="C9" s="200"/>
      <c r="D9" s="200"/>
      <c r="E9" s="200"/>
      <c r="F9" s="200"/>
      <c r="G9" s="200"/>
    </row>
    <row r="11" spans="1:7" ht="15.6">
      <c r="A11" s="201" t="s">
        <v>7</v>
      </c>
      <c r="B11" s="202"/>
      <c r="C11" s="66" t="s">
        <v>8</v>
      </c>
      <c r="D11" s="66" t="s">
        <v>9</v>
      </c>
      <c r="E11" s="66" t="s">
        <v>10</v>
      </c>
      <c r="F11" s="66" t="s">
        <v>11</v>
      </c>
      <c r="G11" s="66" t="s">
        <v>12</v>
      </c>
    </row>
    <row r="12" spans="1:7" ht="15.6">
      <c r="A12" s="203" t="s">
        <v>13</v>
      </c>
      <c r="B12" s="204"/>
      <c r="C12" s="115"/>
      <c r="D12" s="115"/>
      <c r="E12" s="115"/>
      <c r="F12" s="115"/>
      <c r="G12" s="115"/>
    </row>
    <row r="13" spans="1:7" ht="15.6">
      <c r="A13" s="46" t="s">
        <v>14</v>
      </c>
      <c r="B13" s="47"/>
      <c r="C13" s="115"/>
      <c r="D13" s="116"/>
      <c r="E13" s="116"/>
      <c r="F13" s="116"/>
      <c r="G13" s="116"/>
    </row>
    <row r="14" spans="1:7" ht="15.6">
      <c r="A14" s="46" t="s">
        <v>15</v>
      </c>
      <c r="B14" s="47" t="s">
        <v>16</v>
      </c>
      <c r="C14" s="117"/>
      <c r="D14" s="116"/>
      <c r="E14" s="116"/>
      <c r="F14" s="116"/>
      <c r="G14" s="116"/>
    </row>
    <row r="15" spans="1:7">
      <c r="F15" s="61"/>
      <c r="G15" s="61"/>
    </row>
    <row r="16" spans="1:7" ht="22.5" customHeight="1">
      <c r="A16" s="201" t="s">
        <v>17</v>
      </c>
      <c r="B16" s="202"/>
      <c r="C16" s="67">
        <f>SUM(C17:C18)</f>
        <v>0</v>
      </c>
      <c r="D16" s="67">
        <f t="shared" ref="D16:G16" si="0">SUM(D17:D18)</f>
        <v>0</v>
      </c>
      <c r="E16" s="67">
        <f t="shared" si="0"/>
        <v>0</v>
      </c>
      <c r="F16" s="67">
        <f t="shared" si="0"/>
        <v>0</v>
      </c>
      <c r="G16" s="67">
        <f t="shared" si="0"/>
        <v>0</v>
      </c>
    </row>
    <row r="17" spans="1:7" ht="15.6">
      <c r="A17" s="62" t="s">
        <v>18</v>
      </c>
      <c r="B17" s="49"/>
      <c r="C17" s="63">
        <f>számoló_lem_bevétel!C3</f>
        <v>0</v>
      </c>
      <c r="D17" s="63">
        <f>számoló_lem_bevétel!E3</f>
        <v>0</v>
      </c>
      <c r="E17" s="63">
        <f>számoló_lem_bevétel!G3</f>
        <v>0</v>
      </c>
      <c r="F17" s="63">
        <f>számoló_lem_bevétel!I3</f>
        <v>0</v>
      </c>
      <c r="G17" s="63">
        <f>számoló_lem_bevétel!K3</f>
        <v>0</v>
      </c>
    </row>
    <row r="18" spans="1:7" ht="15.6">
      <c r="A18" s="47" t="s">
        <v>19</v>
      </c>
      <c r="B18" s="49"/>
      <c r="C18" s="63">
        <f>SUM(C19:C23)</f>
        <v>0</v>
      </c>
      <c r="D18" s="63">
        <f t="shared" ref="D18:G18" si="1">SUM(D19:D23)</f>
        <v>0</v>
      </c>
      <c r="E18" s="63">
        <f t="shared" si="1"/>
        <v>0</v>
      </c>
      <c r="F18" s="63">
        <f t="shared" si="1"/>
        <v>0</v>
      </c>
      <c r="G18" s="63">
        <f t="shared" si="1"/>
        <v>0</v>
      </c>
    </row>
    <row r="19" spans="1:7" ht="15.6">
      <c r="A19" s="47"/>
      <c r="B19" s="64" t="s">
        <v>20</v>
      </c>
      <c r="C19" s="113"/>
      <c r="D19" s="113"/>
      <c r="E19" s="113"/>
      <c r="F19" s="113"/>
      <c r="G19" s="113"/>
    </row>
    <row r="20" spans="1:7" ht="15.6">
      <c r="A20" s="47"/>
      <c r="B20" s="64" t="s">
        <v>21</v>
      </c>
      <c r="C20" s="113"/>
      <c r="D20" s="113"/>
      <c r="E20" s="113"/>
      <c r="F20" s="113">
        <v>0</v>
      </c>
      <c r="G20" s="113"/>
    </row>
    <row r="21" spans="1:7" ht="15.6">
      <c r="A21" s="47"/>
      <c r="B21" s="64" t="s">
        <v>22</v>
      </c>
      <c r="C21" s="113"/>
      <c r="D21" s="113"/>
      <c r="E21" s="113"/>
      <c r="F21" s="113"/>
      <c r="G21" s="113"/>
    </row>
    <row r="22" spans="1:7">
      <c r="A22" s="49"/>
      <c r="B22" s="64" t="s">
        <v>23</v>
      </c>
      <c r="C22" s="113"/>
      <c r="D22" s="113"/>
      <c r="E22" s="113"/>
      <c r="F22" s="113"/>
      <c r="G22" s="113"/>
    </row>
    <row r="23" spans="1:7" ht="15.6">
      <c r="A23" s="47"/>
      <c r="B23" s="64" t="s">
        <v>24</v>
      </c>
      <c r="C23" s="113"/>
      <c r="D23" s="113"/>
      <c r="E23" s="113"/>
      <c r="F23" s="113"/>
      <c r="G23" s="113"/>
    </row>
    <row r="24" spans="1:7" ht="15.6">
      <c r="A24" s="201" t="s">
        <v>25</v>
      </c>
      <c r="B24" s="202"/>
      <c r="C24" s="67">
        <f>SUM(C25:C27)</f>
        <v>0</v>
      </c>
      <c r="D24" s="67">
        <f>SUM(D25:D27)</f>
        <v>0</v>
      </c>
      <c r="E24" s="67">
        <f>SUM(E25:E27)</f>
        <v>0</v>
      </c>
      <c r="F24" s="67">
        <f>SUM(F25:F27)</f>
        <v>0</v>
      </c>
      <c r="G24" s="67">
        <f>SUM(G25:G27)</f>
        <v>0</v>
      </c>
    </row>
    <row r="25" spans="1:7" ht="15.6">
      <c r="A25" s="47" t="s">
        <v>26</v>
      </c>
      <c r="B25" s="52" t="s">
        <v>27</v>
      </c>
      <c r="C25" s="63">
        <f>'számoló költségek lem'!C3</f>
        <v>0</v>
      </c>
      <c r="D25" s="63">
        <f>'számoló költségek lem'!E3</f>
        <v>0</v>
      </c>
      <c r="E25" s="63">
        <f>'számoló költségek lem'!G3</f>
        <v>0</v>
      </c>
      <c r="F25" s="63">
        <f>'számoló költségek lem'!I3</f>
        <v>0</v>
      </c>
      <c r="G25" s="63">
        <f>'számoló költségek lem'!K3</f>
        <v>0</v>
      </c>
    </row>
    <row r="26" spans="1:7" ht="15.6">
      <c r="A26" s="47" t="s">
        <v>28</v>
      </c>
      <c r="B26" s="52" t="s">
        <v>29</v>
      </c>
      <c r="C26" s="63">
        <f>'ÁKK_HUMÁN és CÉGKÖLTSÉG'!I28*-(1+C14)</f>
        <v>0</v>
      </c>
      <c r="D26" s="63">
        <f>'ÁKK_HUMÁN és CÉGKÖLTSÉG'!K28*-(1+D14)</f>
        <v>0</v>
      </c>
      <c r="E26" s="63">
        <f>'ÁKK_HUMÁN és CÉGKÖLTSÉG'!M28*-(1+'PÜI EREDMÉNY KALKULÁTOR'!E14)</f>
        <v>0</v>
      </c>
      <c r="F26" s="63">
        <f>'ÁKK_HUMÁN és CÉGKÖLTSÉG'!O28*-(1+F14)</f>
        <v>0</v>
      </c>
      <c r="G26" s="63">
        <f>'ÁKK_HUMÁN és CÉGKÖLTSÉG'!Q28*-(1+G14)</f>
        <v>0</v>
      </c>
    </row>
    <row r="27" spans="1:7" ht="15.6">
      <c r="A27" s="47" t="s">
        <v>30</v>
      </c>
      <c r="B27" s="52" t="s">
        <v>31</v>
      </c>
      <c r="C27" s="63">
        <f>SUM(C28:C33)*-1</f>
        <v>0</v>
      </c>
      <c r="D27" s="63">
        <f t="shared" ref="D27:G27" si="2">SUM(D28:D32)*-1</f>
        <v>0</v>
      </c>
      <c r="E27" s="63">
        <f t="shared" si="2"/>
        <v>0</v>
      </c>
      <c r="F27" s="63">
        <f t="shared" si="2"/>
        <v>0</v>
      </c>
      <c r="G27" s="63">
        <f t="shared" si="2"/>
        <v>0</v>
      </c>
    </row>
    <row r="28" spans="1:7">
      <c r="A28" s="49"/>
      <c r="B28" s="49" t="s">
        <v>32</v>
      </c>
      <c r="C28" s="50">
        <f>'ÁKK_HUMÁN és CÉGKÖLTSÉG'!V24</f>
        <v>0</v>
      </c>
      <c r="D28" s="50">
        <f>C28*(1+$D$12)</f>
        <v>0</v>
      </c>
      <c r="E28" s="50">
        <f>D28*(1+$E$12)</f>
        <v>0</v>
      </c>
      <c r="F28" s="50">
        <f>E28*(1+$F$12)</f>
        <v>0</v>
      </c>
      <c r="G28" s="50">
        <f>F28*(1+$G$12)</f>
        <v>0</v>
      </c>
    </row>
    <row r="29" spans="1:7">
      <c r="A29" s="49"/>
      <c r="B29" s="49" t="s">
        <v>33</v>
      </c>
      <c r="C29" s="50">
        <f>'ÁKK_HUMÁN és CÉGKÖLTSÉG'!V25+'ÁKK_HUMÁN és CÉGKÖLTSÉG'!V26+'ÁKK_HUMÁN és CÉGKÖLTSÉG'!V28</f>
        <v>0</v>
      </c>
      <c r="D29" s="50">
        <f t="shared" ref="D29:D32" si="3">C29*(1+$D$12)</f>
        <v>0</v>
      </c>
      <c r="E29" s="50">
        <f t="shared" ref="E29:E32" si="4">D29*(1+$E$12)</f>
        <v>0</v>
      </c>
      <c r="F29" s="50">
        <f t="shared" ref="F29:F32" si="5">E29*(1+$F$12)</f>
        <v>0</v>
      </c>
      <c r="G29" s="50">
        <f t="shared" ref="G29:G32" si="6">F29*(1+$G$12)</f>
        <v>0</v>
      </c>
    </row>
    <row r="30" spans="1:7">
      <c r="A30" s="49"/>
      <c r="B30" s="49" t="s">
        <v>34</v>
      </c>
      <c r="C30" s="50">
        <f>'ÁKK_HUMÁN és CÉGKÖLTSÉG'!V21</f>
        <v>0</v>
      </c>
      <c r="D30" s="50">
        <f t="shared" si="3"/>
        <v>0</v>
      </c>
      <c r="E30" s="50">
        <f t="shared" si="4"/>
        <v>0</v>
      </c>
      <c r="F30" s="50">
        <f t="shared" si="5"/>
        <v>0</v>
      </c>
      <c r="G30" s="50">
        <f t="shared" si="6"/>
        <v>0</v>
      </c>
    </row>
    <row r="31" spans="1:7">
      <c r="A31" s="49"/>
      <c r="B31" s="49" t="s">
        <v>35</v>
      </c>
      <c r="C31" s="50">
        <f>'ÁKK_HUMÁN és CÉGKÖLTSÉG'!V29</f>
        <v>0</v>
      </c>
      <c r="D31" s="50">
        <f t="shared" si="3"/>
        <v>0</v>
      </c>
      <c r="E31" s="50">
        <f t="shared" si="4"/>
        <v>0</v>
      </c>
      <c r="F31" s="50">
        <f t="shared" si="5"/>
        <v>0</v>
      </c>
      <c r="G31" s="50">
        <f t="shared" si="6"/>
        <v>0</v>
      </c>
    </row>
    <row r="32" spans="1:7">
      <c r="A32" s="49"/>
      <c r="B32" s="49" t="s">
        <v>36</v>
      </c>
      <c r="C32" s="50">
        <f>'ÁKK_HUMÁN és CÉGKÖLTSÉG'!V27</f>
        <v>0</v>
      </c>
      <c r="D32" s="50">
        <f t="shared" si="3"/>
        <v>0</v>
      </c>
      <c r="E32" s="50">
        <f t="shared" si="4"/>
        <v>0</v>
      </c>
      <c r="F32" s="50">
        <f t="shared" si="5"/>
        <v>0</v>
      </c>
      <c r="G32" s="50">
        <f t="shared" si="6"/>
        <v>0</v>
      </c>
    </row>
    <row r="33" spans="1:7">
      <c r="B33" s="48" t="s">
        <v>37</v>
      </c>
      <c r="C33" s="65">
        <f>'ÁKK_HUMÁN és CÉGKÖLTSÉG'!T15</f>
        <v>0</v>
      </c>
      <c r="D33" s="48">
        <v>0</v>
      </c>
      <c r="E33" s="48">
        <v>0</v>
      </c>
      <c r="F33" s="48">
        <v>0</v>
      </c>
      <c r="G33" s="48">
        <v>0</v>
      </c>
    </row>
    <row r="34" spans="1:7" ht="15.6">
      <c r="A34" s="205" t="s">
        <v>38</v>
      </c>
      <c r="B34" s="206"/>
      <c r="C34" s="68">
        <f>SUM(C24,C16)</f>
        <v>0</v>
      </c>
      <c r="D34" s="68">
        <f>SUM(D24,D16)</f>
        <v>0</v>
      </c>
      <c r="E34" s="68">
        <f>SUM(E24,E16)</f>
        <v>0</v>
      </c>
      <c r="F34" s="68">
        <f>SUM(F24,F16)</f>
        <v>0</v>
      </c>
      <c r="G34" s="68">
        <f>SUM(G24,G16)</f>
        <v>0</v>
      </c>
    </row>
  </sheetData>
  <sheetProtection insertRows="0" autoFilter="0"/>
  <mergeCells count="6">
    <mergeCell ref="A9:G9"/>
    <mergeCell ref="A16:B16"/>
    <mergeCell ref="A12:B12"/>
    <mergeCell ref="A24:B24"/>
    <mergeCell ref="A34:B34"/>
    <mergeCell ref="A11:B11"/>
  </mergeCells>
  <phoneticPr fontId="1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1" orientation="landscape" horizontalDpi="4294967295" verticalDpi="4294967295" r:id="rId1"/>
  <headerFooter>
    <oddHeader xml:space="preserve">&amp;L&amp;F&amp;C
</oddHeader>
    <oddFooter>&amp;R&amp;N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F8656-2BD6-48EC-9432-F44A17404662}">
  <sheetPr>
    <tabColor rgb="FFFFFF00"/>
    <pageSetUpPr fitToPage="1"/>
  </sheetPr>
  <dimension ref="A9:O389"/>
  <sheetViews>
    <sheetView view="pageBreakPreview" zoomScale="60" zoomScaleNormal="100" workbookViewId="0">
      <pane ySplit="11" topLeftCell="A12" activePane="bottomLeft" state="frozen"/>
      <selection pane="bottomLeft" activeCell="H15" sqref="H15"/>
    </sheetView>
  </sheetViews>
  <sheetFormatPr defaultRowHeight="13.2"/>
  <cols>
    <col min="1" max="1" width="26.88671875" customWidth="1"/>
    <col min="2" max="2" width="20.5546875" style="10" customWidth="1"/>
    <col min="3" max="3" width="35" style="10" customWidth="1"/>
    <col min="4" max="4" width="8.6640625" hidden="1" customWidth="1"/>
    <col min="5" max="9" width="14.88671875" style="140" bestFit="1" customWidth="1"/>
    <col min="10" max="10" width="16.6640625" style="140" customWidth="1"/>
    <col min="11" max="12" width="14.6640625" style="140" customWidth="1"/>
    <col min="13" max="13" width="12.44140625" style="140" customWidth="1"/>
    <col min="14" max="14" width="16.6640625" style="140" customWidth="1"/>
    <col min="15" max="15" width="18.33203125" style="140" hidden="1" customWidth="1"/>
  </cols>
  <sheetData>
    <row r="9" spans="1:15" ht="13.8" thickBot="1"/>
    <row r="10" spans="1:15" ht="42" customHeight="1">
      <c r="A10" s="208" t="s">
        <v>39</v>
      </c>
      <c r="B10" s="209"/>
      <c r="C10" s="210"/>
      <c r="D10" s="182"/>
      <c r="E10" s="207" t="s">
        <v>40</v>
      </c>
      <c r="F10" s="207"/>
      <c r="G10" s="207"/>
      <c r="H10" s="207"/>
      <c r="I10" s="207"/>
      <c r="J10" s="207" t="s">
        <v>41</v>
      </c>
      <c r="K10" s="207"/>
      <c r="L10" s="207"/>
      <c r="M10" s="207"/>
      <c r="N10" s="207"/>
      <c r="O10" s="130"/>
    </row>
    <row r="11" spans="1:15" ht="41.4">
      <c r="A11" s="185" t="s">
        <v>42</v>
      </c>
      <c r="B11" s="114" t="s">
        <v>43</v>
      </c>
      <c r="C11" s="186" t="s">
        <v>44</v>
      </c>
      <c r="D11" s="183" t="s">
        <v>45</v>
      </c>
      <c r="E11" s="131" t="s">
        <v>8</v>
      </c>
      <c r="F11" s="131" t="s">
        <v>9</v>
      </c>
      <c r="G11" s="131" t="s">
        <v>10</v>
      </c>
      <c r="H11" s="131" t="s">
        <v>11</v>
      </c>
      <c r="I11" s="131" t="s">
        <v>12</v>
      </c>
      <c r="J11" s="132" t="s">
        <v>46</v>
      </c>
      <c r="K11" s="133" t="s">
        <v>47</v>
      </c>
      <c r="L11" s="133" t="s">
        <v>48</v>
      </c>
      <c r="M11" s="133" t="s">
        <v>49</v>
      </c>
      <c r="N11" s="133" t="s">
        <v>50</v>
      </c>
      <c r="O11" s="134" t="s">
        <v>51</v>
      </c>
    </row>
    <row r="12" spans="1:15">
      <c r="A12" s="187" t="s">
        <v>52</v>
      </c>
      <c r="B12" s="126" t="s">
        <v>53</v>
      </c>
      <c r="C12" s="188" t="s">
        <v>54</v>
      </c>
      <c r="D12" s="182"/>
      <c r="E12" s="135"/>
      <c r="F12" s="136"/>
      <c r="G12" s="136"/>
      <c r="H12" s="135"/>
      <c r="I12" s="135"/>
      <c r="J12" s="141"/>
      <c r="K12" s="141"/>
      <c r="L12" s="141"/>
      <c r="M12" s="141"/>
      <c r="N12" s="141"/>
      <c r="O12" s="134">
        <f t="shared" ref="O12:O75" si="0">SUM(J12:N12)</f>
        <v>0</v>
      </c>
    </row>
    <row r="13" spans="1:15">
      <c r="A13" s="187" t="s">
        <v>52</v>
      </c>
      <c r="B13" s="126" t="s">
        <v>53</v>
      </c>
      <c r="C13" s="188" t="s">
        <v>55</v>
      </c>
      <c r="D13" s="182"/>
      <c r="E13" s="135"/>
      <c r="F13" s="136"/>
      <c r="G13" s="136"/>
      <c r="H13" s="135"/>
      <c r="I13" s="135"/>
      <c r="J13" s="141"/>
      <c r="K13" s="141"/>
      <c r="L13" s="141"/>
      <c r="M13" s="141"/>
      <c r="N13" s="141"/>
      <c r="O13" s="134">
        <f t="shared" si="0"/>
        <v>0</v>
      </c>
    </row>
    <row r="14" spans="1:15">
      <c r="A14" s="187" t="s">
        <v>52</v>
      </c>
      <c r="B14" s="126" t="s">
        <v>53</v>
      </c>
      <c r="C14" s="188" t="s">
        <v>56</v>
      </c>
      <c r="D14" s="182"/>
      <c r="E14" s="135"/>
      <c r="F14" s="136"/>
      <c r="G14" s="136"/>
      <c r="H14" s="135"/>
      <c r="I14" s="135"/>
      <c r="J14" s="141"/>
      <c r="K14" s="141"/>
      <c r="L14" s="141"/>
      <c r="M14" s="141"/>
      <c r="N14" s="141"/>
      <c r="O14" s="134">
        <f t="shared" si="0"/>
        <v>0</v>
      </c>
    </row>
    <row r="15" spans="1:15">
      <c r="A15" s="187" t="s">
        <v>52</v>
      </c>
      <c r="B15" s="126" t="s">
        <v>53</v>
      </c>
      <c r="C15" s="188" t="s">
        <v>57</v>
      </c>
      <c r="D15" s="182"/>
      <c r="E15" s="135"/>
      <c r="F15" s="136"/>
      <c r="G15" s="136"/>
      <c r="H15" s="135"/>
      <c r="I15" s="135"/>
      <c r="J15" s="141"/>
      <c r="K15" s="141"/>
      <c r="L15" s="141"/>
      <c r="M15" s="141"/>
      <c r="N15" s="141"/>
      <c r="O15" s="134">
        <f t="shared" si="0"/>
        <v>0</v>
      </c>
    </row>
    <row r="16" spans="1:15">
      <c r="A16" s="187" t="s">
        <v>52</v>
      </c>
      <c r="B16" s="126" t="s">
        <v>53</v>
      </c>
      <c r="C16" s="188" t="s">
        <v>58</v>
      </c>
      <c r="D16" s="182"/>
      <c r="E16" s="135"/>
      <c r="F16" s="136"/>
      <c r="G16" s="136"/>
      <c r="H16" s="135"/>
      <c r="I16" s="135"/>
      <c r="J16" s="141"/>
      <c r="K16" s="141"/>
      <c r="L16" s="141"/>
      <c r="M16" s="141"/>
      <c r="N16" s="141"/>
      <c r="O16" s="134">
        <f t="shared" si="0"/>
        <v>0</v>
      </c>
    </row>
    <row r="17" spans="1:15">
      <c r="A17" s="187" t="s">
        <v>52</v>
      </c>
      <c r="B17" s="126" t="s">
        <v>53</v>
      </c>
      <c r="C17" s="188" t="s">
        <v>59</v>
      </c>
      <c r="D17" s="182"/>
      <c r="E17" s="135"/>
      <c r="F17" s="136"/>
      <c r="G17" s="136"/>
      <c r="H17" s="135"/>
      <c r="I17" s="135"/>
      <c r="J17" s="141"/>
      <c r="K17" s="141"/>
      <c r="L17" s="141"/>
      <c r="M17" s="141"/>
      <c r="N17" s="141"/>
      <c r="O17" s="134">
        <f t="shared" si="0"/>
        <v>0</v>
      </c>
    </row>
    <row r="18" spans="1:15">
      <c r="A18" s="187" t="s">
        <v>52</v>
      </c>
      <c r="B18" s="126" t="s">
        <v>53</v>
      </c>
      <c r="C18" s="188" t="s">
        <v>60</v>
      </c>
      <c r="D18" s="182"/>
      <c r="E18" s="135"/>
      <c r="F18" s="136"/>
      <c r="G18" s="136"/>
      <c r="H18" s="135"/>
      <c r="I18" s="135"/>
      <c r="J18" s="141"/>
      <c r="K18" s="141"/>
      <c r="L18" s="141"/>
      <c r="M18" s="141"/>
      <c r="N18" s="141"/>
      <c r="O18" s="134">
        <f t="shared" si="0"/>
        <v>0</v>
      </c>
    </row>
    <row r="19" spans="1:15">
      <c r="A19" s="187" t="s">
        <v>52</v>
      </c>
      <c r="B19" s="126" t="s">
        <v>53</v>
      </c>
      <c r="C19" s="188" t="s">
        <v>61</v>
      </c>
      <c r="D19" s="182"/>
      <c r="E19" s="135"/>
      <c r="F19" s="136"/>
      <c r="G19" s="136"/>
      <c r="H19" s="135"/>
      <c r="I19" s="135"/>
      <c r="J19" s="141"/>
      <c r="K19" s="141"/>
      <c r="L19" s="141"/>
      <c r="M19" s="141"/>
      <c r="N19" s="141"/>
      <c r="O19" s="134">
        <f t="shared" si="0"/>
        <v>0</v>
      </c>
    </row>
    <row r="20" spans="1:15">
      <c r="A20" s="187" t="s">
        <v>52</v>
      </c>
      <c r="B20" s="126" t="s">
        <v>53</v>
      </c>
      <c r="C20" s="188" t="s">
        <v>62</v>
      </c>
      <c r="D20" s="182"/>
      <c r="E20" s="135"/>
      <c r="F20" s="136"/>
      <c r="G20" s="136"/>
      <c r="H20" s="135"/>
      <c r="I20" s="135"/>
      <c r="J20" s="141"/>
      <c r="K20" s="141"/>
      <c r="L20" s="141"/>
      <c r="M20" s="141"/>
      <c r="N20" s="141"/>
      <c r="O20" s="134">
        <f t="shared" si="0"/>
        <v>0</v>
      </c>
    </row>
    <row r="21" spans="1:15">
      <c r="A21" s="187" t="s">
        <v>52</v>
      </c>
      <c r="B21" s="126" t="s">
        <v>53</v>
      </c>
      <c r="C21" s="188" t="s">
        <v>63</v>
      </c>
      <c r="D21" s="182"/>
      <c r="E21" s="135"/>
      <c r="F21" s="136"/>
      <c r="G21" s="136"/>
      <c r="H21" s="135"/>
      <c r="I21" s="135"/>
      <c r="J21" s="141"/>
      <c r="K21" s="141"/>
      <c r="L21" s="141"/>
      <c r="M21" s="141"/>
      <c r="N21" s="141"/>
      <c r="O21" s="134">
        <f t="shared" si="0"/>
        <v>0</v>
      </c>
    </row>
    <row r="22" spans="1:15">
      <c r="A22" s="187" t="s">
        <v>52</v>
      </c>
      <c r="B22" s="126" t="s">
        <v>64</v>
      </c>
      <c r="C22" s="188" t="s">
        <v>65</v>
      </c>
      <c r="D22" s="182"/>
      <c r="E22" s="135"/>
      <c r="F22" s="136"/>
      <c r="G22" s="136"/>
      <c r="H22" s="135"/>
      <c r="I22" s="135"/>
      <c r="J22" s="141"/>
      <c r="K22" s="141"/>
      <c r="L22" s="141"/>
      <c r="M22" s="141"/>
      <c r="N22" s="141"/>
      <c r="O22" s="134">
        <f t="shared" si="0"/>
        <v>0</v>
      </c>
    </row>
    <row r="23" spans="1:15">
      <c r="A23" s="187" t="s">
        <v>52</v>
      </c>
      <c r="B23" s="126" t="s">
        <v>64</v>
      </c>
      <c r="C23" s="188" t="s">
        <v>66</v>
      </c>
      <c r="D23" s="182"/>
      <c r="E23" s="135"/>
      <c r="F23" s="136"/>
      <c r="G23" s="136"/>
      <c r="H23" s="135"/>
      <c r="I23" s="135"/>
      <c r="J23" s="141"/>
      <c r="K23" s="141"/>
      <c r="L23" s="141"/>
      <c r="M23" s="141"/>
      <c r="N23" s="141"/>
      <c r="O23" s="134">
        <f t="shared" si="0"/>
        <v>0</v>
      </c>
    </row>
    <row r="24" spans="1:15">
      <c r="A24" s="187" t="s">
        <v>52</v>
      </c>
      <c r="B24" s="126" t="s">
        <v>64</v>
      </c>
      <c r="C24" s="188" t="s">
        <v>67</v>
      </c>
      <c r="D24" s="182"/>
      <c r="E24" s="135"/>
      <c r="F24" s="136"/>
      <c r="G24" s="136"/>
      <c r="H24" s="135"/>
      <c r="I24" s="135"/>
      <c r="J24" s="141"/>
      <c r="K24" s="141"/>
      <c r="L24" s="141"/>
      <c r="M24" s="141"/>
      <c r="N24" s="141"/>
      <c r="O24" s="134">
        <f t="shared" si="0"/>
        <v>0</v>
      </c>
    </row>
    <row r="25" spans="1:15">
      <c r="A25" s="187" t="s">
        <v>52</v>
      </c>
      <c r="B25" s="126" t="s">
        <v>64</v>
      </c>
      <c r="C25" s="188" t="s">
        <v>68</v>
      </c>
      <c r="D25" s="182"/>
      <c r="E25" s="135"/>
      <c r="F25" s="136"/>
      <c r="G25" s="136"/>
      <c r="H25" s="135"/>
      <c r="I25" s="135"/>
      <c r="J25" s="141"/>
      <c r="K25" s="141"/>
      <c r="L25" s="141"/>
      <c r="M25" s="141"/>
      <c r="N25" s="141"/>
      <c r="O25" s="134">
        <f t="shared" si="0"/>
        <v>0</v>
      </c>
    </row>
    <row r="26" spans="1:15">
      <c r="A26" s="187" t="s">
        <v>52</v>
      </c>
      <c r="B26" s="126" t="s">
        <v>64</v>
      </c>
      <c r="C26" s="188" t="s">
        <v>69</v>
      </c>
      <c r="D26" s="182"/>
      <c r="E26" s="135"/>
      <c r="F26" s="136"/>
      <c r="G26" s="136"/>
      <c r="H26" s="135"/>
      <c r="I26" s="135"/>
      <c r="J26" s="141"/>
      <c r="K26" s="141"/>
      <c r="L26" s="141"/>
      <c r="M26" s="141"/>
      <c r="N26" s="141"/>
      <c r="O26" s="134">
        <f t="shared" si="0"/>
        <v>0</v>
      </c>
    </row>
    <row r="27" spans="1:15">
      <c r="A27" s="187" t="s">
        <v>52</v>
      </c>
      <c r="B27" s="126" t="s">
        <v>64</v>
      </c>
      <c r="C27" s="188" t="s">
        <v>70</v>
      </c>
      <c r="D27" s="182"/>
      <c r="E27" s="135"/>
      <c r="F27" s="136"/>
      <c r="G27" s="136"/>
      <c r="H27" s="135"/>
      <c r="I27" s="135"/>
      <c r="J27" s="141"/>
      <c r="K27" s="141"/>
      <c r="L27" s="141"/>
      <c r="M27" s="141"/>
      <c r="N27" s="141"/>
      <c r="O27" s="134">
        <f t="shared" si="0"/>
        <v>0</v>
      </c>
    </row>
    <row r="28" spans="1:15">
      <c r="A28" s="187" t="s">
        <v>52</v>
      </c>
      <c r="B28" s="126" t="s">
        <v>64</v>
      </c>
      <c r="C28" s="188" t="s">
        <v>71</v>
      </c>
      <c r="D28" s="182"/>
      <c r="E28" s="135"/>
      <c r="F28" s="136"/>
      <c r="G28" s="136"/>
      <c r="H28" s="135"/>
      <c r="I28" s="135"/>
      <c r="J28" s="141"/>
      <c r="K28" s="141"/>
      <c r="L28" s="141"/>
      <c r="M28" s="141"/>
      <c r="N28" s="141"/>
      <c r="O28" s="134">
        <f t="shared" si="0"/>
        <v>0</v>
      </c>
    </row>
    <row r="29" spans="1:15">
      <c r="A29" s="187" t="s">
        <v>52</v>
      </c>
      <c r="B29" s="126" t="s">
        <v>64</v>
      </c>
      <c r="C29" s="188" t="s">
        <v>72</v>
      </c>
      <c r="D29" s="182"/>
      <c r="E29" s="135"/>
      <c r="F29" s="136"/>
      <c r="G29" s="136"/>
      <c r="H29" s="135"/>
      <c r="I29" s="135"/>
      <c r="J29" s="141"/>
      <c r="K29" s="141"/>
      <c r="L29" s="141"/>
      <c r="M29" s="141"/>
      <c r="N29" s="141"/>
      <c r="O29" s="134">
        <f t="shared" si="0"/>
        <v>0</v>
      </c>
    </row>
    <row r="30" spans="1:15">
      <c r="A30" s="187" t="s">
        <v>52</v>
      </c>
      <c r="B30" s="126" t="s">
        <v>73</v>
      </c>
      <c r="C30" s="188" t="s">
        <v>74</v>
      </c>
      <c r="D30" s="182"/>
      <c r="E30" s="135"/>
      <c r="F30" s="136"/>
      <c r="G30" s="136"/>
      <c r="H30" s="135"/>
      <c r="I30" s="135"/>
      <c r="J30" s="141"/>
      <c r="K30" s="141"/>
      <c r="L30" s="141"/>
      <c r="M30" s="141"/>
      <c r="N30" s="141"/>
      <c r="O30" s="134">
        <f t="shared" si="0"/>
        <v>0</v>
      </c>
    </row>
    <row r="31" spans="1:15">
      <c r="A31" s="187" t="s">
        <v>52</v>
      </c>
      <c r="B31" s="126" t="s">
        <v>73</v>
      </c>
      <c r="C31" s="188" t="s">
        <v>75</v>
      </c>
      <c r="D31" s="182"/>
      <c r="E31" s="135"/>
      <c r="F31" s="136"/>
      <c r="G31" s="136"/>
      <c r="H31" s="135"/>
      <c r="I31" s="135"/>
      <c r="J31" s="141"/>
      <c r="K31" s="141"/>
      <c r="L31" s="141"/>
      <c r="M31" s="141"/>
      <c r="N31" s="141"/>
      <c r="O31" s="134">
        <f t="shared" si="0"/>
        <v>0</v>
      </c>
    </row>
    <row r="32" spans="1:15">
      <c r="A32" s="187" t="s">
        <v>52</v>
      </c>
      <c r="B32" s="126" t="s">
        <v>76</v>
      </c>
      <c r="C32" s="188" t="s">
        <v>77</v>
      </c>
      <c r="D32" s="182"/>
      <c r="E32" s="135"/>
      <c r="F32" s="136"/>
      <c r="G32" s="136"/>
      <c r="H32" s="135"/>
      <c r="I32" s="135"/>
      <c r="J32" s="141"/>
      <c r="K32" s="141"/>
      <c r="L32" s="141"/>
      <c r="M32" s="141"/>
      <c r="N32" s="141"/>
      <c r="O32" s="134">
        <f t="shared" si="0"/>
        <v>0</v>
      </c>
    </row>
    <row r="33" spans="1:15">
      <c r="A33" s="187" t="s">
        <v>52</v>
      </c>
      <c r="B33" s="126" t="s">
        <v>76</v>
      </c>
      <c r="C33" s="188" t="s">
        <v>78</v>
      </c>
      <c r="D33" s="182"/>
      <c r="E33" s="135"/>
      <c r="F33" s="136"/>
      <c r="G33" s="136"/>
      <c r="H33" s="135"/>
      <c r="I33" s="135"/>
      <c r="J33" s="141"/>
      <c r="K33" s="141"/>
      <c r="L33" s="141"/>
      <c r="M33" s="141"/>
      <c r="N33" s="141"/>
      <c r="O33" s="134">
        <f t="shared" si="0"/>
        <v>0</v>
      </c>
    </row>
    <row r="34" spans="1:15">
      <c r="A34" s="187" t="s">
        <v>52</v>
      </c>
      <c r="B34" s="126" t="s">
        <v>76</v>
      </c>
      <c r="C34" s="188" t="s">
        <v>79</v>
      </c>
      <c r="D34" s="182"/>
      <c r="E34" s="135"/>
      <c r="F34" s="136"/>
      <c r="G34" s="136"/>
      <c r="H34" s="135"/>
      <c r="I34" s="135"/>
      <c r="J34" s="141"/>
      <c r="K34" s="141"/>
      <c r="L34" s="141"/>
      <c r="M34" s="141"/>
      <c r="N34" s="141"/>
      <c r="O34" s="134">
        <f t="shared" si="0"/>
        <v>0</v>
      </c>
    </row>
    <row r="35" spans="1:15">
      <c r="A35" s="187" t="s">
        <v>52</v>
      </c>
      <c r="B35" s="126" t="s">
        <v>76</v>
      </c>
      <c r="C35" s="188" t="s">
        <v>80</v>
      </c>
      <c r="D35" s="182"/>
      <c r="E35" s="135"/>
      <c r="F35" s="136"/>
      <c r="G35" s="136"/>
      <c r="H35" s="135"/>
      <c r="I35" s="135"/>
      <c r="J35" s="141"/>
      <c r="K35" s="141"/>
      <c r="L35" s="141"/>
      <c r="M35" s="141"/>
      <c r="N35" s="141"/>
      <c r="O35" s="134">
        <f t="shared" si="0"/>
        <v>0</v>
      </c>
    </row>
    <row r="36" spans="1:15">
      <c r="A36" s="187" t="s">
        <v>52</v>
      </c>
      <c r="B36" s="126" t="s">
        <v>76</v>
      </c>
      <c r="C36" s="188" t="s">
        <v>81</v>
      </c>
      <c r="D36" s="182"/>
      <c r="E36" s="135"/>
      <c r="F36" s="136"/>
      <c r="G36" s="136"/>
      <c r="H36" s="135"/>
      <c r="I36" s="135"/>
      <c r="J36" s="141"/>
      <c r="K36" s="141"/>
      <c r="L36" s="141"/>
      <c r="M36" s="141"/>
      <c r="N36" s="141"/>
      <c r="O36" s="134">
        <f t="shared" si="0"/>
        <v>0</v>
      </c>
    </row>
    <row r="37" spans="1:15">
      <c r="A37" s="187" t="s">
        <v>52</v>
      </c>
      <c r="B37" s="126" t="s">
        <v>82</v>
      </c>
      <c r="C37" s="188" t="s">
        <v>83</v>
      </c>
      <c r="D37" s="182"/>
      <c r="E37" s="135"/>
      <c r="F37" s="136"/>
      <c r="G37" s="136"/>
      <c r="H37" s="135"/>
      <c r="I37" s="135"/>
      <c r="J37" s="141"/>
      <c r="K37" s="141"/>
      <c r="L37" s="141"/>
      <c r="M37" s="141"/>
      <c r="N37" s="141"/>
      <c r="O37" s="134">
        <f t="shared" si="0"/>
        <v>0</v>
      </c>
    </row>
    <row r="38" spans="1:15">
      <c r="A38" s="187" t="s">
        <v>52</v>
      </c>
      <c r="B38" s="126" t="s">
        <v>82</v>
      </c>
      <c r="C38" s="188" t="s">
        <v>84</v>
      </c>
      <c r="D38" s="182"/>
      <c r="E38" s="135"/>
      <c r="F38" s="136"/>
      <c r="G38" s="136"/>
      <c r="H38" s="135"/>
      <c r="I38" s="135"/>
      <c r="J38" s="141"/>
      <c r="K38" s="141"/>
      <c r="L38" s="141"/>
      <c r="M38" s="141"/>
      <c r="N38" s="141"/>
      <c r="O38" s="134">
        <f t="shared" si="0"/>
        <v>0</v>
      </c>
    </row>
    <row r="39" spans="1:15">
      <c r="A39" s="187" t="s">
        <v>52</v>
      </c>
      <c r="B39" s="126" t="s">
        <v>82</v>
      </c>
      <c r="C39" s="188" t="s">
        <v>85</v>
      </c>
      <c r="D39" s="182"/>
      <c r="E39" s="135"/>
      <c r="F39" s="136"/>
      <c r="G39" s="136"/>
      <c r="H39" s="135"/>
      <c r="I39" s="135"/>
      <c r="J39" s="141"/>
      <c r="K39" s="141"/>
      <c r="L39" s="141"/>
      <c r="M39" s="141"/>
      <c r="N39" s="141"/>
      <c r="O39" s="134">
        <f t="shared" si="0"/>
        <v>0</v>
      </c>
    </row>
    <row r="40" spans="1:15">
      <c r="A40" s="187" t="s">
        <v>52</v>
      </c>
      <c r="B40" s="126" t="s">
        <v>82</v>
      </c>
      <c r="C40" s="188" t="s">
        <v>86</v>
      </c>
      <c r="D40" s="182"/>
      <c r="E40" s="135"/>
      <c r="F40" s="136"/>
      <c r="G40" s="136"/>
      <c r="H40" s="135"/>
      <c r="I40" s="135"/>
      <c r="J40" s="141"/>
      <c r="K40" s="141"/>
      <c r="L40" s="141"/>
      <c r="M40" s="141"/>
      <c r="N40" s="141"/>
      <c r="O40" s="134">
        <f t="shared" si="0"/>
        <v>0</v>
      </c>
    </row>
    <row r="41" spans="1:15">
      <c r="A41" s="187" t="s">
        <v>52</v>
      </c>
      <c r="B41" s="126" t="s">
        <v>87</v>
      </c>
      <c r="C41" s="188" t="s">
        <v>88</v>
      </c>
      <c r="D41" s="182"/>
      <c r="E41" s="135"/>
      <c r="F41" s="136"/>
      <c r="G41" s="136"/>
      <c r="H41" s="135"/>
      <c r="I41" s="135"/>
      <c r="J41" s="141"/>
      <c r="K41" s="141"/>
      <c r="L41" s="141"/>
      <c r="M41" s="141"/>
      <c r="N41" s="141"/>
      <c r="O41" s="134">
        <f t="shared" si="0"/>
        <v>0</v>
      </c>
    </row>
    <row r="42" spans="1:15">
      <c r="A42" s="187" t="s">
        <v>52</v>
      </c>
      <c r="B42" s="126" t="s">
        <v>87</v>
      </c>
      <c r="C42" s="188" t="s">
        <v>89</v>
      </c>
      <c r="D42" s="182"/>
      <c r="E42" s="135"/>
      <c r="F42" s="136"/>
      <c r="G42" s="136"/>
      <c r="H42" s="135"/>
      <c r="I42" s="135"/>
      <c r="J42" s="141"/>
      <c r="K42" s="141"/>
      <c r="L42" s="141"/>
      <c r="M42" s="141"/>
      <c r="N42" s="141"/>
      <c r="O42" s="134">
        <f t="shared" si="0"/>
        <v>0</v>
      </c>
    </row>
    <row r="43" spans="1:15">
      <c r="A43" s="187" t="s">
        <v>52</v>
      </c>
      <c r="B43" s="126" t="s">
        <v>90</v>
      </c>
      <c r="C43" s="188" t="s">
        <v>91</v>
      </c>
      <c r="D43" s="182"/>
      <c r="E43" s="135"/>
      <c r="F43" s="136"/>
      <c r="G43" s="136"/>
      <c r="H43" s="135"/>
      <c r="I43" s="135"/>
      <c r="J43" s="141"/>
      <c r="K43" s="141"/>
      <c r="L43" s="141"/>
      <c r="M43" s="141"/>
      <c r="N43" s="141"/>
      <c r="O43" s="134">
        <f t="shared" si="0"/>
        <v>0</v>
      </c>
    </row>
    <row r="44" spans="1:15">
      <c r="A44" s="187" t="s">
        <v>52</v>
      </c>
      <c r="B44" s="126" t="s">
        <v>90</v>
      </c>
      <c r="C44" s="188" t="s">
        <v>92</v>
      </c>
      <c r="D44" s="182"/>
      <c r="E44" s="135"/>
      <c r="F44" s="136"/>
      <c r="G44" s="136"/>
      <c r="H44" s="135"/>
      <c r="I44" s="135"/>
      <c r="J44" s="141"/>
      <c r="K44" s="141"/>
      <c r="L44" s="141"/>
      <c r="M44" s="141"/>
      <c r="N44" s="141"/>
      <c r="O44" s="134">
        <f t="shared" si="0"/>
        <v>0</v>
      </c>
    </row>
    <row r="45" spans="1:15">
      <c r="A45" s="187" t="s">
        <v>52</v>
      </c>
      <c r="B45" s="126" t="s">
        <v>90</v>
      </c>
      <c r="C45" s="188" t="s">
        <v>93</v>
      </c>
      <c r="D45" s="182"/>
      <c r="E45" s="135"/>
      <c r="F45" s="136"/>
      <c r="G45" s="136"/>
      <c r="H45" s="135"/>
      <c r="I45" s="135"/>
      <c r="J45" s="141"/>
      <c r="K45" s="141"/>
      <c r="L45" s="141"/>
      <c r="M45" s="141"/>
      <c r="N45" s="141"/>
      <c r="O45" s="134">
        <f t="shared" si="0"/>
        <v>0</v>
      </c>
    </row>
    <row r="46" spans="1:15">
      <c r="A46" s="187" t="s">
        <v>52</v>
      </c>
      <c r="B46" s="126" t="s">
        <v>90</v>
      </c>
      <c r="C46" s="188" t="s">
        <v>94</v>
      </c>
      <c r="D46" s="182"/>
      <c r="E46" s="135"/>
      <c r="F46" s="136"/>
      <c r="G46" s="136"/>
      <c r="H46" s="135"/>
      <c r="I46" s="135"/>
      <c r="J46" s="141"/>
      <c r="K46" s="141"/>
      <c r="L46" s="141"/>
      <c r="M46" s="141"/>
      <c r="N46" s="141"/>
      <c r="O46" s="134">
        <f t="shared" si="0"/>
        <v>0</v>
      </c>
    </row>
    <row r="47" spans="1:15">
      <c r="A47" s="187" t="s">
        <v>52</v>
      </c>
      <c r="B47" s="126" t="s">
        <v>90</v>
      </c>
      <c r="C47" s="188" t="s">
        <v>95</v>
      </c>
      <c r="D47" s="182"/>
      <c r="E47" s="135"/>
      <c r="F47" s="136"/>
      <c r="G47" s="136"/>
      <c r="H47" s="135"/>
      <c r="I47" s="135"/>
      <c r="J47" s="141"/>
      <c r="K47" s="141"/>
      <c r="L47" s="141"/>
      <c r="M47" s="141"/>
      <c r="N47" s="141"/>
      <c r="O47" s="134">
        <f t="shared" si="0"/>
        <v>0</v>
      </c>
    </row>
    <row r="48" spans="1:15">
      <c r="A48" s="187" t="s">
        <v>52</v>
      </c>
      <c r="B48" s="126" t="s">
        <v>90</v>
      </c>
      <c r="C48" s="188" t="s">
        <v>96</v>
      </c>
      <c r="D48" s="182"/>
      <c r="E48" s="135"/>
      <c r="F48" s="136"/>
      <c r="G48" s="136"/>
      <c r="H48" s="135"/>
      <c r="I48" s="135"/>
      <c r="J48" s="141"/>
      <c r="K48" s="141"/>
      <c r="L48" s="141"/>
      <c r="M48" s="141"/>
      <c r="N48" s="141"/>
      <c r="O48" s="134">
        <f t="shared" si="0"/>
        <v>0</v>
      </c>
    </row>
    <row r="49" spans="1:15">
      <c r="A49" s="187" t="s">
        <v>52</v>
      </c>
      <c r="B49" s="126" t="s">
        <v>97</v>
      </c>
      <c r="C49" s="188" t="s">
        <v>98</v>
      </c>
      <c r="D49" s="182"/>
      <c r="E49" s="135"/>
      <c r="F49" s="136"/>
      <c r="G49" s="136"/>
      <c r="H49" s="135"/>
      <c r="I49" s="135"/>
      <c r="J49" s="141"/>
      <c r="K49" s="141"/>
      <c r="L49" s="141"/>
      <c r="M49" s="141"/>
      <c r="N49" s="141"/>
      <c r="O49" s="134">
        <f t="shared" si="0"/>
        <v>0</v>
      </c>
    </row>
    <row r="50" spans="1:15">
      <c r="A50" s="187" t="s">
        <v>52</v>
      </c>
      <c r="B50" s="126" t="s">
        <v>97</v>
      </c>
      <c r="C50" s="188" t="s">
        <v>99</v>
      </c>
      <c r="D50" s="182"/>
      <c r="E50" s="135"/>
      <c r="F50" s="136"/>
      <c r="G50" s="136"/>
      <c r="H50" s="135"/>
      <c r="I50" s="135"/>
      <c r="J50" s="141"/>
      <c r="K50" s="141"/>
      <c r="L50" s="141"/>
      <c r="M50" s="141"/>
      <c r="N50" s="141"/>
      <c r="O50" s="134">
        <f t="shared" si="0"/>
        <v>0</v>
      </c>
    </row>
    <row r="51" spans="1:15">
      <c r="A51" s="187" t="s">
        <v>52</v>
      </c>
      <c r="B51" s="126" t="s">
        <v>100</v>
      </c>
      <c r="C51" s="188" t="s">
        <v>101</v>
      </c>
      <c r="D51" s="182"/>
      <c r="E51" s="135"/>
      <c r="F51" s="136"/>
      <c r="G51" s="136"/>
      <c r="H51" s="135"/>
      <c r="I51" s="135"/>
      <c r="J51" s="141"/>
      <c r="K51" s="141"/>
      <c r="L51" s="141"/>
      <c r="M51" s="141"/>
      <c r="N51" s="141"/>
      <c r="O51" s="134">
        <f t="shared" si="0"/>
        <v>0</v>
      </c>
    </row>
    <row r="52" spans="1:15">
      <c r="A52" s="187" t="s">
        <v>52</v>
      </c>
      <c r="B52" s="126" t="s">
        <v>100</v>
      </c>
      <c r="C52" s="188" t="s">
        <v>102</v>
      </c>
      <c r="D52" s="182"/>
      <c r="E52" s="135"/>
      <c r="F52" s="136"/>
      <c r="G52" s="136"/>
      <c r="H52" s="135"/>
      <c r="I52" s="135"/>
      <c r="J52" s="141"/>
      <c r="K52" s="141"/>
      <c r="L52" s="141"/>
      <c r="M52" s="141"/>
      <c r="N52" s="141"/>
      <c r="O52" s="134">
        <f t="shared" si="0"/>
        <v>0</v>
      </c>
    </row>
    <row r="53" spans="1:15">
      <c r="A53" s="187" t="s">
        <v>52</v>
      </c>
      <c r="B53" s="126" t="s">
        <v>103</v>
      </c>
      <c r="C53" s="188" t="s">
        <v>104</v>
      </c>
      <c r="D53" s="182"/>
      <c r="E53" s="135"/>
      <c r="F53" s="136"/>
      <c r="G53" s="136"/>
      <c r="H53" s="135"/>
      <c r="I53" s="135"/>
      <c r="J53" s="141"/>
      <c r="K53" s="141"/>
      <c r="L53" s="141"/>
      <c r="M53" s="141"/>
      <c r="N53" s="141"/>
      <c r="O53" s="134">
        <f t="shared" si="0"/>
        <v>0</v>
      </c>
    </row>
    <row r="54" spans="1:15">
      <c r="A54" s="187" t="s">
        <v>52</v>
      </c>
      <c r="B54" s="126" t="s">
        <v>103</v>
      </c>
      <c r="C54" s="188" t="s">
        <v>105</v>
      </c>
      <c r="D54" s="182"/>
      <c r="E54" s="135"/>
      <c r="F54" s="136"/>
      <c r="G54" s="136"/>
      <c r="H54" s="135"/>
      <c r="I54" s="135"/>
      <c r="J54" s="141"/>
      <c r="K54" s="141"/>
      <c r="L54" s="141"/>
      <c r="M54" s="141"/>
      <c r="N54" s="141"/>
      <c r="O54" s="134">
        <f t="shared" si="0"/>
        <v>0</v>
      </c>
    </row>
    <row r="55" spans="1:15">
      <c r="A55" s="187" t="s">
        <v>52</v>
      </c>
      <c r="B55" s="126" t="s">
        <v>103</v>
      </c>
      <c r="C55" s="188" t="s">
        <v>106</v>
      </c>
      <c r="D55" s="182"/>
      <c r="E55" s="135"/>
      <c r="F55" s="136"/>
      <c r="G55" s="136"/>
      <c r="H55" s="135"/>
      <c r="I55" s="135"/>
      <c r="J55" s="141"/>
      <c r="K55" s="141"/>
      <c r="L55" s="141"/>
      <c r="M55" s="141"/>
      <c r="N55" s="141"/>
      <c r="O55" s="134">
        <f t="shared" si="0"/>
        <v>0</v>
      </c>
    </row>
    <row r="56" spans="1:15">
      <c r="A56" s="187" t="s">
        <v>52</v>
      </c>
      <c r="B56" s="126" t="s">
        <v>103</v>
      </c>
      <c r="C56" s="188" t="s">
        <v>107</v>
      </c>
      <c r="D56" s="182"/>
      <c r="E56" s="135"/>
      <c r="F56" s="136"/>
      <c r="G56" s="136"/>
      <c r="H56" s="135"/>
      <c r="I56" s="135"/>
      <c r="J56" s="141"/>
      <c r="K56" s="141"/>
      <c r="L56" s="141"/>
      <c r="M56" s="141"/>
      <c r="N56" s="141"/>
      <c r="O56" s="134">
        <f t="shared" si="0"/>
        <v>0</v>
      </c>
    </row>
    <row r="57" spans="1:15">
      <c r="A57" s="187" t="s">
        <v>52</v>
      </c>
      <c r="B57" s="126" t="s">
        <v>108</v>
      </c>
      <c r="C57" s="188" t="s">
        <v>109</v>
      </c>
      <c r="D57" s="182"/>
      <c r="E57" s="135"/>
      <c r="F57" s="136"/>
      <c r="G57" s="136"/>
      <c r="H57" s="135"/>
      <c r="I57" s="135"/>
      <c r="J57" s="141"/>
      <c r="K57" s="141"/>
      <c r="L57" s="141"/>
      <c r="M57" s="141"/>
      <c r="N57" s="141"/>
      <c r="O57" s="134">
        <f t="shared" si="0"/>
        <v>0</v>
      </c>
    </row>
    <row r="58" spans="1:15">
      <c r="A58" s="187" t="s">
        <v>52</v>
      </c>
      <c r="B58" s="126" t="s">
        <v>108</v>
      </c>
      <c r="C58" s="188" t="s">
        <v>110</v>
      </c>
      <c r="D58" s="182"/>
      <c r="E58" s="135"/>
      <c r="F58" s="136"/>
      <c r="G58" s="136"/>
      <c r="H58" s="135"/>
      <c r="I58" s="135"/>
      <c r="J58" s="141"/>
      <c r="K58" s="141"/>
      <c r="L58" s="141"/>
      <c r="M58" s="141"/>
      <c r="N58" s="141"/>
      <c r="O58" s="134">
        <f t="shared" si="0"/>
        <v>0</v>
      </c>
    </row>
    <row r="59" spans="1:15">
      <c r="A59" s="187" t="s">
        <v>52</v>
      </c>
      <c r="B59" s="126" t="s">
        <v>108</v>
      </c>
      <c r="C59" s="188" t="s">
        <v>111</v>
      </c>
      <c r="D59" s="182"/>
      <c r="E59" s="135"/>
      <c r="F59" s="136"/>
      <c r="G59" s="136"/>
      <c r="H59" s="135"/>
      <c r="I59" s="135"/>
      <c r="J59" s="141"/>
      <c r="K59" s="141"/>
      <c r="L59" s="141"/>
      <c r="M59" s="141"/>
      <c r="N59" s="141"/>
      <c r="O59" s="134">
        <f t="shared" si="0"/>
        <v>0</v>
      </c>
    </row>
    <row r="60" spans="1:15">
      <c r="A60" s="187" t="s">
        <v>52</v>
      </c>
      <c r="B60" s="126" t="s">
        <v>108</v>
      </c>
      <c r="C60" s="188" t="s">
        <v>112</v>
      </c>
      <c r="D60" s="182"/>
      <c r="E60" s="135"/>
      <c r="F60" s="136"/>
      <c r="G60" s="136"/>
      <c r="H60" s="135"/>
      <c r="I60" s="135"/>
      <c r="J60" s="141"/>
      <c r="K60" s="141"/>
      <c r="L60" s="141"/>
      <c r="M60" s="141"/>
      <c r="N60" s="141"/>
      <c r="O60" s="134">
        <f t="shared" si="0"/>
        <v>0</v>
      </c>
    </row>
    <row r="61" spans="1:15" s="35" customFormat="1" ht="39.6">
      <c r="A61" s="189"/>
      <c r="B61" s="119" t="s">
        <v>113</v>
      </c>
      <c r="C61" s="190"/>
      <c r="D61" s="184"/>
      <c r="E61" s="137">
        <f>SUM(E12:E60)</f>
        <v>0</v>
      </c>
      <c r="F61" s="137">
        <f>SUM(F12:F60)</f>
        <v>0</v>
      </c>
      <c r="G61" s="137">
        <f>SUM(G12:G60)</f>
        <v>0</v>
      </c>
      <c r="H61" s="137">
        <f>SUM(H12:H60)</f>
        <v>0</v>
      </c>
      <c r="I61" s="137">
        <f>SUM(I12:I60)</f>
        <v>0</v>
      </c>
      <c r="J61" s="138"/>
      <c r="K61" s="138"/>
      <c r="L61" s="138"/>
      <c r="M61" s="138"/>
      <c r="N61" s="138"/>
      <c r="O61" s="139" t="e">
        <f>SUMPRODUCT(O12:O60,F12:F60)/F61</f>
        <v>#DIV/0!</v>
      </c>
    </row>
    <row r="62" spans="1:15">
      <c r="A62" s="187" t="s">
        <v>114</v>
      </c>
      <c r="B62" s="127" t="s">
        <v>115</v>
      </c>
      <c r="C62" s="191" t="s">
        <v>116</v>
      </c>
      <c r="D62" s="182"/>
      <c r="E62" s="135"/>
      <c r="F62" s="136"/>
      <c r="G62" s="136"/>
      <c r="H62" s="135"/>
      <c r="I62" s="135"/>
      <c r="J62" s="141"/>
      <c r="K62" s="141"/>
      <c r="L62" s="141"/>
      <c r="M62" s="141"/>
      <c r="N62" s="141"/>
      <c r="O62" s="134">
        <f t="shared" si="0"/>
        <v>0</v>
      </c>
    </row>
    <row r="63" spans="1:15">
      <c r="A63" s="187" t="s">
        <v>114</v>
      </c>
      <c r="B63" s="126" t="s">
        <v>115</v>
      </c>
      <c r="C63" s="188" t="s">
        <v>117</v>
      </c>
      <c r="D63" s="182"/>
      <c r="E63" s="135"/>
      <c r="F63" s="136"/>
      <c r="G63" s="136"/>
      <c r="H63" s="135"/>
      <c r="I63" s="135"/>
      <c r="J63" s="141"/>
      <c r="K63" s="141"/>
      <c r="L63" s="141"/>
      <c r="M63" s="141"/>
      <c r="N63" s="141"/>
      <c r="O63" s="134">
        <f t="shared" si="0"/>
        <v>0</v>
      </c>
    </row>
    <row r="64" spans="1:15">
      <c r="A64" s="187" t="s">
        <v>114</v>
      </c>
      <c r="B64" s="126" t="s">
        <v>115</v>
      </c>
      <c r="C64" s="188" t="s">
        <v>118</v>
      </c>
      <c r="D64" s="182"/>
      <c r="E64" s="135"/>
      <c r="F64" s="136"/>
      <c r="G64" s="136"/>
      <c r="H64" s="135"/>
      <c r="I64" s="135"/>
      <c r="J64" s="141"/>
      <c r="K64" s="141"/>
      <c r="L64" s="141"/>
      <c r="M64" s="141"/>
      <c r="N64" s="141"/>
      <c r="O64" s="134">
        <f t="shared" si="0"/>
        <v>0</v>
      </c>
    </row>
    <row r="65" spans="1:15">
      <c r="A65" s="187" t="s">
        <v>114</v>
      </c>
      <c r="B65" s="126" t="s">
        <v>119</v>
      </c>
      <c r="C65" s="188" t="s">
        <v>120</v>
      </c>
      <c r="D65" s="182"/>
      <c r="E65" s="135"/>
      <c r="F65" s="136"/>
      <c r="G65" s="136"/>
      <c r="H65" s="135"/>
      <c r="I65" s="135"/>
      <c r="J65" s="141"/>
      <c r="K65" s="141"/>
      <c r="L65" s="141"/>
      <c r="M65" s="141"/>
      <c r="N65" s="141"/>
      <c r="O65" s="134">
        <f t="shared" si="0"/>
        <v>0</v>
      </c>
    </row>
    <row r="66" spans="1:15">
      <c r="A66" s="187" t="s">
        <v>114</v>
      </c>
      <c r="B66" s="126" t="s">
        <v>119</v>
      </c>
      <c r="C66" s="188" t="s">
        <v>121</v>
      </c>
      <c r="D66" s="182"/>
      <c r="E66" s="135"/>
      <c r="F66" s="136"/>
      <c r="G66" s="136"/>
      <c r="H66" s="135"/>
      <c r="I66" s="135"/>
      <c r="J66" s="141"/>
      <c r="K66" s="141"/>
      <c r="L66" s="141"/>
      <c r="M66" s="141"/>
      <c r="N66" s="141"/>
      <c r="O66" s="134">
        <f t="shared" si="0"/>
        <v>0</v>
      </c>
    </row>
    <row r="67" spans="1:15">
      <c r="A67" s="187" t="s">
        <v>114</v>
      </c>
      <c r="B67" s="126" t="s">
        <v>119</v>
      </c>
      <c r="C67" s="188" t="s">
        <v>122</v>
      </c>
      <c r="D67" s="182"/>
      <c r="E67" s="135"/>
      <c r="F67" s="136"/>
      <c r="G67" s="136"/>
      <c r="H67" s="135"/>
      <c r="I67" s="135"/>
      <c r="J67" s="141"/>
      <c r="K67" s="141"/>
      <c r="L67" s="141"/>
      <c r="M67" s="141"/>
      <c r="N67" s="141"/>
      <c r="O67" s="134">
        <f t="shared" si="0"/>
        <v>0</v>
      </c>
    </row>
    <row r="68" spans="1:15">
      <c r="A68" s="187" t="s">
        <v>114</v>
      </c>
      <c r="B68" s="126" t="s">
        <v>119</v>
      </c>
      <c r="C68" s="188" t="s">
        <v>123</v>
      </c>
      <c r="D68" s="182"/>
      <c r="E68" s="135"/>
      <c r="F68" s="136"/>
      <c r="G68" s="136"/>
      <c r="H68" s="135"/>
      <c r="I68" s="135"/>
      <c r="J68" s="141"/>
      <c r="K68" s="141"/>
      <c r="L68" s="141"/>
      <c r="M68" s="141"/>
      <c r="N68" s="141"/>
      <c r="O68" s="134">
        <f t="shared" si="0"/>
        <v>0</v>
      </c>
    </row>
    <row r="69" spans="1:15">
      <c r="A69" s="187" t="s">
        <v>114</v>
      </c>
      <c r="B69" s="126" t="s">
        <v>124</v>
      </c>
      <c r="C69" s="188" t="s">
        <v>125</v>
      </c>
      <c r="D69" s="182"/>
      <c r="E69" s="135"/>
      <c r="F69" s="136"/>
      <c r="G69" s="136"/>
      <c r="H69" s="135"/>
      <c r="I69" s="135"/>
      <c r="J69" s="141"/>
      <c r="K69" s="141"/>
      <c r="L69" s="141"/>
      <c r="M69" s="141"/>
      <c r="N69" s="141"/>
      <c r="O69" s="134">
        <f t="shared" si="0"/>
        <v>0</v>
      </c>
    </row>
    <row r="70" spans="1:15">
      <c r="A70" s="187" t="s">
        <v>114</v>
      </c>
      <c r="B70" s="126" t="s">
        <v>126</v>
      </c>
      <c r="C70" s="188" t="s">
        <v>127</v>
      </c>
      <c r="D70" s="182"/>
      <c r="E70" s="135"/>
      <c r="F70" s="136"/>
      <c r="G70" s="136"/>
      <c r="H70" s="135"/>
      <c r="I70" s="135"/>
      <c r="J70" s="141"/>
      <c r="K70" s="141"/>
      <c r="L70" s="141"/>
      <c r="M70" s="141"/>
      <c r="N70" s="141"/>
      <c r="O70" s="134">
        <f t="shared" si="0"/>
        <v>0</v>
      </c>
    </row>
    <row r="71" spans="1:15">
      <c r="A71" s="187" t="s">
        <v>114</v>
      </c>
      <c r="B71" s="126" t="s">
        <v>128</v>
      </c>
      <c r="C71" s="188" t="s">
        <v>129</v>
      </c>
      <c r="D71" s="182"/>
      <c r="E71" s="135"/>
      <c r="F71" s="136"/>
      <c r="G71" s="136"/>
      <c r="H71" s="135"/>
      <c r="I71" s="135"/>
      <c r="J71" s="141"/>
      <c r="K71" s="141"/>
      <c r="L71" s="141"/>
      <c r="M71" s="141"/>
      <c r="N71" s="141"/>
      <c r="O71" s="134">
        <f t="shared" si="0"/>
        <v>0</v>
      </c>
    </row>
    <row r="72" spans="1:15">
      <c r="A72" s="187" t="s">
        <v>114</v>
      </c>
      <c r="B72" s="126" t="s">
        <v>128</v>
      </c>
      <c r="C72" s="188" t="s">
        <v>130</v>
      </c>
      <c r="D72" s="182"/>
      <c r="E72" s="135"/>
      <c r="F72" s="136"/>
      <c r="G72" s="136"/>
      <c r="H72" s="135"/>
      <c r="I72" s="135"/>
      <c r="J72" s="141"/>
      <c r="K72" s="141"/>
      <c r="L72" s="141"/>
      <c r="M72" s="141"/>
      <c r="N72" s="141"/>
      <c r="O72" s="134">
        <f t="shared" si="0"/>
        <v>0</v>
      </c>
    </row>
    <row r="73" spans="1:15">
      <c r="A73" s="187" t="s">
        <v>114</v>
      </c>
      <c r="B73" s="126" t="s">
        <v>128</v>
      </c>
      <c r="C73" s="188" t="s">
        <v>131</v>
      </c>
      <c r="D73" s="182"/>
      <c r="E73" s="135"/>
      <c r="F73" s="136"/>
      <c r="G73" s="136"/>
      <c r="H73" s="135"/>
      <c r="I73" s="135"/>
      <c r="J73" s="141"/>
      <c r="K73" s="141"/>
      <c r="L73" s="141"/>
      <c r="M73" s="141"/>
      <c r="N73" s="141"/>
      <c r="O73" s="134">
        <f t="shared" si="0"/>
        <v>0</v>
      </c>
    </row>
    <row r="74" spans="1:15">
      <c r="A74" s="187" t="s">
        <v>114</v>
      </c>
      <c r="B74" s="126" t="s">
        <v>128</v>
      </c>
      <c r="C74" s="188" t="s">
        <v>132</v>
      </c>
      <c r="D74" s="182"/>
      <c r="E74" s="135"/>
      <c r="F74" s="136"/>
      <c r="G74" s="136"/>
      <c r="H74" s="135"/>
      <c r="I74" s="135"/>
      <c r="J74" s="141"/>
      <c r="K74" s="141"/>
      <c r="L74" s="141"/>
      <c r="M74" s="141"/>
      <c r="N74" s="141"/>
      <c r="O74" s="134">
        <f t="shared" si="0"/>
        <v>0</v>
      </c>
    </row>
    <row r="75" spans="1:15">
      <c r="A75" s="187" t="s">
        <v>114</v>
      </c>
      <c r="B75" s="126" t="s">
        <v>128</v>
      </c>
      <c r="C75" s="188" t="s">
        <v>133</v>
      </c>
      <c r="D75" s="182"/>
      <c r="E75" s="135"/>
      <c r="F75" s="136"/>
      <c r="G75" s="136"/>
      <c r="H75" s="135"/>
      <c r="I75" s="135"/>
      <c r="J75" s="141"/>
      <c r="K75" s="141"/>
      <c r="L75" s="141"/>
      <c r="M75" s="141"/>
      <c r="N75" s="141"/>
      <c r="O75" s="134">
        <f t="shared" si="0"/>
        <v>0</v>
      </c>
    </row>
    <row r="76" spans="1:15">
      <c r="A76" s="187" t="s">
        <v>114</v>
      </c>
      <c r="B76" s="126" t="s">
        <v>128</v>
      </c>
      <c r="C76" s="188" t="s">
        <v>134</v>
      </c>
      <c r="D76" s="182"/>
      <c r="E76" s="135"/>
      <c r="F76" s="136"/>
      <c r="G76" s="136"/>
      <c r="H76" s="135"/>
      <c r="I76" s="135"/>
      <c r="J76" s="141"/>
      <c r="K76" s="141"/>
      <c r="L76" s="141"/>
      <c r="M76" s="141"/>
      <c r="N76" s="141"/>
      <c r="O76" s="134">
        <f t="shared" ref="O76:O111" si="1">SUM(J76:N76)</f>
        <v>0</v>
      </c>
    </row>
    <row r="77" spans="1:15">
      <c r="A77" s="187" t="s">
        <v>114</v>
      </c>
      <c r="B77" s="126" t="s">
        <v>128</v>
      </c>
      <c r="C77" s="188" t="s">
        <v>135</v>
      </c>
      <c r="D77" s="182"/>
      <c r="E77" s="135"/>
      <c r="F77" s="136"/>
      <c r="G77" s="136"/>
      <c r="H77" s="135"/>
      <c r="I77" s="135"/>
      <c r="J77" s="141"/>
      <c r="K77" s="141"/>
      <c r="L77" s="141"/>
      <c r="M77" s="141"/>
      <c r="N77" s="141"/>
      <c r="O77" s="134">
        <f t="shared" si="1"/>
        <v>0</v>
      </c>
    </row>
    <row r="78" spans="1:15">
      <c r="A78" s="187" t="s">
        <v>114</v>
      </c>
      <c r="B78" s="126" t="s">
        <v>128</v>
      </c>
      <c r="C78" s="188" t="s">
        <v>136</v>
      </c>
      <c r="D78" s="182"/>
      <c r="E78" s="135"/>
      <c r="F78" s="136"/>
      <c r="G78" s="136"/>
      <c r="H78" s="135"/>
      <c r="I78" s="135"/>
      <c r="J78" s="141"/>
      <c r="K78" s="141"/>
      <c r="L78" s="141"/>
      <c r="M78" s="141"/>
      <c r="N78" s="141"/>
      <c r="O78" s="134">
        <f t="shared" si="1"/>
        <v>0</v>
      </c>
    </row>
    <row r="79" spans="1:15">
      <c r="A79" s="187" t="s">
        <v>114</v>
      </c>
      <c r="B79" s="126" t="s">
        <v>128</v>
      </c>
      <c r="C79" s="188" t="s">
        <v>137</v>
      </c>
      <c r="D79" s="182"/>
      <c r="E79" s="135"/>
      <c r="F79" s="136"/>
      <c r="G79" s="136"/>
      <c r="H79" s="135"/>
      <c r="I79" s="135"/>
      <c r="J79" s="141"/>
      <c r="K79" s="141"/>
      <c r="L79" s="141"/>
      <c r="M79" s="141"/>
      <c r="N79" s="141"/>
      <c r="O79" s="134">
        <f t="shared" si="1"/>
        <v>0</v>
      </c>
    </row>
    <row r="80" spans="1:15">
      <c r="A80" s="187" t="s">
        <v>114</v>
      </c>
      <c r="B80" s="126" t="s">
        <v>138</v>
      </c>
      <c r="C80" s="188" t="s">
        <v>139</v>
      </c>
      <c r="D80" s="182"/>
      <c r="E80" s="135"/>
      <c r="F80" s="136"/>
      <c r="G80" s="136"/>
      <c r="H80" s="135"/>
      <c r="I80" s="135"/>
      <c r="J80" s="141"/>
      <c r="K80" s="141"/>
      <c r="L80" s="141"/>
      <c r="M80" s="141"/>
      <c r="N80" s="141"/>
      <c r="O80" s="134">
        <f t="shared" si="1"/>
        <v>0</v>
      </c>
    </row>
    <row r="81" spans="1:15">
      <c r="A81" s="187" t="s">
        <v>114</v>
      </c>
      <c r="B81" s="126" t="s">
        <v>138</v>
      </c>
      <c r="C81" s="188" t="s">
        <v>140</v>
      </c>
      <c r="D81" s="182"/>
      <c r="E81" s="135"/>
      <c r="F81" s="136"/>
      <c r="G81" s="136"/>
      <c r="H81" s="135"/>
      <c r="I81" s="135"/>
      <c r="J81" s="141"/>
      <c r="K81" s="141"/>
      <c r="L81" s="141"/>
      <c r="M81" s="141"/>
      <c r="N81" s="141"/>
      <c r="O81" s="134">
        <f t="shared" si="1"/>
        <v>0</v>
      </c>
    </row>
    <row r="82" spans="1:15">
      <c r="A82" s="187" t="s">
        <v>114</v>
      </c>
      <c r="B82" s="126" t="s">
        <v>138</v>
      </c>
      <c r="C82" s="188" t="s">
        <v>141</v>
      </c>
      <c r="D82" s="182"/>
      <c r="E82" s="135"/>
      <c r="F82" s="136"/>
      <c r="G82" s="136"/>
      <c r="H82" s="135"/>
      <c r="I82" s="135"/>
      <c r="J82" s="141"/>
      <c r="K82" s="141"/>
      <c r="L82" s="141"/>
      <c r="M82" s="141"/>
      <c r="N82" s="141"/>
      <c r="O82" s="134">
        <f t="shared" si="1"/>
        <v>0</v>
      </c>
    </row>
    <row r="83" spans="1:15" s="35" customFormat="1" ht="39.6">
      <c r="A83" s="189"/>
      <c r="B83" s="119" t="s">
        <v>142</v>
      </c>
      <c r="C83" s="190"/>
      <c r="D83" s="184"/>
      <c r="E83" s="137">
        <f>SUM(E62:E82)</f>
        <v>0</v>
      </c>
      <c r="F83" s="137">
        <f>SUM(F62:F82)</f>
        <v>0</v>
      </c>
      <c r="G83" s="137">
        <f>SUM(G62:G82)</f>
        <v>0</v>
      </c>
      <c r="H83" s="137">
        <f>SUM(H62:H82)</f>
        <v>0</v>
      </c>
      <c r="I83" s="137">
        <f>SUM(I62:I82)</f>
        <v>0</v>
      </c>
      <c r="J83" s="137"/>
      <c r="K83" s="137"/>
      <c r="L83" s="137"/>
      <c r="M83" s="137"/>
      <c r="N83" s="137"/>
      <c r="O83" s="139" t="e">
        <f>SUMPRODUCT(O62:O82,F62:F82)/F83</f>
        <v>#DIV/0!</v>
      </c>
    </row>
    <row r="84" spans="1:15">
      <c r="A84" s="187" t="s">
        <v>143</v>
      </c>
      <c r="B84" s="126" t="s">
        <v>144</v>
      </c>
      <c r="C84" s="188" t="s">
        <v>145</v>
      </c>
      <c r="D84" s="182"/>
      <c r="E84" s="135"/>
      <c r="F84" s="135"/>
      <c r="G84" s="135"/>
      <c r="H84" s="135"/>
      <c r="I84" s="135"/>
      <c r="J84" s="141"/>
      <c r="K84" s="141"/>
      <c r="L84" s="141"/>
      <c r="M84" s="141"/>
      <c r="N84" s="141"/>
      <c r="O84" s="134">
        <f t="shared" si="1"/>
        <v>0</v>
      </c>
    </row>
    <row r="85" spans="1:15">
      <c r="A85" s="187" t="s">
        <v>143</v>
      </c>
      <c r="B85" s="126" t="s">
        <v>144</v>
      </c>
      <c r="C85" s="188" t="s">
        <v>146</v>
      </c>
      <c r="D85" s="182"/>
      <c r="E85" s="135"/>
      <c r="F85" s="135"/>
      <c r="G85" s="135"/>
      <c r="H85" s="135"/>
      <c r="I85" s="135"/>
      <c r="J85" s="141"/>
      <c r="K85" s="141"/>
      <c r="L85" s="141"/>
      <c r="M85" s="141"/>
      <c r="N85" s="141"/>
      <c r="O85" s="134">
        <f t="shared" si="1"/>
        <v>0</v>
      </c>
    </row>
    <row r="86" spans="1:15">
      <c r="A86" s="187" t="s">
        <v>143</v>
      </c>
      <c r="B86" s="126" t="s">
        <v>147</v>
      </c>
      <c r="C86" s="188" t="s">
        <v>148</v>
      </c>
      <c r="D86" s="182"/>
      <c r="E86" s="135"/>
      <c r="F86" s="135"/>
      <c r="G86" s="135"/>
      <c r="H86" s="135"/>
      <c r="I86" s="135"/>
      <c r="J86" s="141"/>
      <c r="K86" s="141"/>
      <c r="L86" s="141"/>
      <c r="M86" s="141"/>
      <c r="N86" s="141"/>
      <c r="O86" s="134">
        <f t="shared" si="1"/>
        <v>0</v>
      </c>
    </row>
    <row r="87" spans="1:15">
      <c r="A87" s="187" t="s">
        <v>143</v>
      </c>
      <c r="B87" s="126" t="s">
        <v>147</v>
      </c>
      <c r="C87" s="188" t="s">
        <v>149</v>
      </c>
      <c r="D87" s="182"/>
      <c r="E87" s="135"/>
      <c r="F87" s="135"/>
      <c r="G87" s="135"/>
      <c r="H87" s="135"/>
      <c r="I87" s="135"/>
      <c r="J87" s="141"/>
      <c r="K87" s="141"/>
      <c r="L87" s="141"/>
      <c r="M87" s="141"/>
      <c r="N87" s="141"/>
      <c r="O87" s="134">
        <f t="shared" si="1"/>
        <v>0</v>
      </c>
    </row>
    <row r="88" spans="1:15">
      <c r="A88" s="187" t="s">
        <v>143</v>
      </c>
      <c r="B88" s="126" t="s">
        <v>147</v>
      </c>
      <c r="C88" s="188" t="s">
        <v>150</v>
      </c>
      <c r="D88" s="182"/>
      <c r="E88" s="135"/>
      <c r="F88" s="135"/>
      <c r="G88" s="135"/>
      <c r="H88" s="135"/>
      <c r="I88" s="135"/>
      <c r="J88" s="141"/>
      <c r="K88" s="141"/>
      <c r="L88" s="141"/>
      <c r="M88" s="141"/>
      <c r="N88" s="141"/>
      <c r="O88" s="134">
        <f t="shared" si="1"/>
        <v>0</v>
      </c>
    </row>
    <row r="89" spans="1:15">
      <c r="A89" s="187" t="s">
        <v>143</v>
      </c>
      <c r="B89" s="126" t="s">
        <v>147</v>
      </c>
      <c r="C89" s="188" t="s">
        <v>151</v>
      </c>
      <c r="D89" s="182"/>
      <c r="E89" s="135"/>
      <c r="F89" s="135"/>
      <c r="G89" s="135"/>
      <c r="H89" s="135"/>
      <c r="I89" s="135"/>
      <c r="J89" s="141"/>
      <c r="K89" s="141"/>
      <c r="L89" s="141"/>
      <c r="M89" s="141"/>
      <c r="N89" s="141"/>
      <c r="O89" s="134">
        <f t="shared" si="1"/>
        <v>0</v>
      </c>
    </row>
    <row r="90" spans="1:15">
      <c r="A90" s="187" t="s">
        <v>143</v>
      </c>
      <c r="B90" s="126" t="s">
        <v>147</v>
      </c>
      <c r="C90" s="188" t="s">
        <v>152</v>
      </c>
      <c r="D90" s="182"/>
      <c r="E90" s="135"/>
      <c r="F90" s="135"/>
      <c r="G90" s="135"/>
      <c r="H90" s="135"/>
      <c r="I90" s="135"/>
      <c r="J90" s="141"/>
      <c r="K90" s="141"/>
      <c r="L90" s="141"/>
      <c r="M90" s="141"/>
      <c r="N90" s="141"/>
      <c r="O90" s="134">
        <f t="shared" si="1"/>
        <v>0</v>
      </c>
    </row>
    <row r="91" spans="1:15">
      <c r="A91" s="187" t="s">
        <v>143</v>
      </c>
      <c r="B91" s="126" t="s">
        <v>153</v>
      </c>
      <c r="C91" s="188" t="s">
        <v>154</v>
      </c>
      <c r="D91" s="182"/>
      <c r="E91" s="135"/>
      <c r="F91" s="135"/>
      <c r="G91" s="135"/>
      <c r="H91" s="135"/>
      <c r="I91" s="135"/>
      <c r="J91" s="141"/>
      <c r="K91" s="141"/>
      <c r="L91" s="141"/>
      <c r="M91" s="141"/>
      <c r="N91" s="141"/>
      <c r="O91" s="134">
        <f t="shared" si="1"/>
        <v>0</v>
      </c>
    </row>
    <row r="92" spans="1:15">
      <c r="A92" s="187" t="s">
        <v>143</v>
      </c>
      <c r="B92" s="126" t="s">
        <v>153</v>
      </c>
      <c r="C92" s="188" t="s">
        <v>155</v>
      </c>
      <c r="D92" s="182"/>
      <c r="E92" s="135"/>
      <c r="F92" s="135"/>
      <c r="G92" s="135"/>
      <c r="H92" s="135"/>
      <c r="I92" s="135"/>
      <c r="J92" s="141"/>
      <c r="K92" s="141"/>
      <c r="L92" s="141"/>
      <c r="M92" s="141"/>
      <c r="N92" s="141"/>
      <c r="O92" s="134">
        <f t="shared" si="1"/>
        <v>0</v>
      </c>
    </row>
    <row r="93" spans="1:15">
      <c r="A93" s="187" t="s">
        <v>143</v>
      </c>
      <c r="B93" s="126" t="s">
        <v>153</v>
      </c>
      <c r="C93" s="188" t="s">
        <v>156</v>
      </c>
      <c r="D93" s="182"/>
      <c r="E93" s="135"/>
      <c r="F93" s="135"/>
      <c r="G93" s="135"/>
      <c r="H93" s="135"/>
      <c r="I93" s="135"/>
      <c r="J93" s="141"/>
      <c r="K93" s="141"/>
      <c r="L93" s="141"/>
      <c r="M93" s="141"/>
      <c r="N93" s="141"/>
      <c r="O93" s="134">
        <f t="shared" si="1"/>
        <v>0</v>
      </c>
    </row>
    <row r="94" spans="1:15">
      <c r="A94" s="187" t="s">
        <v>143</v>
      </c>
      <c r="B94" s="126" t="s">
        <v>153</v>
      </c>
      <c r="C94" s="188" t="s">
        <v>157</v>
      </c>
      <c r="D94" s="182"/>
      <c r="E94" s="135"/>
      <c r="F94" s="135"/>
      <c r="G94" s="135"/>
      <c r="H94" s="135"/>
      <c r="I94" s="135"/>
      <c r="J94" s="141"/>
      <c r="K94" s="141"/>
      <c r="L94" s="141"/>
      <c r="M94" s="141"/>
      <c r="N94" s="141"/>
      <c r="O94" s="134">
        <f t="shared" si="1"/>
        <v>0</v>
      </c>
    </row>
    <row r="95" spans="1:15">
      <c r="A95" s="187" t="s">
        <v>143</v>
      </c>
      <c r="B95" s="126" t="s">
        <v>153</v>
      </c>
      <c r="C95" s="188" t="s">
        <v>158</v>
      </c>
      <c r="D95" s="182"/>
      <c r="E95" s="135"/>
      <c r="F95" s="135"/>
      <c r="G95" s="135"/>
      <c r="H95" s="135"/>
      <c r="I95" s="135"/>
      <c r="J95" s="141"/>
      <c r="K95" s="141"/>
      <c r="L95" s="141"/>
      <c r="M95" s="141"/>
      <c r="N95" s="141"/>
      <c r="O95" s="134">
        <f t="shared" si="1"/>
        <v>0</v>
      </c>
    </row>
    <row r="96" spans="1:15">
      <c r="A96" s="187" t="s">
        <v>143</v>
      </c>
      <c r="B96" s="126" t="s">
        <v>159</v>
      </c>
      <c r="C96" s="188" t="s">
        <v>160</v>
      </c>
      <c r="D96" s="182"/>
      <c r="E96" s="135"/>
      <c r="F96" s="135"/>
      <c r="G96" s="135"/>
      <c r="H96" s="135"/>
      <c r="I96" s="135"/>
      <c r="J96" s="141"/>
      <c r="K96" s="141"/>
      <c r="L96" s="141"/>
      <c r="M96" s="141"/>
      <c r="N96" s="141"/>
      <c r="O96" s="134">
        <f t="shared" si="1"/>
        <v>0</v>
      </c>
    </row>
    <row r="97" spans="1:15">
      <c r="A97" s="187" t="s">
        <v>143</v>
      </c>
      <c r="B97" s="126" t="s">
        <v>159</v>
      </c>
      <c r="C97" s="188" t="s">
        <v>161</v>
      </c>
      <c r="D97" s="182"/>
      <c r="E97" s="135"/>
      <c r="F97" s="135"/>
      <c r="G97" s="135"/>
      <c r="H97" s="135"/>
      <c r="I97" s="135"/>
      <c r="J97" s="141"/>
      <c r="K97" s="141"/>
      <c r="L97" s="141"/>
      <c r="M97" s="141"/>
      <c r="N97" s="141"/>
      <c r="O97" s="134">
        <f t="shared" si="1"/>
        <v>0</v>
      </c>
    </row>
    <row r="98" spans="1:15">
      <c r="A98" s="187" t="s">
        <v>143</v>
      </c>
      <c r="B98" s="126" t="s">
        <v>162</v>
      </c>
      <c r="C98" s="188" t="s">
        <v>163</v>
      </c>
      <c r="D98" s="182"/>
      <c r="E98" s="135"/>
      <c r="F98" s="135"/>
      <c r="G98" s="135"/>
      <c r="H98" s="135"/>
      <c r="I98" s="135"/>
      <c r="J98" s="141"/>
      <c r="K98" s="141"/>
      <c r="L98" s="141"/>
      <c r="M98" s="141"/>
      <c r="N98" s="141"/>
      <c r="O98" s="134">
        <f t="shared" si="1"/>
        <v>0</v>
      </c>
    </row>
    <row r="99" spans="1:15">
      <c r="A99" s="187" t="s">
        <v>143</v>
      </c>
      <c r="B99" s="126" t="s">
        <v>162</v>
      </c>
      <c r="C99" s="188" t="s">
        <v>164</v>
      </c>
      <c r="D99" s="182"/>
      <c r="E99" s="135"/>
      <c r="F99" s="135"/>
      <c r="G99" s="135"/>
      <c r="H99" s="135"/>
      <c r="I99" s="135"/>
      <c r="J99" s="141"/>
      <c r="K99" s="141"/>
      <c r="L99" s="141"/>
      <c r="M99" s="141"/>
      <c r="N99" s="141"/>
      <c r="O99" s="134">
        <f t="shared" si="1"/>
        <v>0</v>
      </c>
    </row>
    <row r="100" spans="1:15">
      <c r="A100" s="187" t="s">
        <v>143</v>
      </c>
      <c r="B100" s="126" t="s">
        <v>162</v>
      </c>
      <c r="C100" s="188" t="s">
        <v>165</v>
      </c>
      <c r="D100" s="182"/>
      <c r="E100" s="135"/>
      <c r="F100" s="135"/>
      <c r="G100" s="135"/>
      <c r="H100" s="135"/>
      <c r="I100" s="135"/>
      <c r="J100" s="141"/>
      <c r="K100" s="141"/>
      <c r="L100" s="141"/>
      <c r="M100" s="141"/>
      <c r="N100" s="141"/>
      <c r="O100" s="134">
        <f t="shared" si="1"/>
        <v>0</v>
      </c>
    </row>
    <row r="101" spans="1:15">
      <c r="A101" s="187" t="s">
        <v>143</v>
      </c>
      <c r="B101" s="126" t="s">
        <v>162</v>
      </c>
      <c r="C101" s="188" t="s">
        <v>166</v>
      </c>
      <c r="D101" s="182"/>
      <c r="E101" s="135"/>
      <c r="F101" s="135"/>
      <c r="G101" s="135"/>
      <c r="H101" s="135"/>
      <c r="I101" s="135"/>
      <c r="J101" s="141"/>
      <c r="K101" s="141"/>
      <c r="L101" s="141"/>
      <c r="M101" s="141"/>
      <c r="N101" s="141"/>
      <c r="O101" s="134">
        <f t="shared" si="1"/>
        <v>0</v>
      </c>
    </row>
    <row r="102" spans="1:15">
      <c r="A102" s="187" t="s">
        <v>143</v>
      </c>
      <c r="B102" s="126" t="s">
        <v>162</v>
      </c>
      <c r="C102" s="188" t="s">
        <v>167</v>
      </c>
      <c r="D102" s="182"/>
      <c r="E102" s="135"/>
      <c r="F102" s="135"/>
      <c r="G102" s="135"/>
      <c r="H102" s="135"/>
      <c r="I102" s="135"/>
      <c r="J102" s="141"/>
      <c r="K102" s="141"/>
      <c r="L102" s="141"/>
      <c r="M102" s="141"/>
      <c r="N102" s="141"/>
      <c r="O102" s="134">
        <f t="shared" si="1"/>
        <v>0</v>
      </c>
    </row>
    <row r="103" spans="1:15">
      <c r="A103" s="187" t="s">
        <v>143</v>
      </c>
      <c r="B103" s="126" t="s">
        <v>168</v>
      </c>
      <c r="C103" s="188" t="s">
        <v>169</v>
      </c>
      <c r="D103" s="182"/>
      <c r="E103" s="135"/>
      <c r="F103" s="135"/>
      <c r="G103" s="135"/>
      <c r="H103" s="135"/>
      <c r="I103" s="135"/>
      <c r="J103" s="141"/>
      <c r="K103" s="141"/>
      <c r="L103" s="141"/>
      <c r="M103" s="141"/>
      <c r="N103" s="141"/>
      <c r="O103" s="134">
        <f t="shared" si="1"/>
        <v>0</v>
      </c>
    </row>
    <row r="104" spans="1:15">
      <c r="A104" s="187" t="s">
        <v>143</v>
      </c>
      <c r="B104" s="126" t="s">
        <v>168</v>
      </c>
      <c r="C104" s="188" t="s">
        <v>170</v>
      </c>
      <c r="D104" s="182"/>
      <c r="E104" s="135"/>
      <c r="F104" s="135"/>
      <c r="G104" s="135"/>
      <c r="H104" s="135"/>
      <c r="I104" s="135"/>
      <c r="J104" s="141"/>
      <c r="K104" s="141"/>
      <c r="L104" s="141"/>
      <c r="M104" s="141"/>
      <c r="N104" s="141"/>
      <c r="O104" s="134">
        <f t="shared" si="1"/>
        <v>0</v>
      </c>
    </row>
    <row r="105" spans="1:15">
      <c r="A105" s="187" t="s">
        <v>143</v>
      </c>
      <c r="B105" s="126" t="s">
        <v>168</v>
      </c>
      <c r="C105" s="188" t="s">
        <v>171</v>
      </c>
      <c r="D105" s="182"/>
      <c r="E105" s="135"/>
      <c r="F105" s="135"/>
      <c r="G105" s="135"/>
      <c r="H105" s="135"/>
      <c r="I105" s="135"/>
      <c r="J105" s="141"/>
      <c r="K105" s="141"/>
      <c r="L105" s="141"/>
      <c r="M105" s="141"/>
      <c r="N105" s="141"/>
      <c r="O105" s="134">
        <f t="shared" si="1"/>
        <v>0</v>
      </c>
    </row>
    <row r="106" spans="1:15">
      <c r="A106" s="187" t="s">
        <v>143</v>
      </c>
      <c r="B106" s="126" t="s">
        <v>168</v>
      </c>
      <c r="C106" s="188" t="s">
        <v>172</v>
      </c>
      <c r="D106" s="182"/>
      <c r="E106" s="135"/>
      <c r="F106" s="135"/>
      <c r="G106" s="135"/>
      <c r="H106" s="135"/>
      <c r="I106" s="135"/>
      <c r="J106" s="141"/>
      <c r="K106" s="141"/>
      <c r="L106" s="141"/>
      <c r="M106" s="141"/>
      <c r="N106" s="141"/>
      <c r="O106" s="134">
        <f t="shared" si="1"/>
        <v>0</v>
      </c>
    </row>
    <row r="107" spans="1:15">
      <c r="A107" s="187" t="s">
        <v>143</v>
      </c>
      <c r="B107" s="126" t="s">
        <v>168</v>
      </c>
      <c r="C107" s="188" t="s">
        <v>173</v>
      </c>
      <c r="D107" s="182"/>
      <c r="E107" s="135"/>
      <c r="F107" s="135"/>
      <c r="G107" s="135"/>
      <c r="H107" s="135"/>
      <c r="I107" s="135"/>
      <c r="J107" s="141"/>
      <c r="K107" s="141"/>
      <c r="L107" s="141"/>
      <c r="M107" s="141"/>
      <c r="N107" s="141"/>
      <c r="O107" s="134">
        <f t="shared" si="1"/>
        <v>0</v>
      </c>
    </row>
    <row r="108" spans="1:15">
      <c r="A108" s="187" t="s">
        <v>143</v>
      </c>
      <c r="B108" s="126" t="s">
        <v>174</v>
      </c>
      <c r="C108" s="188" t="s">
        <v>175</v>
      </c>
      <c r="D108" s="182"/>
      <c r="E108" s="135"/>
      <c r="F108" s="135"/>
      <c r="G108" s="135"/>
      <c r="H108" s="135"/>
      <c r="I108" s="135"/>
      <c r="J108" s="141"/>
      <c r="K108" s="141"/>
      <c r="L108" s="141"/>
      <c r="M108" s="141"/>
      <c r="N108" s="141"/>
      <c r="O108" s="134">
        <f t="shared" si="1"/>
        <v>0</v>
      </c>
    </row>
    <row r="109" spans="1:15">
      <c r="A109" s="187" t="s">
        <v>143</v>
      </c>
      <c r="B109" s="126" t="s">
        <v>174</v>
      </c>
      <c r="C109" s="188" t="s">
        <v>176</v>
      </c>
      <c r="D109" s="182"/>
      <c r="E109" s="135"/>
      <c r="F109" s="135"/>
      <c r="G109" s="135"/>
      <c r="H109" s="135"/>
      <c r="I109" s="135"/>
      <c r="J109" s="141"/>
      <c r="K109" s="141"/>
      <c r="L109" s="141"/>
      <c r="M109" s="141"/>
      <c r="N109" s="141"/>
      <c r="O109" s="134">
        <f t="shared" si="1"/>
        <v>0</v>
      </c>
    </row>
    <row r="110" spans="1:15">
      <c r="A110" s="187" t="s">
        <v>143</v>
      </c>
      <c r="B110" s="126" t="s">
        <v>174</v>
      </c>
      <c r="C110" s="188" t="s">
        <v>177</v>
      </c>
      <c r="D110" s="182"/>
      <c r="E110" s="135"/>
      <c r="F110" s="135"/>
      <c r="G110" s="135"/>
      <c r="H110" s="135"/>
      <c r="I110" s="135"/>
      <c r="J110" s="141"/>
      <c r="K110" s="141"/>
      <c r="L110" s="141"/>
      <c r="M110" s="141"/>
      <c r="N110" s="141"/>
      <c r="O110" s="134">
        <f t="shared" si="1"/>
        <v>0</v>
      </c>
    </row>
    <row r="111" spans="1:15">
      <c r="A111" s="187" t="s">
        <v>143</v>
      </c>
      <c r="B111" s="126" t="s">
        <v>174</v>
      </c>
      <c r="C111" s="188" t="s">
        <v>178</v>
      </c>
      <c r="D111" s="182"/>
      <c r="E111" s="135"/>
      <c r="F111" s="135"/>
      <c r="G111" s="135"/>
      <c r="H111" s="135"/>
      <c r="I111" s="135"/>
      <c r="J111" s="141"/>
      <c r="K111" s="141"/>
      <c r="L111" s="141"/>
      <c r="M111" s="141"/>
      <c r="N111" s="141"/>
      <c r="O111" s="134">
        <f t="shared" si="1"/>
        <v>0</v>
      </c>
    </row>
    <row r="112" spans="1:15" s="35" customFormat="1" ht="39.6">
      <c r="A112" s="189"/>
      <c r="B112" s="119" t="s">
        <v>179</v>
      </c>
      <c r="C112" s="190"/>
      <c r="D112" s="184"/>
      <c r="E112" s="137">
        <f>SUM(E84:E111)</f>
        <v>0</v>
      </c>
      <c r="F112" s="137">
        <f>SUM(F84:F111)</f>
        <v>0</v>
      </c>
      <c r="G112" s="137">
        <f>SUM(G84:G111)</f>
        <v>0</v>
      </c>
      <c r="H112" s="137">
        <f>SUM(H84:H111)</f>
        <v>0</v>
      </c>
      <c r="I112" s="137">
        <f>SUM(I84:I111)</f>
        <v>0</v>
      </c>
      <c r="J112" s="137"/>
      <c r="K112" s="137"/>
      <c r="L112" s="137"/>
      <c r="M112" s="137"/>
      <c r="N112" s="137"/>
      <c r="O112" s="137" t="e">
        <f>SUMPRODUCT(O84:O111,F84:F111)/F112</f>
        <v>#DIV/0!</v>
      </c>
    </row>
    <row r="113" spans="1:15">
      <c r="A113" s="187" t="s">
        <v>180</v>
      </c>
      <c r="B113" s="126" t="s">
        <v>53</v>
      </c>
      <c r="C113" s="188" t="s">
        <v>54</v>
      </c>
      <c r="D113" s="182"/>
      <c r="E113" s="135"/>
      <c r="F113" s="136"/>
      <c r="G113" s="136"/>
      <c r="H113" s="135"/>
      <c r="I113" s="135"/>
      <c r="J113" s="141"/>
      <c r="K113" s="141"/>
      <c r="L113" s="141"/>
      <c r="M113" s="141"/>
      <c r="N113" s="141"/>
      <c r="O113" s="134">
        <f t="shared" ref="O113:O161" si="2">SUM(J113:N113)</f>
        <v>0</v>
      </c>
    </row>
    <row r="114" spans="1:15">
      <c r="A114" s="187" t="s">
        <v>180</v>
      </c>
      <c r="B114" s="126" t="s">
        <v>53</v>
      </c>
      <c r="C114" s="188" t="s">
        <v>55</v>
      </c>
      <c r="D114" s="182"/>
      <c r="E114" s="135"/>
      <c r="F114" s="136"/>
      <c r="G114" s="136"/>
      <c r="H114" s="135"/>
      <c r="I114" s="135"/>
      <c r="J114" s="141"/>
      <c r="K114" s="141"/>
      <c r="L114" s="141"/>
      <c r="M114" s="141"/>
      <c r="N114" s="141"/>
      <c r="O114" s="134">
        <f t="shared" si="2"/>
        <v>0</v>
      </c>
    </row>
    <row r="115" spans="1:15">
      <c r="A115" s="187" t="s">
        <v>180</v>
      </c>
      <c r="B115" s="126" t="s">
        <v>53</v>
      </c>
      <c r="C115" s="188" t="s">
        <v>56</v>
      </c>
      <c r="D115" s="182"/>
      <c r="E115" s="135"/>
      <c r="F115" s="136"/>
      <c r="G115" s="136"/>
      <c r="H115" s="135"/>
      <c r="I115" s="135"/>
      <c r="J115" s="141"/>
      <c r="K115" s="141"/>
      <c r="L115" s="141"/>
      <c r="M115" s="141"/>
      <c r="N115" s="141"/>
      <c r="O115" s="134">
        <f t="shared" si="2"/>
        <v>0</v>
      </c>
    </row>
    <row r="116" spans="1:15">
      <c r="A116" s="187" t="s">
        <v>180</v>
      </c>
      <c r="B116" s="126" t="s">
        <v>53</v>
      </c>
      <c r="C116" s="188" t="s">
        <v>57</v>
      </c>
      <c r="D116" s="182"/>
      <c r="E116" s="135"/>
      <c r="F116" s="136"/>
      <c r="G116" s="136"/>
      <c r="H116" s="135"/>
      <c r="I116" s="135"/>
      <c r="J116" s="141"/>
      <c r="K116" s="141"/>
      <c r="L116" s="141"/>
      <c r="M116" s="141"/>
      <c r="N116" s="141"/>
      <c r="O116" s="134">
        <f t="shared" si="2"/>
        <v>0</v>
      </c>
    </row>
    <row r="117" spans="1:15">
      <c r="A117" s="187" t="s">
        <v>180</v>
      </c>
      <c r="B117" s="126" t="s">
        <v>53</v>
      </c>
      <c r="C117" s="188" t="s">
        <v>58</v>
      </c>
      <c r="D117" s="182"/>
      <c r="E117" s="135"/>
      <c r="F117" s="136"/>
      <c r="G117" s="136"/>
      <c r="H117" s="135"/>
      <c r="I117" s="135"/>
      <c r="J117" s="141"/>
      <c r="K117" s="141"/>
      <c r="L117" s="141"/>
      <c r="M117" s="141"/>
      <c r="N117" s="141"/>
      <c r="O117" s="134">
        <f t="shared" si="2"/>
        <v>0</v>
      </c>
    </row>
    <row r="118" spans="1:15">
      <c r="A118" s="187" t="s">
        <v>180</v>
      </c>
      <c r="B118" s="126" t="s">
        <v>53</v>
      </c>
      <c r="C118" s="188" t="s">
        <v>59</v>
      </c>
      <c r="D118" s="182"/>
      <c r="E118" s="135"/>
      <c r="F118" s="136"/>
      <c r="G118" s="136"/>
      <c r="H118" s="135"/>
      <c r="I118" s="135"/>
      <c r="J118" s="141"/>
      <c r="K118" s="141"/>
      <c r="L118" s="141"/>
      <c r="M118" s="141"/>
      <c r="N118" s="141"/>
      <c r="O118" s="134">
        <f t="shared" si="2"/>
        <v>0</v>
      </c>
    </row>
    <row r="119" spans="1:15">
      <c r="A119" s="187" t="s">
        <v>180</v>
      </c>
      <c r="B119" s="126" t="s">
        <v>53</v>
      </c>
      <c r="C119" s="188" t="s">
        <v>60</v>
      </c>
      <c r="D119" s="182"/>
      <c r="E119" s="135"/>
      <c r="F119" s="136"/>
      <c r="G119" s="136"/>
      <c r="H119" s="135"/>
      <c r="I119" s="135"/>
      <c r="J119" s="141"/>
      <c r="K119" s="141"/>
      <c r="L119" s="141"/>
      <c r="M119" s="141"/>
      <c r="N119" s="141"/>
      <c r="O119" s="134">
        <f t="shared" si="2"/>
        <v>0</v>
      </c>
    </row>
    <row r="120" spans="1:15">
      <c r="A120" s="187" t="s">
        <v>180</v>
      </c>
      <c r="B120" s="126" t="s">
        <v>53</v>
      </c>
      <c r="C120" s="188" t="s">
        <v>61</v>
      </c>
      <c r="D120" s="182"/>
      <c r="E120" s="135"/>
      <c r="F120" s="136"/>
      <c r="G120" s="136"/>
      <c r="H120" s="135"/>
      <c r="I120" s="135"/>
      <c r="J120" s="141"/>
      <c r="K120" s="141"/>
      <c r="L120" s="141"/>
      <c r="M120" s="141"/>
      <c r="N120" s="141"/>
      <c r="O120" s="134">
        <f t="shared" si="2"/>
        <v>0</v>
      </c>
    </row>
    <row r="121" spans="1:15">
      <c r="A121" s="187" t="s">
        <v>180</v>
      </c>
      <c r="B121" s="126" t="s">
        <v>53</v>
      </c>
      <c r="C121" s="188" t="s">
        <v>62</v>
      </c>
      <c r="D121" s="182"/>
      <c r="E121" s="135"/>
      <c r="F121" s="136"/>
      <c r="G121" s="136"/>
      <c r="H121" s="135"/>
      <c r="I121" s="135"/>
      <c r="J121" s="141"/>
      <c r="K121" s="141"/>
      <c r="L121" s="141"/>
      <c r="M121" s="141"/>
      <c r="N121" s="141"/>
      <c r="O121" s="134">
        <f t="shared" si="2"/>
        <v>0</v>
      </c>
    </row>
    <row r="122" spans="1:15">
      <c r="A122" s="187" t="s">
        <v>180</v>
      </c>
      <c r="B122" s="126" t="s">
        <v>53</v>
      </c>
      <c r="C122" s="188" t="s">
        <v>63</v>
      </c>
      <c r="D122" s="182"/>
      <c r="E122" s="135"/>
      <c r="F122" s="136"/>
      <c r="G122" s="136"/>
      <c r="H122" s="135"/>
      <c r="I122" s="135"/>
      <c r="J122" s="141"/>
      <c r="K122" s="141"/>
      <c r="L122" s="141"/>
      <c r="M122" s="141"/>
      <c r="N122" s="141"/>
      <c r="O122" s="134">
        <f t="shared" si="2"/>
        <v>0</v>
      </c>
    </row>
    <row r="123" spans="1:15">
      <c r="A123" s="187" t="s">
        <v>180</v>
      </c>
      <c r="B123" s="126" t="s">
        <v>64</v>
      </c>
      <c r="C123" s="188" t="s">
        <v>65</v>
      </c>
      <c r="D123" s="182"/>
      <c r="E123" s="135"/>
      <c r="F123" s="136"/>
      <c r="G123" s="136"/>
      <c r="H123" s="135"/>
      <c r="I123" s="135"/>
      <c r="J123" s="141"/>
      <c r="K123" s="141"/>
      <c r="L123" s="141"/>
      <c r="M123" s="141"/>
      <c r="N123" s="141"/>
      <c r="O123" s="134">
        <f t="shared" si="2"/>
        <v>0</v>
      </c>
    </row>
    <row r="124" spans="1:15">
      <c r="A124" s="187" t="s">
        <v>180</v>
      </c>
      <c r="B124" s="126" t="s">
        <v>64</v>
      </c>
      <c r="C124" s="188" t="s">
        <v>66</v>
      </c>
      <c r="D124" s="182"/>
      <c r="E124" s="135"/>
      <c r="F124" s="136"/>
      <c r="G124" s="136"/>
      <c r="H124" s="135"/>
      <c r="I124" s="135"/>
      <c r="J124" s="141"/>
      <c r="K124" s="141"/>
      <c r="L124" s="141"/>
      <c r="M124" s="141"/>
      <c r="N124" s="141"/>
      <c r="O124" s="134">
        <f t="shared" si="2"/>
        <v>0</v>
      </c>
    </row>
    <row r="125" spans="1:15">
      <c r="A125" s="187" t="s">
        <v>180</v>
      </c>
      <c r="B125" s="126" t="s">
        <v>64</v>
      </c>
      <c r="C125" s="188" t="s">
        <v>67</v>
      </c>
      <c r="D125" s="182"/>
      <c r="E125" s="135"/>
      <c r="F125" s="136"/>
      <c r="G125" s="136"/>
      <c r="H125" s="135"/>
      <c r="I125" s="135"/>
      <c r="J125" s="141"/>
      <c r="K125" s="141"/>
      <c r="L125" s="141"/>
      <c r="M125" s="141"/>
      <c r="N125" s="141"/>
      <c r="O125" s="134">
        <f t="shared" si="2"/>
        <v>0</v>
      </c>
    </row>
    <row r="126" spans="1:15">
      <c r="A126" s="187" t="s">
        <v>180</v>
      </c>
      <c r="B126" s="126" t="s">
        <v>64</v>
      </c>
      <c r="C126" s="188" t="s">
        <v>68</v>
      </c>
      <c r="D126" s="182"/>
      <c r="E126" s="135"/>
      <c r="F126" s="136"/>
      <c r="G126" s="136"/>
      <c r="H126" s="135"/>
      <c r="I126" s="135"/>
      <c r="J126" s="141"/>
      <c r="K126" s="141"/>
      <c r="L126" s="141"/>
      <c r="M126" s="141"/>
      <c r="N126" s="141"/>
      <c r="O126" s="134">
        <f t="shared" si="2"/>
        <v>0</v>
      </c>
    </row>
    <row r="127" spans="1:15">
      <c r="A127" s="187" t="s">
        <v>180</v>
      </c>
      <c r="B127" s="126" t="s">
        <v>64</v>
      </c>
      <c r="C127" s="188" t="s">
        <v>69</v>
      </c>
      <c r="D127" s="182"/>
      <c r="E127" s="135"/>
      <c r="F127" s="136"/>
      <c r="G127" s="136"/>
      <c r="H127" s="135"/>
      <c r="I127" s="135"/>
      <c r="J127" s="141"/>
      <c r="K127" s="141"/>
      <c r="L127" s="141"/>
      <c r="M127" s="141"/>
      <c r="N127" s="141"/>
      <c r="O127" s="134">
        <f t="shared" si="2"/>
        <v>0</v>
      </c>
    </row>
    <row r="128" spans="1:15">
      <c r="A128" s="187" t="s">
        <v>180</v>
      </c>
      <c r="B128" s="126" t="s">
        <v>64</v>
      </c>
      <c r="C128" s="188" t="s">
        <v>70</v>
      </c>
      <c r="D128" s="182"/>
      <c r="E128" s="135"/>
      <c r="F128" s="136"/>
      <c r="G128" s="136"/>
      <c r="H128" s="135"/>
      <c r="I128" s="135"/>
      <c r="J128" s="141"/>
      <c r="K128" s="141"/>
      <c r="L128" s="141"/>
      <c r="M128" s="141"/>
      <c r="N128" s="141"/>
      <c r="O128" s="134">
        <f t="shared" si="2"/>
        <v>0</v>
      </c>
    </row>
    <row r="129" spans="1:15">
      <c r="A129" s="187" t="s">
        <v>180</v>
      </c>
      <c r="B129" s="126" t="s">
        <v>64</v>
      </c>
      <c r="C129" s="188" t="s">
        <v>71</v>
      </c>
      <c r="D129" s="182"/>
      <c r="E129" s="135"/>
      <c r="F129" s="136"/>
      <c r="G129" s="136"/>
      <c r="H129" s="135"/>
      <c r="I129" s="135"/>
      <c r="J129" s="141"/>
      <c r="K129" s="141"/>
      <c r="L129" s="141"/>
      <c r="M129" s="141"/>
      <c r="N129" s="141"/>
      <c r="O129" s="134">
        <f t="shared" si="2"/>
        <v>0</v>
      </c>
    </row>
    <row r="130" spans="1:15">
      <c r="A130" s="187" t="s">
        <v>180</v>
      </c>
      <c r="B130" s="126" t="s">
        <v>64</v>
      </c>
      <c r="C130" s="188" t="s">
        <v>72</v>
      </c>
      <c r="D130" s="182"/>
      <c r="E130" s="135"/>
      <c r="F130" s="136"/>
      <c r="G130" s="136"/>
      <c r="H130" s="135"/>
      <c r="I130" s="135"/>
      <c r="J130" s="141"/>
      <c r="K130" s="141"/>
      <c r="L130" s="141"/>
      <c r="M130" s="141"/>
      <c r="N130" s="141"/>
      <c r="O130" s="134">
        <f t="shared" si="2"/>
        <v>0</v>
      </c>
    </row>
    <row r="131" spans="1:15">
      <c r="A131" s="187" t="s">
        <v>180</v>
      </c>
      <c r="B131" s="126" t="s">
        <v>73</v>
      </c>
      <c r="C131" s="188" t="s">
        <v>74</v>
      </c>
      <c r="D131" s="182"/>
      <c r="E131" s="135"/>
      <c r="F131" s="136"/>
      <c r="G131" s="136"/>
      <c r="H131" s="135"/>
      <c r="I131" s="135"/>
      <c r="J131" s="141"/>
      <c r="K131" s="141"/>
      <c r="L131" s="141"/>
      <c r="M131" s="141"/>
      <c r="N131" s="141"/>
      <c r="O131" s="134">
        <f t="shared" si="2"/>
        <v>0</v>
      </c>
    </row>
    <row r="132" spans="1:15">
      <c r="A132" s="187" t="s">
        <v>180</v>
      </c>
      <c r="B132" s="126" t="s">
        <v>73</v>
      </c>
      <c r="C132" s="188" t="s">
        <v>75</v>
      </c>
      <c r="D132" s="182"/>
      <c r="E132" s="135"/>
      <c r="F132" s="136"/>
      <c r="G132" s="136"/>
      <c r="H132" s="135"/>
      <c r="I132" s="135"/>
      <c r="J132" s="141"/>
      <c r="K132" s="141"/>
      <c r="L132" s="141"/>
      <c r="M132" s="141"/>
      <c r="N132" s="141"/>
      <c r="O132" s="134">
        <f t="shared" si="2"/>
        <v>0</v>
      </c>
    </row>
    <row r="133" spans="1:15">
      <c r="A133" s="187" t="s">
        <v>180</v>
      </c>
      <c r="B133" s="126" t="s">
        <v>76</v>
      </c>
      <c r="C133" s="188" t="s">
        <v>77</v>
      </c>
      <c r="D133" s="182"/>
      <c r="E133" s="135"/>
      <c r="F133" s="136"/>
      <c r="G133" s="136"/>
      <c r="H133" s="135"/>
      <c r="I133" s="135"/>
      <c r="J133" s="141"/>
      <c r="K133" s="141"/>
      <c r="L133" s="141"/>
      <c r="M133" s="141"/>
      <c r="N133" s="141"/>
      <c r="O133" s="134">
        <f t="shared" si="2"/>
        <v>0</v>
      </c>
    </row>
    <row r="134" spans="1:15">
      <c r="A134" s="187" t="s">
        <v>180</v>
      </c>
      <c r="B134" s="126" t="s">
        <v>76</v>
      </c>
      <c r="C134" s="188" t="s">
        <v>78</v>
      </c>
      <c r="D134" s="182"/>
      <c r="E134" s="135"/>
      <c r="F134" s="136"/>
      <c r="G134" s="136"/>
      <c r="H134" s="135"/>
      <c r="I134" s="135"/>
      <c r="J134" s="141"/>
      <c r="K134" s="141"/>
      <c r="L134" s="141"/>
      <c r="M134" s="141"/>
      <c r="N134" s="141"/>
      <c r="O134" s="134">
        <f t="shared" si="2"/>
        <v>0</v>
      </c>
    </row>
    <row r="135" spans="1:15">
      <c r="A135" s="187" t="s">
        <v>180</v>
      </c>
      <c r="B135" s="126" t="s">
        <v>76</v>
      </c>
      <c r="C135" s="188" t="s">
        <v>79</v>
      </c>
      <c r="D135" s="182"/>
      <c r="E135" s="135"/>
      <c r="F135" s="136"/>
      <c r="G135" s="136"/>
      <c r="H135" s="135"/>
      <c r="I135" s="135"/>
      <c r="J135" s="141"/>
      <c r="K135" s="141"/>
      <c r="L135" s="141"/>
      <c r="M135" s="141"/>
      <c r="N135" s="141"/>
      <c r="O135" s="134">
        <f t="shared" si="2"/>
        <v>0</v>
      </c>
    </row>
    <row r="136" spans="1:15">
      <c r="A136" s="187" t="s">
        <v>180</v>
      </c>
      <c r="B136" s="126" t="s">
        <v>76</v>
      </c>
      <c r="C136" s="188" t="s">
        <v>80</v>
      </c>
      <c r="D136" s="182"/>
      <c r="E136" s="135"/>
      <c r="F136" s="136"/>
      <c r="G136" s="136"/>
      <c r="H136" s="135"/>
      <c r="I136" s="135"/>
      <c r="J136" s="141"/>
      <c r="K136" s="141"/>
      <c r="L136" s="141"/>
      <c r="M136" s="141"/>
      <c r="N136" s="141"/>
      <c r="O136" s="134">
        <f t="shared" si="2"/>
        <v>0</v>
      </c>
    </row>
    <row r="137" spans="1:15">
      <c r="A137" s="187" t="s">
        <v>180</v>
      </c>
      <c r="B137" s="126" t="s">
        <v>76</v>
      </c>
      <c r="C137" s="188" t="s">
        <v>81</v>
      </c>
      <c r="D137" s="182"/>
      <c r="E137" s="135"/>
      <c r="F137" s="136"/>
      <c r="G137" s="136"/>
      <c r="H137" s="135"/>
      <c r="I137" s="135"/>
      <c r="J137" s="141"/>
      <c r="K137" s="141"/>
      <c r="L137" s="141"/>
      <c r="M137" s="141"/>
      <c r="N137" s="141"/>
      <c r="O137" s="134">
        <f t="shared" si="2"/>
        <v>0</v>
      </c>
    </row>
    <row r="138" spans="1:15">
      <c r="A138" s="187" t="s">
        <v>180</v>
      </c>
      <c r="B138" s="126" t="s">
        <v>82</v>
      </c>
      <c r="C138" s="188" t="s">
        <v>83</v>
      </c>
      <c r="D138" s="182"/>
      <c r="E138" s="135"/>
      <c r="F138" s="136"/>
      <c r="G138" s="136"/>
      <c r="H138" s="135"/>
      <c r="I138" s="135"/>
      <c r="J138" s="141"/>
      <c r="K138" s="141"/>
      <c r="L138" s="141"/>
      <c r="M138" s="141"/>
      <c r="N138" s="141"/>
      <c r="O138" s="134">
        <f t="shared" si="2"/>
        <v>0</v>
      </c>
    </row>
    <row r="139" spans="1:15">
      <c r="A139" s="187" t="s">
        <v>180</v>
      </c>
      <c r="B139" s="126" t="s">
        <v>82</v>
      </c>
      <c r="C139" s="188" t="s">
        <v>84</v>
      </c>
      <c r="D139" s="182"/>
      <c r="E139" s="135"/>
      <c r="F139" s="136"/>
      <c r="G139" s="136"/>
      <c r="H139" s="135"/>
      <c r="I139" s="135"/>
      <c r="J139" s="141"/>
      <c r="K139" s="141"/>
      <c r="L139" s="141"/>
      <c r="M139" s="141"/>
      <c r="N139" s="141"/>
      <c r="O139" s="134">
        <f t="shared" si="2"/>
        <v>0</v>
      </c>
    </row>
    <row r="140" spans="1:15">
      <c r="A140" s="187" t="s">
        <v>180</v>
      </c>
      <c r="B140" s="126" t="s">
        <v>82</v>
      </c>
      <c r="C140" s="188" t="s">
        <v>85</v>
      </c>
      <c r="D140" s="182"/>
      <c r="E140" s="135"/>
      <c r="F140" s="136"/>
      <c r="G140" s="136"/>
      <c r="H140" s="135"/>
      <c r="I140" s="135"/>
      <c r="J140" s="141"/>
      <c r="K140" s="141"/>
      <c r="L140" s="141"/>
      <c r="M140" s="141"/>
      <c r="N140" s="141"/>
      <c r="O140" s="134">
        <f t="shared" si="2"/>
        <v>0</v>
      </c>
    </row>
    <row r="141" spans="1:15">
      <c r="A141" s="187" t="s">
        <v>180</v>
      </c>
      <c r="B141" s="126" t="s">
        <v>82</v>
      </c>
      <c r="C141" s="188" t="s">
        <v>86</v>
      </c>
      <c r="D141" s="182"/>
      <c r="E141" s="135"/>
      <c r="F141" s="136"/>
      <c r="G141" s="136"/>
      <c r="H141" s="135"/>
      <c r="I141" s="135"/>
      <c r="J141" s="141"/>
      <c r="K141" s="141"/>
      <c r="L141" s="141"/>
      <c r="M141" s="141"/>
      <c r="N141" s="141"/>
      <c r="O141" s="134">
        <f t="shared" si="2"/>
        <v>0</v>
      </c>
    </row>
    <row r="142" spans="1:15">
      <c r="A142" s="187" t="s">
        <v>180</v>
      </c>
      <c r="B142" s="126" t="s">
        <v>87</v>
      </c>
      <c r="C142" s="188" t="s">
        <v>88</v>
      </c>
      <c r="D142" s="182"/>
      <c r="E142" s="135"/>
      <c r="F142" s="136"/>
      <c r="G142" s="136"/>
      <c r="H142" s="135"/>
      <c r="I142" s="135"/>
      <c r="J142" s="141"/>
      <c r="K142" s="141"/>
      <c r="L142" s="141"/>
      <c r="M142" s="141"/>
      <c r="N142" s="141"/>
      <c r="O142" s="134">
        <f t="shared" si="2"/>
        <v>0</v>
      </c>
    </row>
    <row r="143" spans="1:15">
      <c r="A143" s="187" t="s">
        <v>180</v>
      </c>
      <c r="B143" s="126" t="s">
        <v>87</v>
      </c>
      <c r="C143" s="188" t="s">
        <v>89</v>
      </c>
      <c r="D143" s="182"/>
      <c r="E143" s="135"/>
      <c r="F143" s="136"/>
      <c r="G143" s="136"/>
      <c r="H143" s="135"/>
      <c r="I143" s="135"/>
      <c r="J143" s="141"/>
      <c r="K143" s="141"/>
      <c r="L143" s="141"/>
      <c r="M143" s="141"/>
      <c r="N143" s="141"/>
      <c r="O143" s="134">
        <f t="shared" si="2"/>
        <v>0</v>
      </c>
    </row>
    <row r="144" spans="1:15">
      <c r="A144" s="187" t="s">
        <v>180</v>
      </c>
      <c r="B144" s="126" t="s">
        <v>90</v>
      </c>
      <c r="C144" s="188" t="s">
        <v>91</v>
      </c>
      <c r="D144" s="182"/>
      <c r="E144" s="135"/>
      <c r="F144" s="136"/>
      <c r="G144" s="136"/>
      <c r="H144" s="135"/>
      <c r="I144" s="135"/>
      <c r="J144" s="141"/>
      <c r="K144" s="141"/>
      <c r="L144" s="141"/>
      <c r="M144" s="141"/>
      <c r="N144" s="141"/>
      <c r="O144" s="134">
        <f t="shared" si="2"/>
        <v>0</v>
      </c>
    </row>
    <row r="145" spans="1:15">
      <c r="A145" s="187" t="s">
        <v>180</v>
      </c>
      <c r="B145" s="126" t="s">
        <v>90</v>
      </c>
      <c r="C145" s="188" t="s">
        <v>92</v>
      </c>
      <c r="D145" s="182"/>
      <c r="E145" s="135"/>
      <c r="F145" s="136"/>
      <c r="G145" s="136"/>
      <c r="H145" s="135"/>
      <c r="I145" s="135"/>
      <c r="J145" s="141"/>
      <c r="K145" s="141"/>
      <c r="L145" s="141"/>
      <c r="M145" s="141"/>
      <c r="N145" s="141"/>
      <c r="O145" s="134">
        <f t="shared" si="2"/>
        <v>0</v>
      </c>
    </row>
    <row r="146" spans="1:15">
      <c r="A146" s="187" t="s">
        <v>180</v>
      </c>
      <c r="B146" s="126" t="s">
        <v>90</v>
      </c>
      <c r="C146" s="188" t="s">
        <v>93</v>
      </c>
      <c r="D146" s="182"/>
      <c r="E146" s="135"/>
      <c r="F146" s="136"/>
      <c r="G146" s="136"/>
      <c r="H146" s="135"/>
      <c r="I146" s="135"/>
      <c r="J146" s="141"/>
      <c r="K146" s="141"/>
      <c r="L146" s="141"/>
      <c r="M146" s="141"/>
      <c r="N146" s="141"/>
      <c r="O146" s="134">
        <f t="shared" si="2"/>
        <v>0</v>
      </c>
    </row>
    <row r="147" spans="1:15">
      <c r="A147" s="187" t="s">
        <v>180</v>
      </c>
      <c r="B147" s="126" t="s">
        <v>90</v>
      </c>
      <c r="C147" s="188" t="s">
        <v>94</v>
      </c>
      <c r="D147" s="182"/>
      <c r="E147" s="135"/>
      <c r="F147" s="136"/>
      <c r="G147" s="136"/>
      <c r="H147" s="135"/>
      <c r="I147" s="135"/>
      <c r="J147" s="141"/>
      <c r="K147" s="141"/>
      <c r="L147" s="141"/>
      <c r="M147" s="141"/>
      <c r="N147" s="141"/>
      <c r="O147" s="134">
        <f t="shared" si="2"/>
        <v>0</v>
      </c>
    </row>
    <row r="148" spans="1:15">
      <c r="A148" s="187" t="s">
        <v>180</v>
      </c>
      <c r="B148" s="126" t="s">
        <v>90</v>
      </c>
      <c r="C148" s="188" t="s">
        <v>95</v>
      </c>
      <c r="D148" s="182"/>
      <c r="E148" s="135"/>
      <c r="F148" s="136"/>
      <c r="G148" s="136"/>
      <c r="H148" s="135"/>
      <c r="I148" s="135"/>
      <c r="J148" s="141"/>
      <c r="K148" s="141"/>
      <c r="L148" s="141"/>
      <c r="M148" s="141"/>
      <c r="N148" s="141"/>
      <c r="O148" s="134">
        <f t="shared" si="2"/>
        <v>0</v>
      </c>
    </row>
    <row r="149" spans="1:15">
      <c r="A149" s="187" t="s">
        <v>180</v>
      </c>
      <c r="B149" s="126" t="s">
        <v>90</v>
      </c>
      <c r="C149" s="188" t="s">
        <v>96</v>
      </c>
      <c r="D149" s="182"/>
      <c r="E149" s="135"/>
      <c r="F149" s="136"/>
      <c r="G149" s="136"/>
      <c r="H149" s="135"/>
      <c r="I149" s="135"/>
      <c r="J149" s="141"/>
      <c r="K149" s="141"/>
      <c r="L149" s="141"/>
      <c r="M149" s="141"/>
      <c r="N149" s="141"/>
      <c r="O149" s="134">
        <f t="shared" si="2"/>
        <v>0</v>
      </c>
    </row>
    <row r="150" spans="1:15">
      <c r="A150" s="187" t="s">
        <v>180</v>
      </c>
      <c r="B150" s="126" t="s">
        <v>97</v>
      </c>
      <c r="C150" s="188" t="s">
        <v>98</v>
      </c>
      <c r="D150" s="182"/>
      <c r="E150" s="135"/>
      <c r="F150" s="136"/>
      <c r="G150" s="136"/>
      <c r="H150" s="135"/>
      <c r="I150" s="135"/>
      <c r="J150" s="141"/>
      <c r="K150" s="141"/>
      <c r="L150" s="141"/>
      <c r="M150" s="141"/>
      <c r="N150" s="141"/>
      <c r="O150" s="134">
        <f t="shared" si="2"/>
        <v>0</v>
      </c>
    </row>
    <row r="151" spans="1:15">
      <c r="A151" s="187" t="s">
        <v>180</v>
      </c>
      <c r="B151" s="126" t="s">
        <v>97</v>
      </c>
      <c r="C151" s="188" t="s">
        <v>99</v>
      </c>
      <c r="D151" s="182"/>
      <c r="E151" s="135"/>
      <c r="F151" s="136"/>
      <c r="G151" s="136"/>
      <c r="H151" s="135"/>
      <c r="I151" s="135"/>
      <c r="J151" s="141"/>
      <c r="K151" s="141"/>
      <c r="L151" s="141"/>
      <c r="M151" s="141"/>
      <c r="N151" s="141"/>
      <c r="O151" s="134">
        <f t="shared" si="2"/>
        <v>0</v>
      </c>
    </row>
    <row r="152" spans="1:15">
      <c r="A152" s="187" t="s">
        <v>180</v>
      </c>
      <c r="B152" s="126" t="s">
        <v>100</v>
      </c>
      <c r="C152" s="188" t="s">
        <v>101</v>
      </c>
      <c r="D152" s="182"/>
      <c r="E152" s="135"/>
      <c r="F152" s="136"/>
      <c r="G152" s="136"/>
      <c r="H152" s="135"/>
      <c r="I152" s="135"/>
      <c r="J152" s="141"/>
      <c r="K152" s="141"/>
      <c r="L152" s="141"/>
      <c r="M152" s="141"/>
      <c r="N152" s="141"/>
      <c r="O152" s="134">
        <f t="shared" si="2"/>
        <v>0</v>
      </c>
    </row>
    <row r="153" spans="1:15">
      <c r="A153" s="187" t="s">
        <v>180</v>
      </c>
      <c r="B153" s="126" t="s">
        <v>100</v>
      </c>
      <c r="C153" s="188" t="s">
        <v>102</v>
      </c>
      <c r="D153" s="182"/>
      <c r="E153" s="135"/>
      <c r="F153" s="136"/>
      <c r="G153" s="136"/>
      <c r="H153" s="135"/>
      <c r="I153" s="135"/>
      <c r="J153" s="141"/>
      <c r="K153" s="141"/>
      <c r="L153" s="141"/>
      <c r="M153" s="141"/>
      <c r="N153" s="141"/>
      <c r="O153" s="134">
        <f t="shared" si="2"/>
        <v>0</v>
      </c>
    </row>
    <row r="154" spans="1:15">
      <c r="A154" s="187" t="s">
        <v>180</v>
      </c>
      <c r="B154" s="126" t="s">
        <v>103</v>
      </c>
      <c r="C154" s="188" t="s">
        <v>104</v>
      </c>
      <c r="D154" s="182"/>
      <c r="E154" s="135"/>
      <c r="F154" s="136"/>
      <c r="G154" s="136"/>
      <c r="H154" s="135"/>
      <c r="I154" s="135"/>
      <c r="J154" s="141"/>
      <c r="K154" s="141"/>
      <c r="L154" s="141"/>
      <c r="M154" s="141"/>
      <c r="N154" s="141"/>
      <c r="O154" s="134">
        <f t="shared" si="2"/>
        <v>0</v>
      </c>
    </row>
    <row r="155" spans="1:15">
      <c r="A155" s="187" t="s">
        <v>180</v>
      </c>
      <c r="B155" s="126" t="s">
        <v>103</v>
      </c>
      <c r="C155" s="188" t="s">
        <v>105</v>
      </c>
      <c r="D155" s="182"/>
      <c r="E155" s="135"/>
      <c r="F155" s="136"/>
      <c r="G155" s="136"/>
      <c r="H155" s="135"/>
      <c r="I155" s="135"/>
      <c r="J155" s="141"/>
      <c r="K155" s="141"/>
      <c r="L155" s="141"/>
      <c r="M155" s="141"/>
      <c r="N155" s="141"/>
      <c r="O155" s="134">
        <f t="shared" si="2"/>
        <v>0</v>
      </c>
    </row>
    <row r="156" spans="1:15">
      <c r="A156" s="187" t="s">
        <v>180</v>
      </c>
      <c r="B156" s="126" t="s">
        <v>103</v>
      </c>
      <c r="C156" s="188" t="s">
        <v>106</v>
      </c>
      <c r="D156" s="182"/>
      <c r="E156" s="135"/>
      <c r="F156" s="136"/>
      <c r="G156" s="136"/>
      <c r="H156" s="135"/>
      <c r="I156" s="135"/>
      <c r="J156" s="141"/>
      <c r="K156" s="141"/>
      <c r="L156" s="141"/>
      <c r="M156" s="141"/>
      <c r="N156" s="141"/>
      <c r="O156" s="134">
        <f t="shared" si="2"/>
        <v>0</v>
      </c>
    </row>
    <row r="157" spans="1:15">
      <c r="A157" s="187" t="s">
        <v>180</v>
      </c>
      <c r="B157" s="126" t="s">
        <v>103</v>
      </c>
      <c r="C157" s="188" t="s">
        <v>107</v>
      </c>
      <c r="D157" s="182"/>
      <c r="E157" s="135"/>
      <c r="F157" s="136"/>
      <c r="G157" s="136"/>
      <c r="H157" s="135"/>
      <c r="I157" s="135"/>
      <c r="J157" s="141"/>
      <c r="K157" s="141"/>
      <c r="L157" s="141"/>
      <c r="M157" s="141"/>
      <c r="N157" s="141"/>
      <c r="O157" s="134">
        <f t="shared" si="2"/>
        <v>0</v>
      </c>
    </row>
    <row r="158" spans="1:15">
      <c r="A158" s="187" t="s">
        <v>180</v>
      </c>
      <c r="B158" s="126" t="s">
        <v>108</v>
      </c>
      <c r="C158" s="188" t="s">
        <v>109</v>
      </c>
      <c r="D158" s="182"/>
      <c r="E158" s="135"/>
      <c r="F158" s="136"/>
      <c r="G158" s="136"/>
      <c r="H158" s="135"/>
      <c r="I158" s="135"/>
      <c r="J158" s="141"/>
      <c r="K158" s="141"/>
      <c r="L158" s="141"/>
      <c r="M158" s="141"/>
      <c r="N158" s="141"/>
      <c r="O158" s="134">
        <f t="shared" si="2"/>
        <v>0</v>
      </c>
    </row>
    <row r="159" spans="1:15">
      <c r="A159" s="187" t="s">
        <v>180</v>
      </c>
      <c r="B159" s="126" t="s">
        <v>108</v>
      </c>
      <c r="C159" s="188" t="s">
        <v>110</v>
      </c>
      <c r="D159" s="182"/>
      <c r="E159" s="135"/>
      <c r="F159" s="136"/>
      <c r="G159" s="136"/>
      <c r="H159" s="135"/>
      <c r="I159" s="135"/>
      <c r="J159" s="141"/>
      <c r="K159" s="141"/>
      <c r="L159" s="141"/>
      <c r="M159" s="141"/>
      <c r="N159" s="141"/>
      <c r="O159" s="134">
        <f t="shared" si="2"/>
        <v>0</v>
      </c>
    </row>
    <row r="160" spans="1:15">
      <c r="A160" s="187" t="s">
        <v>180</v>
      </c>
      <c r="B160" s="126" t="s">
        <v>108</v>
      </c>
      <c r="C160" s="188" t="s">
        <v>111</v>
      </c>
      <c r="D160" s="182"/>
      <c r="E160" s="135"/>
      <c r="F160" s="136"/>
      <c r="G160" s="136"/>
      <c r="H160" s="135"/>
      <c r="I160" s="135"/>
      <c r="J160" s="141"/>
      <c r="K160" s="141"/>
      <c r="L160" s="141"/>
      <c r="M160" s="141"/>
      <c r="N160" s="141"/>
      <c r="O160" s="134">
        <f t="shared" si="2"/>
        <v>0</v>
      </c>
    </row>
    <row r="161" spans="1:15">
      <c r="A161" s="187" t="s">
        <v>180</v>
      </c>
      <c r="B161" s="126" t="s">
        <v>108</v>
      </c>
      <c r="C161" s="188" t="s">
        <v>112</v>
      </c>
      <c r="D161" s="182"/>
      <c r="E161" s="135"/>
      <c r="F161" s="136"/>
      <c r="G161" s="136"/>
      <c r="H161" s="135"/>
      <c r="I161" s="135"/>
      <c r="J161" s="141"/>
      <c r="K161" s="141"/>
      <c r="L161" s="141"/>
      <c r="M161" s="141"/>
      <c r="N161" s="141"/>
      <c r="O161" s="134">
        <f t="shared" si="2"/>
        <v>0</v>
      </c>
    </row>
    <row r="162" spans="1:15" s="35" customFormat="1" ht="39.6">
      <c r="A162" s="189"/>
      <c r="B162" s="119" t="s">
        <v>181</v>
      </c>
      <c r="C162" s="190"/>
      <c r="D162" s="184"/>
      <c r="E162" s="137">
        <f>SUM(E113:E161)</f>
        <v>0</v>
      </c>
      <c r="F162" s="137">
        <f>SUM(F113:F161)</f>
        <v>0</v>
      </c>
      <c r="G162" s="137">
        <f>SUM(G113:G161)</f>
        <v>0</v>
      </c>
      <c r="H162" s="137">
        <f>SUM(H113:H161)</f>
        <v>0</v>
      </c>
      <c r="I162" s="137">
        <f>SUM(I113:I161)</f>
        <v>0</v>
      </c>
      <c r="J162" s="137"/>
      <c r="K162" s="137"/>
      <c r="L162" s="137"/>
      <c r="M162" s="137"/>
      <c r="N162" s="137"/>
      <c r="O162" s="134" t="e">
        <f>SUMPRODUCT(O113:O161,F113:F161)/F162</f>
        <v>#DIV/0!</v>
      </c>
    </row>
    <row r="163" spans="1:15">
      <c r="A163" s="187" t="s">
        <v>182</v>
      </c>
      <c r="B163" s="127" t="s">
        <v>115</v>
      </c>
      <c r="C163" s="191" t="s">
        <v>116</v>
      </c>
      <c r="D163" s="182"/>
      <c r="E163" s="135"/>
      <c r="F163" s="136"/>
      <c r="G163" s="136"/>
      <c r="H163" s="135"/>
      <c r="I163" s="135"/>
      <c r="J163" s="141"/>
      <c r="K163" s="141"/>
      <c r="L163" s="141"/>
      <c r="M163" s="141"/>
      <c r="N163" s="141"/>
      <c r="O163" s="134">
        <f t="shared" ref="O163:O183" si="3">SUM(J163:N163)</f>
        <v>0</v>
      </c>
    </row>
    <row r="164" spans="1:15">
      <c r="A164" s="187" t="s">
        <v>182</v>
      </c>
      <c r="B164" s="126" t="s">
        <v>115</v>
      </c>
      <c r="C164" s="188" t="s">
        <v>117</v>
      </c>
      <c r="D164" s="182"/>
      <c r="E164" s="135"/>
      <c r="F164" s="136"/>
      <c r="G164" s="136"/>
      <c r="H164" s="135"/>
      <c r="I164" s="135"/>
      <c r="J164" s="141"/>
      <c r="K164" s="141"/>
      <c r="L164" s="141"/>
      <c r="M164" s="141"/>
      <c r="N164" s="141"/>
      <c r="O164" s="134">
        <f t="shared" si="3"/>
        <v>0</v>
      </c>
    </row>
    <row r="165" spans="1:15">
      <c r="A165" s="187" t="s">
        <v>182</v>
      </c>
      <c r="B165" s="126" t="s">
        <v>115</v>
      </c>
      <c r="C165" s="188" t="s">
        <v>118</v>
      </c>
      <c r="D165" s="182"/>
      <c r="E165" s="135"/>
      <c r="F165" s="136"/>
      <c r="G165" s="136"/>
      <c r="H165" s="135"/>
      <c r="I165" s="135"/>
      <c r="J165" s="141"/>
      <c r="K165" s="141"/>
      <c r="L165" s="141"/>
      <c r="M165" s="141"/>
      <c r="N165" s="141"/>
      <c r="O165" s="134">
        <f t="shared" si="3"/>
        <v>0</v>
      </c>
    </row>
    <row r="166" spans="1:15">
      <c r="A166" s="187" t="s">
        <v>182</v>
      </c>
      <c r="B166" s="126" t="s">
        <v>119</v>
      </c>
      <c r="C166" s="188" t="s">
        <v>120</v>
      </c>
      <c r="D166" s="182"/>
      <c r="E166" s="135"/>
      <c r="F166" s="136"/>
      <c r="G166" s="136"/>
      <c r="H166" s="135"/>
      <c r="I166" s="135"/>
      <c r="J166" s="141"/>
      <c r="K166" s="141"/>
      <c r="L166" s="141"/>
      <c r="M166" s="141"/>
      <c r="N166" s="141"/>
      <c r="O166" s="134">
        <f t="shared" si="3"/>
        <v>0</v>
      </c>
    </row>
    <row r="167" spans="1:15">
      <c r="A167" s="187" t="s">
        <v>182</v>
      </c>
      <c r="B167" s="126" t="s">
        <v>119</v>
      </c>
      <c r="C167" s="188" t="s">
        <v>121</v>
      </c>
      <c r="D167" s="182"/>
      <c r="E167" s="135"/>
      <c r="F167" s="136"/>
      <c r="G167" s="136"/>
      <c r="H167" s="135"/>
      <c r="I167" s="135"/>
      <c r="J167" s="141"/>
      <c r="K167" s="141"/>
      <c r="L167" s="141"/>
      <c r="M167" s="141"/>
      <c r="N167" s="141"/>
      <c r="O167" s="134">
        <f t="shared" si="3"/>
        <v>0</v>
      </c>
    </row>
    <row r="168" spans="1:15">
      <c r="A168" s="187" t="s">
        <v>182</v>
      </c>
      <c r="B168" s="126" t="s">
        <v>119</v>
      </c>
      <c r="C168" s="188" t="s">
        <v>122</v>
      </c>
      <c r="D168" s="182"/>
      <c r="E168" s="135"/>
      <c r="F168" s="136"/>
      <c r="G168" s="136"/>
      <c r="H168" s="135"/>
      <c r="I168" s="135"/>
      <c r="J168" s="141"/>
      <c r="K168" s="141"/>
      <c r="L168" s="141"/>
      <c r="M168" s="141"/>
      <c r="N168" s="141"/>
      <c r="O168" s="134">
        <f t="shared" si="3"/>
        <v>0</v>
      </c>
    </row>
    <row r="169" spans="1:15">
      <c r="A169" s="187" t="s">
        <v>182</v>
      </c>
      <c r="B169" s="126" t="s">
        <v>119</v>
      </c>
      <c r="C169" s="188" t="s">
        <v>123</v>
      </c>
      <c r="D169" s="182"/>
      <c r="E169" s="135"/>
      <c r="F169" s="136"/>
      <c r="G169" s="136"/>
      <c r="H169" s="135"/>
      <c r="I169" s="135"/>
      <c r="J169" s="141"/>
      <c r="K169" s="141"/>
      <c r="L169" s="141"/>
      <c r="M169" s="141"/>
      <c r="N169" s="141"/>
      <c r="O169" s="134">
        <f t="shared" si="3"/>
        <v>0</v>
      </c>
    </row>
    <row r="170" spans="1:15">
      <c r="A170" s="187" t="s">
        <v>182</v>
      </c>
      <c r="B170" s="126" t="s">
        <v>124</v>
      </c>
      <c r="C170" s="188" t="s">
        <v>125</v>
      </c>
      <c r="D170" s="182"/>
      <c r="E170" s="135"/>
      <c r="F170" s="136"/>
      <c r="G170" s="136"/>
      <c r="H170" s="135"/>
      <c r="I170" s="135"/>
      <c r="J170" s="141"/>
      <c r="K170" s="141"/>
      <c r="L170" s="141"/>
      <c r="M170" s="141"/>
      <c r="N170" s="141"/>
      <c r="O170" s="134">
        <f t="shared" si="3"/>
        <v>0</v>
      </c>
    </row>
    <row r="171" spans="1:15">
      <c r="A171" s="187" t="s">
        <v>182</v>
      </c>
      <c r="B171" s="126" t="s">
        <v>126</v>
      </c>
      <c r="C171" s="188" t="s">
        <v>127</v>
      </c>
      <c r="D171" s="182"/>
      <c r="E171" s="135"/>
      <c r="F171" s="136"/>
      <c r="G171" s="136"/>
      <c r="H171" s="135"/>
      <c r="I171" s="135"/>
      <c r="J171" s="141"/>
      <c r="K171" s="141"/>
      <c r="L171" s="141"/>
      <c r="M171" s="141"/>
      <c r="N171" s="141"/>
      <c r="O171" s="134">
        <f t="shared" si="3"/>
        <v>0</v>
      </c>
    </row>
    <row r="172" spans="1:15">
      <c r="A172" s="187" t="s">
        <v>182</v>
      </c>
      <c r="B172" s="126" t="s">
        <v>128</v>
      </c>
      <c r="C172" s="188" t="s">
        <v>129</v>
      </c>
      <c r="D172" s="182"/>
      <c r="E172" s="135"/>
      <c r="F172" s="136"/>
      <c r="G172" s="136"/>
      <c r="H172" s="135"/>
      <c r="I172" s="135"/>
      <c r="J172" s="141"/>
      <c r="K172" s="141"/>
      <c r="L172" s="141"/>
      <c r="M172" s="141"/>
      <c r="N172" s="141"/>
      <c r="O172" s="134">
        <f t="shared" si="3"/>
        <v>0</v>
      </c>
    </row>
    <row r="173" spans="1:15">
      <c r="A173" s="187" t="s">
        <v>182</v>
      </c>
      <c r="B173" s="126" t="s">
        <v>128</v>
      </c>
      <c r="C173" s="188" t="s">
        <v>130</v>
      </c>
      <c r="D173" s="182"/>
      <c r="E173" s="135"/>
      <c r="F173" s="136"/>
      <c r="G173" s="136"/>
      <c r="H173" s="135"/>
      <c r="I173" s="135"/>
      <c r="J173" s="141"/>
      <c r="K173" s="141"/>
      <c r="L173" s="141"/>
      <c r="M173" s="141"/>
      <c r="N173" s="141"/>
      <c r="O173" s="134">
        <f t="shared" si="3"/>
        <v>0</v>
      </c>
    </row>
    <row r="174" spans="1:15">
      <c r="A174" s="187" t="s">
        <v>182</v>
      </c>
      <c r="B174" s="126" t="s">
        <v>128</v>
      </c>
      <c r="C174" s="188" t="s">
        <v>131</v>
      </c>
      <c r="D174" s="182"/>
      <c r="E174" s="135"/>
      <c r="F174" s="136"/>
      <c r="G174" s="136"/>
      <c r="H174" s="135"/>
      <c r="I174" s="135"/>
      <c r="J174" s="141"/>
      <c r="K174" s="141"/>
      <c r="L174" s="141"/>
      <c r="M174" s="141"/>
      <c r="N174" s="141"/>
      <c r="O174" s="134">
        <f t="shared" si="3"/>
        <v>0</v>
      </c>
    </row>
    <row r="175" spans="1:15">
      <c r="A175" s="187" t="s">
        <v>182</v>
      </c>
      <c r="B175" s="126" t="s">
        <v>128</v>
      </c>
      <c r="C175" s="188" t="s">
        <v>132</v>
      </c>
      <c r="D175" s="182"/>
      <c r="E175" s="135"/>
      <c r="F175" s="136"/>
      <c r="G175" s="136"/>
      <c r="H175" s="135"/>
      <c r="I175" s="135"/>
      <c r="J175" s="141"/>
      <c r="K175" s="141"/>
      <c r="L175" s="141"/>
      <c r="M175" s="141"/>
      <c r="N175" s="141"/>
      <c r="O175" s="134">
        <f t="shared" si="3"/>
        <v>0</v>
      </c>
    </row>
    <row r="176" spans="1:15">
      <c r="A176" s="187" t="s">
        <v>182</v>
      </c>
      <c r="B176" s="126" t="s">
        <v>128</v>
      </c>
      <c r="C176" s="188" t="s">
        <v>133</v>
      </c>
      <c r="D176" s="182"/>
      <c r="E176" s="135"/>
      <c r="F176" s="136"/>
      <c r="G176" s="136"/>
      <c r="H176" s="135"/>
      <c r="I176" s="135"/>
      <c r="J176" s="141"/>
      <c r="K176" s="141"/>
      <c r="L176" s="141"/>
      <c r="M176" s="141"/>
      <c r="N176" s="141"/>
      <c r="O176" s="134">
        <f t="shared" si="3"/>
        <v>0</v>
      </c>
    </row>
    <row r="177" spans="1:15">
      <c r="A177" s="187" t="s">
        <v>182</v>
      </c>
      <c r="B177" s="126" t="s">
        <v>128</v>
      </c>
      <c r="C177" s="188" t="s">
        <v>134</v>
      </c>
      <c r="D177" s="182"/>
      <c r="E177" s="135"/>
      <c r="F177" s="136"/>
      <c r="G177" s="136"/>
      <c r="H177" s="135"/>
      <c r="I177" s="135"/>
      <c r="J177" s="141"/>
      <c r="K177" s="141"/>
      <c r="L177" s="141"/>
      <c r="M177" s="141"/>
      <c r="N177" s="141"/>
      <c r="O177" s="134">
        <f t="shared" si="3"/>
        <v>0</v>
      </c>
    </row>
    <row r="178" spans="1:15">
      <c r="A178" s="187" t="s">
        <v>182</v>
      </c>
      <c r="B178" s="126" t="s">
        <v>128</v>
      </c>
      <c r="C178" s="188" t="s">
        <v>135</v>
      </c>
      <c r="D178" s="182"/>
      <c r="E178" s="135"/>
      <c r="F178" s="136"/>
      <c r="G178" s="136"/>
      <c r="H178" s="135"/>
      <c r="I178" s="135"/>
      <c r="J178" s="141"/>
      <c r="K178" s="141"/>
      <c r="L178" s="141"/>
      <c r="M178" s="141"/>
      <c r="N178" s="141"/>
      <c r="O178" s="134">
        <f t="shared" si="3"/>
        <v>0</v>
      </c>
    </row>
    <row r="179" spans="1:15">
      <c r="A179" s="187" t="s">
        <v>182</v>
      </c>
      <c r="B179" s="126" t="s">
        <v>128</v>
      </c>
      <c r="C179" s="188" t="s">
        <v>136</v>
      </c>
      <c r="D179" s="182"/>
      <c r="E179" s="135"/>
      <c r="F179" s="136"/>
      <c r="G179" s="136"/>
      <c r="H179" s="135"/>
      <c r="I179" s="135"/>
      <c r="J179" s="141"/>
      <c r="K179" s="141"/>
      <c r="L179" s="141"/>
      <c r="M179" s="141"/>
      <c r="N179" s="141"/>
      <c r="O179" s="134">
        <f t="shared" si="3"/>
        <v>0</v>
      </c>
    </row>
    <row r="180" spans="1:15">
      <c r="A180" s="187" t="s">
        <v>182</v>
      </c>
      <c r="B180" s="126" t="s">
        <v>128</v>
      </c>
      <c r="C180" s="188" t="s">
        <v>137</v>
      </c>
      <c r="D180" s="182"/>
      <c r="E180" s="135"/>
      <c r="F180" s="136"/>
      <c r="G180" s="136"/>
      <c r="H180" s="135"/>
      <c r="I180" s="135"/>
      <c r="J180" s="141"/>
      <c r="K180" s="141"/>
      <c r="L180" s="141"/>
      <c r="M180" s="141"/>
      <c r="N180" s="141"/>
      <c r="O180" s="134">
        <f t="shared" si="3"/>
        <v>0</v>
      </c>
    </row>
    <row r="181" spans="1:15">
      <c r="A181" s="187" t="s">
        <v>182</v>
      </c>
      <c r="B181" s="126" t="s">
        <v>138</v>
      </c>
      <c r="C181" s="188" t="s">
        <v>139</v>
      </c>
      <c r="D181" s="182"/>
      <c r="E181" s="135"/>
      <c r="F181" s="136"/>
      <c r="G181" s="136"/>
      <c r="H181" s="135"/>
      <c r="I181" s="135"/>
      <c r="J181" s="141"/>
      <c r="K181" s="141"/>
      <c r="L181" s="141"/>
      <c r="M181" s="141"/>
      <c r="N181" s="141"/>
      <c r="O181" s="134">
        <f t="shared" si="3"/>
        <v>0</v>
      </c>
    </row>
    <row r="182" spans="1:15">
      <c r="A182" s="187" t="s">
        <v>182</v>
      </c>
      <c r="B182" s="126" t="s">
        <v>138</v>
      </c>
      <c r="C182" s="188" t="s">
        <v>140</v>
      </c>
      <c r="D182" s="182"/>
      <c r="E182" s="135"/>
      <c r="F182" s="136"/>
      <c r="G182" s="136"/>
      <c r="H182" s="135"/>
      <c r="I182" s="135"/>
      <c r="J182" s="141"/>
      <c r="K182" s="141"/>
      <c r="L182" s="141"/>
      <c r="M182" s="141"/>
      <c r="N182" s="141"/>
      <c r="O182" s="134">
        <f t="shared" si="3"/>
        <v>0</v>
      </c>
    </row>
    <row r="183" spans="1:15">
      <c r="A183" s="187" t="s">
        <v>182</v>
      </c>
      <c r="B183" s="126" t="s">
        <v>138</v>
      </c>
      <c r="C183" s="188" t="s">
        <v>141</v>
      </c>
      <c r="D183" s="182"/>
      <c r="E183" s="135"/>
      <c r="F183" s="136"/>
      <c r="G183" s="136"/>
      <c r="H183" s="135"/>
      <c r="I183" s="135"/>
      <c r="J183" s="141"/>
      <c r="K183" s="141"/>
      <c r="L183" s="141"/>
      <c r="M183" s="141"/>
      <c r="N183" s="141"/>
      <c r="O183" s="134">
        <f t="shared" si="3"/>
        <v>0</v>
      </c>
    </row>
    <row r="184" spans="1:15" s="35" customFormat="1" ht="39.6">
      <c r="A184" s="189"/>
      <c r="B184" s="119" t="s">
        <v>183</v>
      </c>
      <c r="C184" s="190"/>
      <c r="D184" s="184"/>
      <c r="E184" s="137">
        <f>SUM(E163:E183)</f>
        <v>0</v>
      </c>
      <c r="F184" s="137">
        <f>SUM(F163:F183)</f>
        <v>0</v>
      </c>
      <c r="G184" s="137">
        <f>SUM(G163:G183)</f>
        <v>0</v>
      </c>
      <c r="H184" s="137">
        <f>SUM(H163:H183)</f>
        <v>0</v>
      </c>
      <c r="I184" s="137">
        <f>SUM(I163:I183)</f>
        <v>0</v>
      </c>
      <c r="J184" s="137"/>
      <c r="K184" s="137"/>
      <c r="L184" s="137"/>
      <c r="M184" s="137"/>
      <c r="N184" s="137"/>
      <c r="O184" s="137" t="e">
        <f>SUMPRODUCT(O163:O183,F163:F183)/F184</f>
        <v>#DIV/0!</v>
      </c>
    </row>
    <row r="185" spans="1:15" ht="26.4">
      <c r="A185" s="192"/>
      <c r="B185" s="118" t="s">
        <v>184</v>
      </c>
      <c r="C185" s="193" t="s">
        <v>148</v>
      </c>
      <c r="D185" s="182">
        <v>3</v>
      </c>
      <c r="E185" s="135"/>
      <c r="F185" s="135"/>
      <c r="G185" s="135"/>
      <c r="H185" s="135"/>
      <c r="I185" s="135"/>
      <c r="J185" s="141"/>
      <c r="K185" s="141"/>
      <c r="L185" s="141"/>
      <c r="M185" s="141"/>
      <c r="N185" s="141"/>
      <c r="O185" s="134">
        <f t="shared" ref="O185" si="4">SUM(J185:N185)</f>
        <v>0</v>
      </c>
    </row>
    <row r="186" spans="1:15">
      <c r="A186" s="187" t="s">
        <v>184</v>
      </c>
      <c r="B186" s="126" t="s">
        <v>144</v>
      </c>
      <c r="C186" s="188" t="s">
        <v>145</v>
      </c>
      <c r="D186" s="182"/>
      <c r="E186" s="135"/>
      <c r="F186" s="135"/>
      <c r="G186" s="135"/>
      <c r="H186" s="135"/>
      <c r="I186" s="135"/>
      <c r="J186" s="141"/>
      <c r="K186" s="141"/>
      <c r="L186" s="141"/>
      <c r="M186" s="141"/>
      <c r="N186" s="141"/>
      <c r="O186" s="134">
        <f t="shared" ref="O186:O249" si="5">SUM(J186:N186)</f>
        <v>0</v>
      </c>
    </row>
    <row r="187" spans="1:15">
      <c r="A187" s="187" t="s">
        <v>184</v>
      </c>
      <c r="B187" s="126" t="s">
        <v>144</v>
      </c>
      <c r="C187" s="188" t="s">
        <v>146</v>
      </c>
      <c r="D187" s="182"/>
      <c r="E187" s="135"/>
      <c r="F187" s="135"/>
      <c r="G187" s="135"/>
      <c r="H187" s="135"/>
      <c r="I187" s="135"/>
      <c r="J187" s="141"/>
      <c r="K187" s="141"/>
      <c r="L187" s="141"/>
      <c r="M187" s="141"/>
      <c r="N187" s="141"/>
      <c r="O187" s="134">
        <f t="shared" si="5"/>
        <v>0</v>
      </c>
    </row>
    <row r="188" spans="1:15">
      <c r="A188" s="187" t="s">
        <v>184</v>
      </c>
      <c r="B188" s="126" t="s">
        <v>147</v>
      </c>
      <c r="C188" s="188" t="s">
        <v>148</v>
      </c>
      <c r="D188" s="182"/>
      <c r="E188" s="135"/>
      <c r="F188" s="135"/>
      <c r="G188" s="135"/>
      <c r="H188" s="135"/>
      <c r="I188" s="135"/>
      <c r="J188" s="141"/>
      <c r="K188" s="141"/>
      <c r="L188" s="141"/>
      <c r="M188" s="141"/>
      <c r="N188" s="141"/>
      <c r="O188" s="134">
        <f t="shared" si="5"/>
        <v>0</v>
      </c>
    </row>
    <row r="189" spans="1:15">
      <c r="A189" s="187" t="s">
        <v>184</v>
      </c>
      <c r="B189" s="126" t="s">
        <v>147</v>
      </c>
      <c r="C189" s="188" t="s">
        <v>149</v>
      </c>
      <c r="D189" s="182"/>
      <c r="E189" s="135"/>
      <c r="F189" s="135"/>
      <c r="G189" s="135"/>
      <c r="H189" s="135"/>
      <c r="I189" s="135"/>
      <c r="J189" s="141"/>
      <c r="K189" s="141"/>
      <c r="L189" s="141"/>
      <c r="M189" s="141"/>
      <c r="N189" s="141"/>
      <c r="O189" s="134">
        <f t="shared" si="5"/>
        <v>0</v>
      </c>
    </row>
    <row r="190" spans="1:15">
      <c r="A190" s="187" t="s">
        <v>184</v>
      </c>
      <c r="B190" s="126" t="s">
        <v>147</v>
      </c>
      <c r="C190" s="188" t="s">
        <v>150</v>
      </c>
      <c r="D190" s="182"/>
      <c r="E190" s="135"/>
      <c r="F190" s="135"/>
      <c r="G190" s="135"/>
      <c r="H190" s="135"/>
      <c r="I190" s="135"/>
      <c r="J190" s="141"/>
      <c r="K190" s="141"/>
      <c r="L190" s="141"/>
      <c r="M190" s="141"/>
      <c r="N190" s="141"/>
      <c r="O190" s="134">
        <f t="shared" si="5"/>
        <v>0</v>
      </c>
    </row>
    <row r="191" spans="1:15">
      <c r="A191" s="187" t="s">
        <v>184</v>
      </c>
      <c r="B191" s="126" t="s">
        <v>147</v>
      </c>
      <c r="C191" s="188" t="s">
        <v>151</v>
      </c>
      <c r="D191" s="182"/>
      <c r="E191" s="135"/>
      <c r="F191" s="135"/>
      <c r="G191" s="135"/>
      <c r="H191" s="135"/>
      <c r="I191" s="135"/>
      <c r="J191" s="141"/>
      <c r="K191" s="141"/>
      <c r="L191" s="141"/>
      <c r="M191" s="141"/>
      <c r="N191" s="141"/>
      <c r="O191" s="134">
        <f t="shared" si="5"/>
        <v>0</v>
      </c>
    </row>
    <row r="192" spans="1:15">
      <c r="A192" s="187" t="s">
        <v>184</v>
      </c>
      <c r="B192" s="126" t="s">
        <v>147</v>
      </c>
      <c r="C192" s="188" t="s">
        <v>152</v>
      </c>
      <c r="D192" s="182"/>
      <c r="E192" s="135"/>
      <c r="F192" s="135"/>
      <c r="G192" s="135"/>
      <c r="H192" s="135"/>
      <c r="I192" s="135"/>
      <c r="J192" s="141"/>
      <c r="K192" s="141"/>
      <c r="L192" s="141"/>
      <c r="M192" s="141"/>
      <c r="N192" s="141"/>
      <c r="O192" s="134">
        <f t="shared" si="5"/>
        <v>0</v>
      </c>
    </row>
    <row r="193" spans="1:15">
      <c r="A193" s="187" t="s">
        <v>184</v>
      </c>
      <c r="B193" s="126" t="s">
        <v>153</v>
      </c>
      <c r="C193" s="188" t="s">
        <v>154</v>
      </c>
      <c r="D193" s="182"/>
      <c r="E193" s="135"/>
      <c r="F193" s="135"/>
      <c r="G193" s="135"/>
      <c r="H193" s="135"/>
      <c r="I193" s="135"/>
      <c r="J193" s="141"/>
      <c r="K193" s="141"/>
      <c r="L193" s="141"/>
      <c r="M193" s="141"/>
      <c r="N193" s="141"/>
      <c r="O193" s="134">
        <f t="shared" si="5"/>
        <v>0</v>
      </c>
    </row>
    <row r="194" spans="1:15">
      <c r="A194" s="187" t="s">
        <v>184</v>
      </c>
      <c r="B194" s="126" t="s">
        <v>153</v>
      </c>
      <c r="C194" s="188" t="s">
        <v>155</v>
      </c>
      <c r="D194" s="182"/>
      <c r="E194" s="135"/>
      <c r="F194" s="135"/>
      <c r="G194" s="135"/>
      <c r="H194" s="135"/>
      <c r="I194" s="135"/>
      <c r="J194" s="141"/>
      <c r="K194" s="141"/>
      <c r="L194" s="141"/>
      <c r="M194" s="141"/>
      <c r="N194" s="141"/>
      <c r="O194" s="134">
        <f t="shared" si="5"/>
        <v>0</v>
      </c>
    </row>
    <row r="195" spans="1:15">
      <c r="A195" s="187" t="s">
        <v>184</v>
      </c>
      <c r="B195" s="126" t="s">
        <v>153</v>
      </c>
      <c r="C195" s="188" t="s">
        <v>156</v>
      </c>
      <c r="D195" s="182"/>
      <c r="E195" s="135"/>
      <c r="F195" s="135"/>
      <c r="G195" s="135"/>
      <c r="H195" s="135"/>
      <c r="I195" s="135"/>
      <c r="J195" s="141"/>
      <c r="K195" s="141"/>
      <c r="L195" s="141"/>
      <c r="M195" s="141"/>
      <c r="N195" s="141"/>
      <c r="O195" s="134">
        <f t="shared" si="5"/>
        <v>0</v>
      </c>
    </row>
    <row r="196" spans="1:15">
      <c r="A196" s="187" t="s">
        <v>184</v>
      </c>
      <c r="B196" s="126" t="s">
        <v>153</v>
      </c>
      <c r="C196" s="188" t="s">
        <v>157</v>
      </c>
      <c r="D196" s="182"/>
      <c r="E196" s="135"/>
      <c r="F196" s="135"/>
      <c r="G196" s="135"/>
      <c r="H196" s="135"/>
      <c r="I196" s="135"/>
      <c r="J196" s="141"/>
      <c r="K196" s="141"/>
      <c r="L196" s="141"/>
      <c r="M196" s="141"/>
      <c r="N196" s="141"/>
      <c r="O196" s="134">
        <f t="shared" si="5"/>
        <v>0</v>
      </c>
    </row>
    <row r="197" spans="1:15">
      <c r="A197" s="187" t="s">
        <v>184</v>
      </c>
      <c r="B197" s="126" t="s">
        <v>153</v>
      </c>
      <c r="C197" s="188" t="s">
        <v>158</v>
      </c>
      <c r="D197" s="182"/>
      <c r="E197" s="135"/>
      <c r="F197" s="135"/>
      <c r="G197" s="135"/>
      <c r="H197" s="135"/>
      <c r="I197" s="135"/>
      <c r="J197" s="141"/>
      <c r="K197" s="141"/>
      <c r="L197" s="141"/>
      <c r="M197" s="141"/>
      <c r="N197" s="141"/>
      <c r="O197" s="134">
        <f t="shared" si="5"/>
        <v>0</v>
      </c>
    </row>
    <row r="198" spans="1:15">
      <c r="A198" s="187" t="s">
        <v>184</v>
      </c>
      <c r="B198" s="126" t="s">
        <v>159</v>
      </c>
      <c r="C198" s="188" t="s">
        <v>160</v>
      </c>
      <c r="D198" s="182"/>
      <c r="E198" s="135"/>
      <c r="F198" s="135"/>
      <c r="G198" s="135"/>
      <c r="H198" s="135"/>
      <c r="I198" s="135"/>
      <c r="J198" s="141"/>
      <c r="K198" s="141"/>
      <c r="L198" s="141"/>
      <c r="M198" s="141"/>
      <c r="N198" s="141"/>
      <c r="O198" s="134">
        <f t="shared" si="5"/>
        <v>0</v>
      </c>
    </row>
    <row r="199" spans="1:15">
      <c r="A199" s="187" t="s">
        <v>184</v>
      </c>
      <c r="B199" s="126" t="s">
        <v>159</v>
      </c>
      <c r="C199" s="188" t="s">
        <v>161</v>
      </c>
      <c r="D199" s="182"/>
      <c r="E199" s="135"/>
      <c r="F199" s="135"/>
      <c r="G199" s="135"/>
      <c r="H199" s="135"/>
      <c r="I199" s="135"/>
      <c r="J199" s="141"/>
      <c r="K199" s="141"/>
      <c r="L199" s="141"/>
      <c r="M199" s="141"/>
      <c r="N199" s="141"/>
      <c r="O199" s="134">
        <f t="shared" si="5"/>
        <v>0</v>
      </c>
    </row>
    <row r="200" spans="1:15">
      <c r="A200" s="187" t="s">
        <v>184</v>
      </c>
      <c r="B200" s="126" t="s">
        <v>162</v>
      </c>
      <c r="C200" s="188" t="s">
        <v>163</v>
      </c>
      <c r="D200" s="182"/>
      <c r="E200" s="135"/>
      <c r="F200" s="135"/>
      <c r="G200" s="135"/>
      <c r="H200" s="135"/>
      <c r="I200" s="135"/>
      <c r="J200" s="141"/>
      <c r="K200" s="141"/>
      <c r="L200" s="141"/>
      <c r="M200" s="141"/>
      <c r="N200" s="141"/>
      <c r="O200" s="134">
        <f t="shared" si="5"/>
        <v>0</v>
      </c>
    </row>
    <row r="201" spans="1:15">
      <c r="A201" s="187" t="s">
        <v>184</v>
      </c>
      <c r="B201" s="126" t="s">
        <v>162</v>
      </c>
      <c r="C201" s="188" t="s">
        <v>164</v>
      </c>
      <c r="D201" s="182"/>
      <c r="E201" s="135"/>
      <c r="F201" s="135"/>
      <c r="G201" s="135"/>
      <c r="H201" s="135"/>
      <c r="I201" s="135"/>
      <c r="J201" s="141"/>
      <c r="K201" s="141"/>
      <c r="L201" s="141"/>
      <c r="M201" s="141"/>
      <c r="N201" s="141"/>
      <c r="O201" s="134">
        <f t="shared" si="5"/>
        <v>0</v>
      </c>
    </row>
    <row r="202" spans="1:15">
      <c r="A202" s="187" t="s">
        <v>184</v>
      </c>
      <c r="B202" s="126" t="s">
        <v>162</v>
      </c>
      <c r="C202" s="188" t="s">
        <v>165</v>
      </c>
      <c r="D202" s="182"/>
      <c r="E202" s="135"/>
      <c r="F202" s="135"/>
      <c r="G202" s="135"/>
      <c r="H202" s="135"/>
      <c r="I202" s="135"/>
      <c r="J202" s="141"/>
      <c r="K202" s="141"/>
      <c r="L202" s="141"/>
      <c r="M202" s="141"/>
      <c r="N202" s="141"/>
      <c r="O202" s="134">
        <f t="shared" si="5"/>
        <v>0</v>
      </c>
    </row>
    <row r="203" spans="1:15">
      <c r="A203" s="187" t="s">
        <v>184</v>
      </c>
      <c r="B203" s="126" t="s">
        <v>162</v>
      </c>
      <c r="C203" s="188" t="s">
        <v>166</v>
      </c>
      <c r="D203" s="182"/>
      <c r="E203" s="135"/>
      <c r="F203" s="135"/>
      <c r="G203" s="135"/>
      <c r="H203" s="135"/>
      <c r="I203" s="135"/>
      <c r="J203" s="141"/>
      <c r="K203" s="141"/>
      <c r="L203" s="141"/>
      <c r="M203" s="141"/>
      <c r="N203" s="141"/>
      <c r="O203" s="134">
        <f t="shared" si="5"/>
        <v>0</v>
      </c>
    </row>
    <row r="204" spans="1:15">
      <c r="A204" s="187" t="s">
        <v>184</v>
      </c>
      <c r="B204" s="126" t="s">
        <v>162</v>
      </c>
      <c r="C204" s="188" t="s">
        <v>167</v>
      </c>
      <c r="D204" s="182"/>
      <c r="E204" s="135"/>
      <c r="F204" s="135"/>
      <c r="G204" s="135"/>
      <c r="H204" s="135"/>
      <c r="I204" s="135"/>
      <c r="J204" s="141"/>
      <c r="K204" s="141"/>
      <c r="L204" s="141"/>
      <c r="M204" s="141"/>
      <c r="N204" s="141"/>
      <c r="O204" s="134">
        <f t="shared" si="5"/>
        <v>0</v>
      </c>
    </row>
    <row r="205" spans="1:15">
      <c r="A205" s="187" t="s">
        <v>184</v>
      </c>
      <c r="B205" s="126" t="s">
        <v>168</v>
      </c>
      <c r="C205" s="188" t="s">
        <v>169</v>
      </c>
      <c r="D205" s="182"/>
      <c r="E205" s="135"/>
      <c r="F205" s="135"/>
      <c r="G205" s="135"/>
      <c r="H205" s="135"/>
      <c r="I205" s="135"/>
      <c r="J205" s="141"/>
      <c r="K205" s="141"/>
      <c r="L205" s="141"/>
      <c r="M205" s="141"/>
      <c r="N205" s="141"/>
      <c r="O205" s="134">
        <f t="shared" si="5"/>
        <v>0</v>
      </c>
    </row>
    <row r="206" spans="1:15">
      <c r="A206" s="187" t="s">
        <v>184</v>
      </c>
      <c r="B206" s="126" t="s">
        <v>168</v>
      </c>
      <c r="C206" s="188" t="s">
        <v>170</v>
      </c>
      <c r="D206" s="182"/>
      <c r="E206" s="135"/>
      <c r="F206" s="135"/>
      <c r="G206" s="135"/>
      <c r="H206" s="135"/>
      <c r="I206" s="135"/>
      <c r="J206" s="141"/>
      <c r="K206" s="141"/>
      <c r="L206" s="141"/>
      <c r="M206" s="141"/>
      <c r="N206" s="141"/>
      <c r="O206" s="134">
        <f t="shared" si="5"/>
        <v>0</v>
      </c>
    </row>
    <row r="207" spans="1:15">
      <c r="A207" s="187" t="s">
        <v>184</v>
      </c>
      <c r="B207" s="126" t="s">
        <v>168</v>
      </c>
      <c r="C207" s="188" t="s">
        <v>171</v>
      </c>
      <c r="D207" s="182"/>
      <c r="E207" s="135"/>
      <c r="F207" s="135"/>
      <c r="G207" s="135"/>
      <c r="H207" s="135"/>
      <c r="I207" s="135"/>
      <c r="J207" s="141"/>
      <c r="K207" s="141"/>
      <c r="L207" s="141"/>
      <c r="M207" s="141"/>
      <c r="N207" s="141"/>
      <c r="O207" s="134">
        <f t="shared" si="5"/>
        <v>0</v>
      </c>
    </row>
    <row r="208" spans="1:15">
      <c r="A208" s="187" t="s">
        <v>184</v>
      </c>
      <c r="B208" s="126" t="s">
        <v>168</v>
      </c>
      <c r="C208" s="188" t="s">
        <v>172</v>
      </c>
      <c r="D208" s="182"/>
      <c r="E208" s="135"/>
      <c r="F208" s="135"/>
      <c r="G208" s="135"/>
      <c r="H208" s="135"/>
      <c r="I208" s="135"/>
      <c r="J208" s="141"/>
      <c r="K208" s="141"/>
      <c r="L208" s="141"/>
      <c r="M208" s="141"/>
      <c r="N208" s="141"/>
      <c r="O208" s="134">
        <f t="shared" si="5"/>
        <v>0</v>
      </c>
    </row>
    <row r="209" spans="1:15">
      <c r="A209" s="187" t="s">
        <v>184</v>
      </c>
      <c r="B209" s="126" t="s">
        <v>168</v>
      </c>
      <c r="C209" s="188" t="s">
        <v>173</v>
      </c>
      <c r="D209" s="182"/>
      <c r="E209" s="135"/>
      <c r="F209" s="135"/>
      <c r="G209" s="135"/>
      <c r="H209" s="135"/>
      <c r="I209" s="135"/>
      <c r="J209" s="141"/>
      <c r="K209" s="141"/>
      <c r="L209" s="141"/>
      <c r="M209" s="141"/>
      <c r="N209" s="141"/>
      <c r="O209" s="134">
        <f t="shared" si="5"/>
        <v>0</v>
      </c>
    </row>
    <row r="210" spans="1:15">
      <c r="A210" s="187" t="s">
        <v>184</v>
      </c>
      <c r="B210" s="126" t="s">
        <v>174</v>
      </c>
      <c r="C210" s="188" t="s">
        <v>175</v>
      </c>
      <c r="D210" s="182"/>
      <c r="E210" s="135"/>
      <c r="F210" s="135"/>
      <c r="G210" s="135"/>
      <c r="H210" s="135"/>
      <c r="I210" s="135"/>
      <c r="J210" s="141"/>
      <c r="K210" s="141"/>
      <c r="L210" s="141"/>
      <c r="M210" s="141"/>
      <c r="N210" s="141"/>
      <c r="O210" s="134">
        <f t="shared" si="5"/>
        <v>0</v>
      </c>
    </row>
    <row r="211" spans="1:15">
      <c r="A211" s="187" t="s">
        <v>184</v>
      </c>
      <c r="B211" s="126" t="s">
        <v>174</v>
      </c>
      <c r="C211" s="188" t="s">
        <v>176</v>
      </c>
      <c r="D211" s="182"/>
      <c r="E211" s="135"/>
      <c r="F211" s="135"/>
      <c r="G211" s="135"/>
      <c r="H211" s="135"/>
      <c r="I211" s="135"/>
      <c r="J211" s="141"/>
      <c r="K211" s="141"/>
      <c r="L211" s="141"/>
      <c r="M211" s="141"/>
      <c r="N211" s="141"/>
      <c r="O211" s="134">
        <f t="shared" si="5"/>
        <v>0</v>
      </c>
    </row>
    <row r="212" spans="1:15">
      <c r="A212" s="187" t="s">
        <v>184</v>
      </c>
      <c r="B212" s="126" t="s">
        <v>174</v>
      </c>
      <c r="C212" s="188" t="s">
        <v>177</v>
      </c>
      <c r="D212" s="182"/>
      <c r="E212" s="135"/>
      <c r="F212" s="135"/>
      <c r="G212" s="135"/>
      <c r="H212" s="135"/>
      <c r="I212" s="135"/>
      <c r="J212" s="141"/>
      <c r="K212" s="141"/>
      <c r="L212" s="141"/>
      <c r="M212" s="141"/>
      <c r="N212" s="141"/>
      <c r="O212" s="134">
        <f t="shared" si="5"/>
        <v>0</v>
      </c>
    </row>
    <row r="213" spans="1:15">
      <c r="A213" s="187" t="s">
        <v>184</v>
      </c>
      <c r="B213" s="126" t="s">
        <v>174</v>
      </c>
      <c r="C213" s="188" t="s">
        <v>178</v>
      </c>
      <c r="D213" s="182"/>
      <c r="E213" s="135"/>
      <c r="F213" s="135"/>
      <c r="G213" s="135"/>
      <c r="H213" s="135"/>
      <c r="I213" s="135"/>
      <c r="J213" s="141"/>
      <c r="K213" s="141"/>
      <c r="L213" s="141"/>
      <c r="M213" s="141"/>
      <c r="N213" s="141"/>
      <c r="O213" s="134">
        <f t="shared" si="5"/>
        <v>0</v>
      </c>
    </row>
    <row r="214" spans="1:15" s="35" customFormat="1" ht="24">
      <c r="A214" s="189"/>
      <c r="B214" s="128" t="s">
        <v>185</v>
      </c>
      <c r="C214" s="190"/>
      <c r="D214" s="184"/>
      <c r="E214" s="137">
        <f>SUM(E185:E213)</f>
        <v>0</v>
      </c>
      <c r="F214" s="137">
        <f>SUM(F185:F213)</f>
        <v>0</v>
      </c>
      <c r="G214" s="137">
        <f>SUM(G185:G213)</f>
        <v>0</v>
      </c>
      <c r="H214" s="137">
        <f>SUM(H185:H213)</f>
        <v>0</v>
      </c>
      <c r="I214" s="137">
        <f>SUM(I185:I213)</f>
        <v>0</v>
      </c>
      <c r="J214" s="137"/>
      <c r="K214" s="137"/>
      <c r="L214" s="137"/>
      <c r="M214" s="137"/>
      <c r="N214" s="137"/>
      <c r="O214" s="137" t="e">
        <f>SUMPRODUCT(O185:O213,F185:F213)/F214</f>
        <v>#DIV/0!</v>
      </c>
    </row>
    <row r="215" spans="1:15">
      <c r="A215" s="187" t="s">
        <v>186</v>
      </c>
      <c r="B215" s="126" t="s">
        <v>64</v>
      </c>
      <c r="C215" s="188" t="s">
        <v>187</v>
      </c>
      <c r="D215" s="182"/>
      <c r="E215" s="135"/>
      <c r="F215" s="135"/>
      <c r="G215" s="135"/>
      <c r="H215" s="135"/>
      <c r="I215" s="135"/>
      <c r="J215" s="141"/>
      <c r="K215" s="141"/>
      <c r="L215" s="141"/>
      <c r="M215" s="141"/>
      <c r="N215" s="141"/>
      <c r="O215" s="134">
        <f t="shared" si="5"/>
        <v>0</v>
      </c>
    </row>
    <row r="216" spans="1:15">
      <c r="A216" s="187" t="s">
        <v>186</v>
      </c>
      <c r="B216" s="126" t="s">
        <v>64</v>
      </c>
      <c r="C216" s="188" t="s">
        <v>188</v>
      </c>
      <c r="D216" s="182"/>
      <c r="E216" s="135"/>
      <c r="F216" s="135"/>
      <c r="G216" s="135"/>
      <c r="H216" s="135"/>
      <c r="I216" s="135"/>
      <c r="J216" s="141"/>
      <c r="K216" s="141"/>
      <c r="L216" s="141"/>
      <c r="M216" s="141"/>
      <c r="N216" s="141"/>
      <c r="O216" s="134">
        <f t="shared" si="5"/>
        <v>0</v>
      </c>
    </row>
    <row r="217" spans="1:15">
      <c r="A217" s="187" t="s">
        <v>186</v>
      </c>
      <c r="B217" s="126" t="s">
        <v>64</v>
      </c>
      <c r="C217" s="188" t="s">
        <v>189</v>
      </c>
      <c r="D217" s="182"/>
      <c r="E217" s="135"/>
      <c r="F217" s="135"/>
      <c r="G217" s="135"/>
      <c r="H217" s="135"/>
      <c r="I217" s="135"/>
      <c r="J217" s="141"/>
      <c r="K217" s="141"/>
      <c r="L217" s="141"/>
      <c r="M217" s="141"/>
      <c r="N217" s="141"/>
      <c r="O217" s="134">
        <f t="shared" si="5"/>
        <v>0</v>
      </c>
    </row>
    <row r="218" spans="1:15">
      <c r="A218" s="187" t="s">
        <v>186</v>
      </c>
      <c r="B218" s="126" t="s">
        <v>64</v>
      </c>
      <c r="C218" s="188" t="s">
        <v>190</v>
      </c>
      <c r="D218" s="182"/>
      <c r="E218" s="135"/>
      <c r="F218" s="135"/>
      <c r="G218" s="135"/>
      <c r="H218" s="135"/>
      <c r="I218" s="135"/>
      <c r="J218" s="141"/>
      <c r="K218" s="141"/>
      <c r="L218" s="141"/>
      <c r="M218" s="141"/>
      <c r="N218" s="141"/>
      <c r="O218" s="134">
        <f t="shared" si="5"/>
        <v>0</v>
      </c>
    </row>
    <row r="219" spans="1:15">
      <c r="A219" s="187" t="s">
        <v>186</v>
      </c>
      <c r="B219" s="126" t="s">
        <v>64</v>
      </c>
      <c r="C219" s="188" t="s">
        <v>191</v>
      </c>
      <c r="D219" s="182"/>
      <c r="E219" s="135"/>
      <c r="F219" s="135"/>
      <c r="G219" s="135"/>
      <c r="H219" s="135"/>
      <c r="I219" s="135"/>
      <c r="J219" s="141"/>
      <c r="K219" s="141"/>
      <c r="L219" s="141"/>
      <c r="M219" s="141"/>
      <c r="N219" s="141"/>
      <c r="O219" s="134">
        <f t="shared" si="5"/>
        <v>0</v>
      </c>
    </row>
    <row r="220" spans="1:15">
      <c r="A220" s="187" t="s">
        <v>186</v>
      </c>
      <c r="B220" s="126" t="s">
        <v>64</v>
      </c>
      <c r="C220" s="188" t="s">
        <v>192</v>
      </c>
      <c r="D220" s="182"/>
      <c r="E220" s="135"/>
      <c r="F220" s="135"/>
      <c r="G220" s="135"/>
      <c r="H220" s="135"/>
      <c r="I220" s="135"/>
      <c r="J220" s="141"/>
      <c r="K220" s="141"/>
      <c r="L220" s="141"/>
      <c r="M220" s="141"/>
      <c r="N220" s="141"/>
      <c r="O220" s="134">
        <f t="shared" si="5"/>
        <v>0</v>
      </c>
    </row>
    <row r="221" spans="1:15">
      <c r="A221" s="187" t="s">
        <v>186</v>
      </c>
      <c r="B221" s="126" t="s">
        <v>64</v>
      </c>
      <c r="C221" s="188" t="s">
        <v>193</v>
      </c>
      <c r="D221" s="182"/>
      <c r="E221" s="135"/>
      <c r="F221" s="135"/>
      <c r="G221" s="135"/>
      <c r="H221" s="135"/>
      <c r="I221" s="135"/>
      <c r="J221" s="141"/>
      <c r="K221" s="141"/>
      <c r="L221" s="141"/>
      <c r="M221" s="141"/>
      <c r="N221" s="141"/>
      <c r="O221" s="134">
        <f t="shared" si="5"/>
        <v>0</v>
      </c>
    </row>
    <row r="222" spans="1:15">
      <c r="A222" s="187" t="s">
        <v>186</v>
      </c>
      <c r="B222" s="126" t="s">
        <v>64</v>
      </c>
      <c r="C222" s="188" t="s">
        <v>194</v>
      </c>
      <c r="D222" s="182"/>
      <c r="E222" s="135"/>
      <c r="F222" s="135"/>
      <c r="G222" s="135"/>
      <c r="H222" s="135"/>
      <c r="I222" s="135"/>
      <c r="J222" s="141"/>
      <c r="K222" s="141"/>
      <c r="L222" s="141"/>
      <c r="M222" s="141"/>
      <c r="N222" s="141"/>
      <c r="O222" s="134">
        <f t="shared" si="5"/>
        <v>0</v>
      </c>
    </row>
    <row r="223" spans="1:15">
      <c r="A223" s="187" t="s">
        <v>186</v>
      </c>
      <c r="B223" s="126" t="s">
        <v>64</v>
      </c>
      <c r="C223" s="188" t="s">
        <v>195</v>
      </c>
      <c r="D223" s="182"/>
      <c r="E223" s="135"/>
      <c r="F223" s="135"/>
      <c r="G223" s="135"/>
      <c r="H223" s="135"/>
      <c r="I223" s="135"/>
      <c r="J223" s="141"/>
      <c r="K223" s="141"/>
      <c r="L223" s="141"/>
      <c r="M223" s="141"/>
      <c r="N223" s="141"/>
      <c r="O223" s="134">
        <f t="shared" si="5"/>
        <v>0</v>
      </c>
    </row>
    <row r="224" spans="1:15">
      <c r="A224" s="187" t="s">
        <v>186</v>
      </c>
      <c r="B224" s="126" t="s">
        <v>64</v>
      </c>
      <c r="C224" s="188" t="s">
        <v>196</v>
      </c>
      <c r="D224" s="182"/>
      <c r="E224" s="135"/>
      <c r="F224" s="135"/>
      <c r="G224" s="135"/>
      <c r="H224" s="135"/>
      <c r="I224" s="135"/>
      <c r="J224" s="141"/>
      <c r="K224" s="141"/>
      <c r="L224" s="141"/>
      <c r="M224" s="141"/>
      <c r="N224" s="141"/>
      <c r="O224" s="134">
        <f t="shared" si="5"/>
        <v>0</v>
      </c>
    </row>
    <row r="225" spans="1:15">
      <c r="A225" s="187" t="s">
        <v>186</v>
      </c>
      <c r="B225" s="126" t="s">
        <v>87</v>
      </c>
      <c r="C225" s="188" t="s">
        <v>197</v>
      </c>
      <c r="D225" s="182"/>
      <c r="E225" s="135"/>
      <c r="F225" s="135"/>
      <c r="G225" s="135"/>
      <c r="H225" s="135"/>
      <c r="I225" s="135"/>
      <c r="J225" s="141"/>
      <c r="K225" s="141"/>
      <c r="L225" s="141"/>
      <c r="M225" s="141"/>
      <c r="N225" s="141"/>
      <c r="O225" s="134">
        <f t="shared" si="5"/>
        <v>0</v>
      </c>
    </row>
    <row r="226" spans="1:15">
      <c r="A226" s="187" t="s">
        <v>186</v>
      </c>
      <c r="B226" s="126" t="s">
        <v>90</v>
      </c>
      <c r="C226" s="188" t="s">
        <v>198</v>
      </c>
      <c r="D226" s="182"/>
      <c r="E226" s="135"/>
      <c r="F226" s="135"/>
      <c r="G226" s="135"/>
      <c r="H226" s="135"/>
      <c r="I226" s="135"/>
      <c r="J226" s="141"/>
      <c r="K226" s="141"/>
      <c r="L226" s="141"/>
      <c r="M226" s="141"/>
      <c r="N226" s="141"/>
      <c r="O226" s="134">
        <f t="shared" si="5"/>
        <v>0</v>
      </c>
    </row>
    <row r="227" spans="1:15">
      <c r="A227" s="187" t="s">
        <v>186</v>
      </c>
      <c r="B227" s="126" t="s">
        <v>90</v>
      </c>
      <c r="C227" s="188" t="s">
        <v>199</v>
      </c>
      <c r="D227" s="182"/>
      <c r="E227" s="135"/>
      <c r="F227" s="135"/>
      <c r="G227" s="135"/>
      <c r="H227" s="135"/>
      <c r="I227" s="135"/>
      <c r="J227" s="141"/>
      <c r="K227" s="141"/>
      <c r="L227" s="141"/>
      <c r="M227" s="141"/>
      <c r="N227" s="141"/>
      <c r="O227" s="134">
        <f t="shared" si="5"/>
        <v>0</v>
      </c>
    </row>
    <row r="228" spans="1:15">
      <c r="A228" s="187" t="s">
        <v>186</v>
      </c>
      <c r="B228" s="126" t="s">
        <v>97</v>
      </c>
      <c r="C228" s="188" t="s">
        <v>200</v>
      </c>
      <c r="D228" s="182"/>
      <c r="E228" s="135"/>
      <c r="F228" s="135"/>
      <c r="G228" s="135"/>
      <c r="H228" s="135"/>
      <c r="I228" s="135"/>
      <c r="J228" s="141"/>
      <c r="K228" s="141"/>
      <c r="L228" s="141"/>
      <c r="M228" s="141"/>
      <c r="N228" s="141"/>
      <c r="O228" s="134">
        <f t="shared" si="5"/>
        <v>0</v>
      </c>
    </row>
    <row r="229" spans="1:15">
      <c r="A229" s="187" t="s">
        <v>186</v>
      </c>
      <c r="B229" s="126" t="s">
        <v>103</v>
      </c>
      <c r="C229" s="188" t="s">
        <v>201</v>
      </c>
      <c r="D229" s="182"/>
      <c r="E229" s="135"/>
      <c r="F229" s="135"/>
      <c r="G229" s="135"/>
      <c r="H229" s="135"/>
      <c r="I229" s="135"/>
      <c r="J229" s="141"/>
      <c r="K229" s="141"/>
      <c r="L229" s="141"/>
      <c r="M229" s="141"/>
      <c r="N229" s="141"/>
      <c r="O229" s="134">
        <f t="shared" si="5"/>
        <v>0</v>
      </c>
    </row>
    <row r="230" spans="1:15">
      <c r="A230" s="187" t="s">
        <v>186</v>
      </c>
      <c r="B230" s="126" t="s">
        <v>103</v>
      </c>
      <c r="C230" s="188" t="s">
        <v>202</v>
      </c>
      <c r="D230" s="182"/>
      <c r="E230" s="135"/>
      <c r="F230" s="135"/>
      <c r="G230" s="135"/>
      <c r="H230" s="135"/>
      <c r="I230" s="135"/>
      <c r="J230" s="141"/>
      <c r="K230" s="141"/>
      <c r="L230" s="141"/>
      <c r="M230" s="141"/>
      <c r="N230" s="141"/>
      <c r="O230" s="134">
        <f t="shared" si="5"/>
        <v>0</v>
      </c>
    </row>
    <row r="231" spans="1:15">
      <c r="A231" s="187" t="s">
        <v>186</v>
      </c>
      <c r="B231" s="126" t="s">
        <v>108</v>
      </c>
      <c r="C231" s="188" t="s">
        <v>203</v>
      </c>
      <c r="D231" s="182"/>
      <c r="E231" s="135"/>
      <c r="F231" s="135"/>
      <c r="G231" s="135"/>
      <c r="H231" s="135"/>
      <c r="I231" s="135"/>
      <c r="J231" s="141"/>
      <c r="K231" s="141"/>
      <c r="L231" s="141"/>
      <c r="M231" s="141"/>
      <c r="N231" s="141"/>
      <c r="O231" s="134">
        <f t="shared" si="5"/>
        <v>0</v>
      </c>
    </row>
    <row r="232" spans="1:15">
      <c r="A232" s="187" t="s">
        <v>186</v>
      </c>
      <c r="B232" s="126" t="s">
        <v>108</v>
      </c>
      <c r="C232" s="188" t="s">
        <v>204</v>
      </c>
      <c r="D232" s="182"/>
      <c r="E232" s="135"/>
      <c r="F232" s="135"/>
      <c r="G232" s="135"/>
      <c r="H232" s="135"/>
      <c r="I232" s="135"/>
      <c r="J232" s="141"/>
      <c r="K232" s="141"/>
      <c r="L232" s="141"/>
      <c r="M232" s="141"/>
      <c r="N232" s="141"/>
      <c r="O232" s="134">
        <f t="shared" si="5"/>
        <v>0</v>
      </c>
    </row>
    <row r="233" spans="1:15">
      <c r="A233" s="187" t="s">
        <v>186</v>
      </c>
      <c r="B233" s="126" t="s">
        <v>108</v>
      </c>
      <c r="C233" s="188" t="s">
        <v>205</v>
      </c>
      <c r="D233" s="182"/>
      <c r="E233" s="135"/>
      <c r="F233" s="135"/>
      <c r="G233" s="135"/>
      <c r="H233" s="135"/>
      <c r="I233" s="135"/>
      <c r="J233" s="141"/>
      <c r="K233" s="141"/>
      <c r="L233" s="141"/>
      <c r="M233" s="141"/>
      <c r="N233" s="141"/>
      <c r="O233" s="134">
        <f t="shared" si="5"/>
        <v>0</v>
      </c>
    </row>
    <row r="234" spans="1:15">
      <c r="A234" s="187" t="s">
        <v>186</v>
      </c>
      <c r="B234" s="126" t="s">
        <v>108</v>
      </c>
      <c r="C234" s="188" t="s">
        <v>206</v>
      </c>
      <c r="D234" s="182"/>
      <c r="E234" s="135"/>
      <c r="F234" s="135"/>
      <c r="G234" s="135"/>
      <c r="H234" s="135"/>
      <c r="I234" s="135"/>
      <c r="J234" s="141"/>
      <c r="K234" s="141"/>
      <c r="L234" s="141"/>
      <c r="M234" s="141"/>
      <c r="N234" s="141"/>
      <c r="O234" s="134">
        <f t="shared" si="5"/>
        <v>0</v>
      </c>
    </row>
    <row r="235" spans="1:15" s="35" customFormat="1" ht="39.6">
      <c r="A235" s="189"/>
      <c r="B235" s="119" t="s">
        <v>207</v>
      </c>
      <c r="C235" s="190"/>
      <c r="D235" s="184"/>
      <c r="E235" s="137">
        <f>SUM(E215:E234)</f>
        <v>0</v>
      </c>
      <c r="F235" s="137">
        <f>SUM(F215:F234)</f>
        <v>0</v>
      </c>
      <c r="G235" s="137">
        <f>SUM(G215:G234)</f>
        <v>0</v>
      </c>
      <c r="H235" s="137">
        <f>SUM(H215:H234)</f>
        <v>0</v>
      </c>
      <c r="I235" s="137">
        <f>SUM(I215:I234)</f>
        <v>0</v>
      </c>
      <c r="J235" s="137"/>
      <c r="K235" s="137"/>
      <c r="L235" s="137"/>
      <c r="M235" s="137"/>
      <c r="N235" s="137"/>
      <c r="O235" s="137" t="e">
        <f>SUMPRODUCT(O215:O234,F215:F234)/F235</f>
        <v>#DIV/0!</v>
      </c>
    </row>
    <row r="236" spans="1:15">
      <c r="A236" s="192" t="s">
        <v>208</v>
      </c>
      <c r="B236" s="126" t="s">
        <v>115</v>
      </c>
      <c r="C236" s="188" t="s">
        <v>209</v>
      </c>
      <c r="D236" s="182"/>
      <c r="E236" s="135"/>
      <c r="F236" s="135"/>
      <c r="G236" s="135"/>
      <c r="H236" s="135"/>
      <c r="I236" s="135"/>
      <c r="J236" s="141"/>
      <c r="K236" s="141"/>
      <c r="L236" s="141"/>
      <c r="M236" s="141"/>
      <c r="N236" s="141"/>
      <c r="O236" s="134">
        <f t="shared" si="5"/>
        <v>0</v>
      </c>
    </row>
    <row r="237" spans="1:15">
      <c r="A237" s="192" t="s">
        <v>208</v>
      </c>
      <c r="B237" s="126" t="s">
        <v>115</v>
      </c>
      <c r="C237" s="188" t="s">
        <v>210</v>
      </c>
      <c r="D237" s="182"/>
      <c r="E237" s="135"/>
      <c r="F237" s="135"/>
      <c r="G237" s="135"/>
      <c r="H237" s="135"/>
      <c r="I237" s="135"/>
      <c r="J237" s="141"/>
      <c r="K237" s="141"/>
      <c r="L237" s="141"/>
      <c r="M237" s="141"/>
      <c r="N237" s="141"/>
      <c r="O237" s="134">
        <f t="shared" si="5"/>
        <v>0</v>
      </c>
    </row>
    <row r="238" spans="1:15">
      <c r="A238" s="192" t="s">
        <v>208</v>
      </c>
      <c r="B238" s="126" t="s">
        <v>115</v>
      </c>
      <c r="C238" s="188" t="s">
        <v>211</v>
      </c>
      <c r="D238" s="182"/>
      <c r="E238" s="135"/>
      <c r="F238" s="135"/>
      <c r="G238" s="135"/>
      <c r="H238" s="135"/>
      <c r="I238" s="135"/>
      <c r="J238" s="141"/>
      <c r="K238" s="141"/>
      <c r="L238" s="141"/>
      <c r="M238" s="141"/>
      <c r="N238" s="141"/>
      <c r="O238" s="134">
        <f t="shared" si="5"/>
        <v>0</v>
      </c>
    </row>
    <row r="239" spans="1:15">
      <c r="A239" s="192" t="s">
        <v>208</v>
      </c>
      <c r="B239" s="126" t="s">
        <v>115</v>
      </c>
      <c r="C239" s="188" t="s">
        <v>212</v>
      </c>
      <c r="D239" s="182"/>
      <c r="E239" s="135"/>
      <c r="F239" s="135"/>
      <c r="G239" s="135"/>
      <c r="H239" s="135"/>
      <c r="I239" s="135"/>
      <c r="J239" s="141"/>
      <c r="K239" s="141"/>
      <c r="L239" s="141"/>
      <c r="M239" s="141"/>
      <c r="N239" s="141"/>
      <c r="O239" s="134">
        <f t="shared" si="5"/>
        <v>0</v>
      </c>
    </row>
    <row r="240" spans="1:15">
      <c r="A240" s="192" t="s">
        <v>208</v>
      </c>
      <c r="B240" s="126" t="s">
        <v>147</v>
      </c>
      <c r="C240" s="188" t="s">
        <v>213</v>
      </c>
      <c r="D240" s="182"/>
      <c r="E240" s="135"/>
      <c r="F240" s="135"/>
      <c r="G240" s="135"/>
      <c r="H240" s="135"/>
      <c r="I240" s="135"/>
      <c r="J240" s="141"/>
      <c r="K240" s="141"/>
      <c r="L240" s="141"/>
      <c r="M240" s="141"/>
      <c r="N240" s="141"/>
      <c r="O240" s="134">
        <f t="shared" si="5"/>
        <v>0</v>
      </c>
    </row>
    <row r="241" spans="1:15">
      <c r="A241" s="192" t="s">
        <v>208</v>
      </c>
      <c r="B241" s="126" t="s">
        <v>147</v>
      </c>
      <c r="C241" s="188" t="s">
        <v>214</v>
      </c>
      <c r="D241" s="182"/>
      <c r="E241" s="135"/>
      <c r="F241" s="135"/>
      <c r="G241" s="135"/>
      <c r="H241" s="135"/>
      <c r="I241" s="135"/>
      <c r="J241" s="141"/>
      <c r="K241" s="141"/>
      <c r="L241" s="141"/>
      <c r="M241" s="141"/>
      <c r="N241" s="141"/>
      <c r="O241" s="134">
        <f t="shared" si="5"/>
        <v>0</v>
      </c>
    </row>
    <row r="242" spans="1:15">
      <c r="A242" s="192" t="s">
        <v>208</v>
      </c>
      <c r="B242" s="126" t="s">
        <v>119</v>
      </c>
      <c r="C242" s="188" t="s">
        <v>215</v>
      </c>
      <c r="D242" s="182"/>
      <c r="E242" s="135"/>
      <c r="F242" s="135"/>
      <c r="G242" s="135"/>
      <c r="H242" s="135"/>
      <c r="I242" s="135"/>
      <c r="J242" s="141"/>
      <c r="K242" s="141"/>
      <c r="L242" s="141"/>
      <c r="M242" s="141"/>
      <c r="N242" s="141"/>
      <c r="O242" s="134">
        <f t="shared" si="5"/>
        <v>0</v>
      </c>
    </row>
    <row r="243" spans="1:15">
      <c r="A243" s="192" t="s">
        <v>208</v>
      </c>
      <c r="B243" s="126" t="s">
        <v>119</v>
      </c>
      <c r="C243" s="188" t="s">
        <v>216</v>
      </c>
      <c r="D243" s="182"/>
      <c r="E243" s="135"/>
      <c r="F243" s="135"/>
      <c r="G243" s="135"/>
      <c r="H243" s="135"/>
      <c r="I243" s="135"/>
      <c r="J243" s="141"/>
      <c r="K243" s="141"/>
      <c r="L243" s="141"/>
      <c r="M243" s="141"/>
      <c r="N243" s="141"/>
      <c r="O243" s="134">
        <f t="shared" si="5"/>
        <v>0</v>
      </c>
    </row>
    <row r="244" spans="1:15">
      <c r="A244" s="192" t="s">
        <v>208</v>
      </c>
      <c r="B244" s="126" t="s">
        <v>119</v>
      </c>
      <c r="C244" s="188" t="s">
        <v>217</v>
      </c>
      <c r="D244" s="182"/>
      <c r="E244" s="135"/>
      <c r="F244" s="135"/>
      <c r="G244" s="135"/>
      <c r="H244" s="135"/>
      <c r="I244" s="135"/>
      <c r="J244" s="141"/>
      <c r="K244" s="141"/>
      <c r="L244" s="141"/>
      <c r="M244" s="141"/>
      <c r="N244" s="141"/>
      <c r="O244" s="134">
        <f t="shared" si="5"/>
        <v>0</v>
      </c>
    </row>
    <row r="245" spans="1:15">
      <c r="A245" s="192" t="s">
        <v>208</v>
      </c>
      <c r="B245" s="126" t="s">
        <v>119</v>
      </c>
      <c r="C245" s="188" t="s">
        <v>218</v>
      </c>
      <c r="D245" s="182"/>
      <c r="E245" s="135"/>
      <c r="F245" s="135"/>
      <c r="G245" s="135"/>
      <c r="H245" s="135"/>
      <c r="I245" s="135"/>
      <c r="J245" s="141"/>
      <c r="K245" s="141"/>
      <c r="L245" s="141"/>
      <c r="M245" s="141"/>
      <c r="N245" s="141"/>
      <c r="O245" s="134">
        <f t="shared" si="5"/>
        <v>0</v>
      </c>
    </row>
    <row r="246" spans="1:15">
      <c r="A246" s="192" t="s">
        <v>208</v>
      </c>
      <c r="B246" s="126" t="s">
        <v>119</v>
      </c>
      <c r="C246" s="188" t="s">
        <v>219</v>
      </c>
      <c r="D246" s="182"/>
      <c r="E246" s="135"/>
      <c r="F246" s="135"/>
      <c r="G246" s="135"/>
      <c r="H246" s="135"/>
      <c r="I246" s="135"/>
      <c r="J246" s="141"/>
      <c r="K246" s="141"/>
      <c r="L246" s="141"/>
      <c r="M246" s="141"/>
      <c r="N246" s="141"/>
      <c r="O246" s="134">
        <f t="shared" si="5"/>
        <v>0</v>
      </c>
    </row>
    <row r="247" spans="1:15">
      <c r="A247" s="192" t="s">
        <v>208</v>
      </c>
      <c r="B247" s="126" t="s">
        <v>119</v>
      </c>
      <c r="C247" s="188" t="s">
        <v>220</v>
      </c>
      <c r="D247" s="182"/>
      <c r="E247" s="135"/>
      <c r="F247" s="135"/>
      <c r="G247" s="135"/>
      <c r="H247" s="135"/>
      <c r="I247" s="135"/>
      <c r="J247" s="141"/>
      <c r="K247" s="141"/>
      <c r="L247" s="141"/>
      <c r="M247" s="141"/>
      <c r="N247" s="141"/>
      <c r="O247" s="134">
        <f t="shared" si="5"/>
        <v>0</v>
      </c>
    </row>
    <row r="248" spans="1:15">
      <c r="A248" s="192" t="s">
        <v>208</v>
      </c>
      <c r="B248" s="126" t="s">
        <v>119</v>
      </c>
      <c r="C248" s="188" t="s">
        <v>221</v>
      </c>
      <c r="D248" s="182"/>
      <c r="E248" s="135"/>
      <c r="F248" s="135"/>
      <c r="G248" s="135"/>
      <c r="H248" s="135"/>
      <c r="I248" s="135"/>
      <c r="J248" s="141"/>
      <c r="K248" s="141"/>
      <c r="L248" s="141"/>
      <c r="M248" s="141"/>
      <c r="N248" s="141"/>
      <c r="O248" s="134">
        <f t="shared" si="5"/>
        <v>0</v>
      </c>
    </row>
    <row r="249" spans="1:15">
      <c r="A249" s="192" t="s">
        <v>208</v>
      </c>
      <c r="B249" s="126" t="s">
        <v>119</v>
      </c>
      <c r="C249" s="188" t="s">
        <v>222</v>
      </c>
      <c r="D249" s="182"/>
      <c r="E249" s="135"/>
      <c r="F249" s="135"/>
      <c r="G249" s="135"/>
      <c r="H249" s="135"/>
      <c r="I249" s="135"/>
      <c r="J249" s="141"/>
      <c r="K249" s="141"/>
      <c r="L249" s="141"/>
      <c r="M249" s="141"/>
      <c r="N249" s="141"/>
      <c r="O249" s="134">
        <f t="shared" si="5"/>
        <v>0</v>
      </c>
    </row>
    <row r="250" spans="1:15">
      <c r="A250" s="192" t="s">
        <v>208</v>
      </c>
      <c r="B250" s="126" t="s">
        <v>119</v>
      </c>
      <c r="C250" s="188" t="s">
        <v>223</v>
      </c>
      <c r="D250" s="182"/>
      <c r="E250" s="135"/>
      <c r="F250" s="135"/>
      <c r="G250" s="135"/>
      <c r="H250" s="135"/>
      <c r="I250" s="135"/>
      <c r="J250" s="141"/>
      <c r="K250" s="141"/>
      <c r="L250" s="141"/>
      <c r="M250" s="141"/>
      <c r="N250" s="141"/>
      <c r="O250" s="134">
        <f t="shared" ref="O250:O292" si="6">SUM(J250:N250)</f>
        <v>0</v>
      </c>
    </row>
    <row r="251" spans="1:15">
      <c r="A251" s="192" t="s">
        <v>208</v>
      </c>
      <c r="B251" s="126" t="s">
        <v>119</v>
      </c>
      <c r="C251" s="188" t="s">
        <v>224</v>
      </c>
      <c r="D251" s="182"/>
      <c r="E251" s="135"/>
      <c r="F251" s="135"/>
      <c r="G251" s="135"/>
      <c r="H251" s="135"/>
      <c r="I251" s="135"/>
      <c r="J251" s="141"/>
      <c r="K251" s="141"/>
      <c r="L251" s="141"/>
      <c r="M251" s="141"/>
      <c r="N251" s="141"/>
      <c r="O251" s="134">
        <f t="shared" si="6"/>
        <v>0</v>
      </c>
    </row>
    <row r="252" spans="1:15">
      <c r="A252" s="192" t="s">
        <v>208</v>
      </c>
      <c r="B252" s="126" t="s">
        <v>119</v>
      </c>
      <c r="C252" s="188" t="s">
        <v>225</v>
      </c>
      <c r="D252" s="182"/>
      <c r="E252" s="135"/>
      <c r="F252" s="135"/>
      <c r="G252" s="135"/>
      <c r="H252" s="135"/>
      <c r="I252" s="135"/>
      <c r="J252" s="141"/>
      <c r="K252" s="141"/>
      <c r="L252" s="141"/>
      <c r="M252" s="141"/>
      <c r="N252" s="141"/>
      <c r="O252" s="134">
        <f t="shared" si="6"/>
        <v>0</v>
      </c>
    </row>
    <row r="253" spans="1:15">
      <c r="A253" s="192" t="s">
        <v>208</v>
      </c>
      <c r="B253" s="126" t="s">
        <v>119</v>
      </c>
      <c r="C253" s="188" t="s">
        <v>226</v>
      </c>
      <c r="D253" s="182"/>
      <c r="E253" s="135"/>
      <c r="F253" s="135"/>
      <c r="G253" s="135"/>
      <c r="H253" s="135"/>
      <c r="I253" s="135"/>
      <c r="J253" s="141"/>
      <c r="K253" s="141"/>
      <c r="L253" s="141"/>
      <c r="M253" s="141"/>
      <c r="N253" s="141"/>
      <c r="O253" s="134">
        <f t="shared" si="6"/>
        <v>0</v>
      </c>
    </row>
    <row r="254" spans="1:15">
      <c r="A254" s="192" t="s">
        <v>208</v>
      </c>
      <c r="B254" s="126" t="s">
        <v>124</v>
      </c>
      <c r="C254" s="188" t="s">
        <v>227</v>
      </c>
      <c r="D254" s="182"/>
      <c r="E254" s="135"/>
      <c r="F254" s="135"/>
      <c r="G254" s="135"/>
      <c r="H254" s="135"/>
      <c r="I254" s="135"/>
      <c r="J254" s="141"/>
      <c r="K254" s="141"/>
      <c r="L254" s="141"/>
      <c r="M254" s="141"/>
      <c r="N254" s="141"/>
      <c r="O254" s="134">
        <f t="shared" si="6"/>
        <v>0</v>
      </c>
    </row>
    <row r="255" spans="1:15">
      <c r="A255" s="192" t="s">
        <v>208</v>
      </c>
      <c r="B255" s="126" t="s">
        <v>124</v>
      </c>
      <c r="C255" s="188" t="s">
        <v>228</v>
      </c>
      <c r="D255" s="182"/>
      <c r="E255" s="135"/>
      <c r="F255" s="135"/>
      <c r="G255" s="135"/>
      <c r="H255" s="135"/>
      <c r="I255" s="135"/>
      <c r="J255" s="141"/>
      <c r="K255" s="141"/>
      <c r="L255" s="141"/>
      <c r="M255" s="141"/>
      <c r="N255" s="141"/>
      <c r="O255" s="134">
        <f t="shared" si="6"/>
        <v>0</v>
      </c>
    </row>
    <row r="256" spans="1:15">
      <c r="A256" s="192" t="s">
        <v>208</v>
      </c>
      <c r="B256" s="126" t="s">
        <v>124</v>
      </c>
      <c r="C256" s="188" t="s">
        <v>229</v>
      </c>
      <c r="D256" s="182"/>
      <c r="E256" s="135"/>
      <c r="F256" s="135"/>
      <c r="G256" s="135"/>
      <c r="H256" s="135"/>
      <c r="I256" s="135"/>
      <c r="J256" s="141"/>
      <c r="K256" s="141"/>
      <c r="L256" s="141"/>
      <c r="M256" s="141"/>
      <c r="N256" s="141"/>
      <c r="O256" s="134">
        <f t="shared" si="6"/>
        <v>0</v>
      </c>
    </row>
    <row r="257" spans="1:15">
      <c r="A257" s="192" t="s">
        <v>208</v>
      </c>
      <c r="B257" s="126" t="s">
        <v>126</v>
      </c>
      <c r="C257" s="188" t="s">
        <v>230</v>
      </c>
      <c r="D257" s="182"/>
      <c r="E257" s="135"/>
      <c r="F257" s="135"/>
      <c r="G257" s="135"/>
      <c r="H257" s="135"/>
      <c r="I257" s="135"/>
      <c r="J257" s="141"/>
      <c r="K257" s="141"/>
      <c r="L257" s="141"/>
      <c r="M257" s="141"/>
      <c r="N257" s="141"/>
      <c r="O257" s="134">
        <f t="shared" si="6"/>
        <v>0</v>
      </c>
    </row>
    <row r="258" spans="1:15">
      <c r="A258" s="192" t="s">
        <v>208</v>
      </c>
      <c r="B258" s="126" t="s">
        <v>126</v>
      </c>
      <c r="C258" s="188" t="s">
        <v>231</v>
      </c>
      <c r="D258" s="182"/>
      <c r="E258" s="135"/>
      <c r="F258" s="135"/>
      <c r="G258" s="135"/>
      <c r="H258" s="135"/>
      <c r="I258" s="135"/>
      <c r="J258" s="141"/>
      <c r="K258" s="141"/>
      <c r="L258" s="141"/>
      <c r="M258" s="141"/>
      <c r="N258" s="141"/>
      <c r="O258" s="134">
        <f t="shared" si="6"/>
        <v>0</v>
      </c>
    </row>
    <row r="259" spans="1:15">
      <c r="A259" s="192" t="s">
        <v>208</v>
      </c>
      <c r="B259" s="126" t="s">
        <v>153</v>
      </c>
      <c r="C259" s="188" t="s">
        <v>232</v>
      </c>
      <c r="D259" s="182"/>
      <c r="E259" s="135"/>
      <c r="F259" s="135"/>
      <c r="G259" s="135"/>
      <c r="H259" s="135"/>
      <c r="I259" s="135"/>
      <c r="J259" s="141"/>
      <c r="K259" s="141"/>
      <c r="L259" s="141"/>
      <c r="M259" s="141"/>
      <c r="N259" s="141"/>
      <c r="O259" s="134">
        <f t="shared" si="6"/>
        <v>0</v>
      </c>
    </row>
    <row r="260" spans="1:15">
      <c r="A260" s="192" t="s">
        <v>208</v>
      </c>
      <c r="B260" s="126" t="s">
        <v>153</v>
      </c>
      <c r="C260" s="188" t="s">
        <v>233</v>
      </c>
      <c r="D260" s="182"/>
      <c r="E260" s="135"/>
      <c r="F260" s="135"/>
      <c r="G260" s="135"/>
      <c r="H260" s="135"/>
      <c r="I260" s="135"/>
      <c r="J260" s="141"/>
      <c r="K260" s="141"/>
      <c r="L260" s="141"/>
      <c r="M260" s="141"/>
      <c r="N260" s="141"/>
      <c r="O260" s="134">
        <f t="shared" si="6"/>
        <v>0</v>
      </c>
    </row>
    <row r="261" spans="1:15">
      <c r="A261" s="192" t="s">
        <v>208</v>
      </c>
      <c r="B261" s="126" t="s">
        <v>153</v>
      </c>
      <c r="C261" s="188" t="s">
        <v>234</v>
      </c>
      <c r="D261" s="182"/>
      <c r="E261" s="135"/>
      <c r="F261" s="135"/>
      <c r="G261" s="135"/>
      <c r="H261" s="135"/>
      <c r="I261" s="135"/>
      <c r="J261" s="141"/>
      <c r="K261" s="141"/>
      <c r="L261" s="141"/>
      <c r="M261" s="141"/>
      <c r="N261" s="141"/>
      <c r="O261" s="134">
        <f t="shared" si="6"/>
        <v>0</v>
      </c>
    </row>
    <row r="262" spans="1:15">
      <c r="A262" s="192" t="s">
        <v>208</v>
      </c>
      <c r="B262" s="126" t="s">
        <v>153</v>
      </c>
      <c r="C262" s="188" t="s">
        <v>235</v>
      </c>
      <c r="D262" s="182"/>
      <c r="E262" s="135"/>
      <c r="F262" s="135"/>
      <c r="G262" s="135"/>
      <c r="H262" s="135"/>
      <c r="I262" s="135"/>
      <c r="J262" s="141"/>
      <c r="K262" s="141"/>
      <c r="L262" s="141"/>
      <c r="M262" s="141"/>
      <c r="N262" s="141"/>
      <c r="O262" s="134">
        <f t="shared" si="6"/>
        <v>0</v>
      </c>
    </row>
    <row r="263" spans="1:15">
      <c r="A263" s="192" t="s">
        <v>208</v>
      </c>
      <c r="B263" s="126" t="s">
        <v>153</v>
      </c>
      <c r="C263" s="188" t="s">
        <v>236</v>
      </c>
      <c r="D263" s="182"/>
      <c r="E263" s="135"/>
      <c r="F263" s="135"/>
      <c r="G263" s="135"/>
      <c r="H263" s="135"/>
      <c r="I263" s="135"/>
      <c r="J263" s="141"/>
      <c r="K263" s="141"/>
      <c r="L263" s="141"/>
      <c r="M263" s="141"/>
      <c r="N263" s="141"/>
      <c r="O263" s="134">
        <f t="shared" si="6"/>
        <v>0</v>
      </c>
    </row>
    <row r="264" spans="1:15">
      <c r="A264" s="192" t="s">
        <v>208</v>
      </c>
      <c r="B264" s="126" t="s">
        <v>153</v>
      </c>
      <c r="C264" s="188" t="s">
        <v>237</v>
      </c>
      <c r="D264" s="182"/>
      <c r="E264" s="135"/>
      <c r="F264" s="135"/>
      <c r="G264" s="135"/>
      <c r="H264" s="135"/>
      <c r="I264" s="135"/>
      <c r="J264" s="141"/>
      <c r="K264" s="141"/>
      <c r="L264" s="141"/>
      <c r="M264" s="141"/>
      <c r="N264" s="141"/>
      <c r="O264" s="134">
        <f t="shared" si="6"/>
        <v>0</v>
      </c>
    </row>
    <row r="265" spans="1:15">
      <c r="A265" s="192" t="s">
        <v>208</v>
      </c>
      <c r="B265" s="126" t="s">
        <v>153</v>
      </c>
      <c r="C265" s="188" t="s">
        <v>238</v>
      </c>
      <c r="D265" s="182"/>
      <c r="E265" s="135"/>
      <c r="F265" s="135"/>
      <c r="G265" s="135"/>
      <c r="H265" s="135"/>
      <c r="I265" s="135"/>
      <c r="J265" s="141"/>
      <c r="K265" s="141"/>
      <c r="L265" s="141"/>
      <c r="M265" s="141"/>
      <c r="N265" s="141"/>
      <c r="O265" s="134">
        <f t="shared" si="6"/>
        <v>0</v>
      </c>
    </row>
    <row r="266" spans="1:15">
      <c r="A266" s="192" t="s">
        <v>208</v>
      </c>
      <c r="B266" s="126" t="s">
        <v>153</v>
      </c>
      <c r="C266" s="188" t="s">
        <v>239</v>
      </c>
      <c r="D266" s="182"/>
      <c r="E266" s="135"/>
      <c r="F266" s="135"/>
      <c r="G266" s="135"/>
      <c r="H266" s="135"/>
      <c r="I266" s="135"/>
      <c r="J266" s="141"/>
      <c r="K266" s="141"/>
      <c r="L266" s="141"/>
      <c r="M266" s="141"/>
      <c r="N266" s="141"/>
      <c r="O266" s="134">
        <f t="shared" si="6"/>
        <v>0</v>
      </c>
    </row>
    <row r="267" spans="1:15">
      <c r="A267" s="192" t="s">
        <v>208</v>
      </c>
      <c r="B267" s="126" t="s">
        <v>159</v>
      </c>
      <c r="C267" s="188" t="s">
        <v>240</v>
      </c>
      <c r="D267" s="182"/>
      <c r="E267" s="135"/>
      <c r="F267" s="135"/>
      <c r="G267" s="135"/>
      <c r="H267" s="135"/>
      <c r="I267" s="135"/>
      <c r="J267" s="141"/>
      <c r="K267" s="141"/>
      <c r="L267" s="141"/>
      <c r="M267" s="141"/>
      <c r="N267" s="141"/>
      <c r="O267" s="134">
        <f t="shared" si="6"/>
        <v>0</v>
      </c>
    </row>
    <row r="268" spans="1:15">
      <c r="A268" s="192" t="s">
        <v>208</v>
      </c>
      <c r="B268" s="126" t="s">
        <v>159</v>
      </c>
      <c r="C268" s="188" t="s">
        <v>241</v>
      </c>
      <c r="D268" s="182"/>
      <c r="E268" s="135"/>
      <c r="F268" s="135"/>
      <c r="G268" s="135"/>
      <c r="H268" s="135"/>
      <c r="I268" s="135"/>
      <c r="J268" s="141"/>
      <c r="K268" s="141"/>
      <c r="L268" s="141"/>
      <c r="M268" s="141"/>
      <c r="N268" s="141"/>
      <c r="O268" s="134">
        <f t="shared" si="6"/>
        <v>0</v>
      </c>
    </row>
    <row r="269" spans="1:15">
      <c r="A269" s="192" t="s">
        <v>208</v>
      </c>
      <c r="B269" s="126" t="s">
        <v>128</v>
      </c>
      <c r="C269" s="188" t="s">
        <v>242</v>
      </c>
      <c r="D269" s="182"/>
      <c r="E269" s="135"/>
      <c r="F269" s="135"/>
      <c r="G269" s="135"/>
      <c r="H269" s="135"/>
      <c r="I269" s="135"/>
      <c r="J269" s="141"/>
      <c r="K269" s="141"/>
      <c r="L269" s="141"/>
      <c r="M269" s="141"/>
      <c r="N269" s="141"/>
      <c r="O269" s="134">
        <f t="shared" si="6"/>
        <v>0</v>
      </c>
    </row>
    <row r="270" spans="1:15">
      <c r="A270" s="192" t="s">
        <v>208</v>
      </c>
      <c r="B270" s="126" t="s">
        <v>128</v>
      </c>
      <c r="C270" s="188" t="s">
        <v>243</v>
      </c>
      <c r="D270" s="182"/>
      <c r="E270" s="135"/>
      <c r="F270" s="135"/>
      <c r="G270" s="135"/>
      <c r="H270" s="135"/>
      <c r="I270" s="135"/>
      <c r="J270" s="141"/>
      <c r="K270" s="141"/>
      <c r="L270" s="141"/>
      <c r="M270" s="141"/>
      <c r="N270" s="141"/>
      <c r="O270" s="134">
        <f t="shared" si="6"/>
        <v>0</v>
      </c>
    </row>
    <row r="271" spans="1:15">
      <c r="A271" s="192" t="s">
        <v>208</v>
      </c>
      <c r="B271" s="126" t="s">
        <v>128</v>
      </c>
      <c r="C271" s="188" t="s">
        <v>244</v>
      </c>
      <c r="D271" s="182"/>
      <c r="E271" s="135"/>
      <c r="F271" s="135"/>
      <c r="G271" s="135"/>
      <c r="H271" s="135"/>
      <c r="I271" s="135"/>
      <c r="J271" s="141"/>
      <c r="K271" s="141"/>
      <c r="L271" s="141"/>
      <c r="M271" s="141"/>
      <c r="N271" s="141"/>
      <c r="O271" s="134">
        <f t="shared" si="6"/>
        <v>0</v>
      </c>
    </row>
    <row r="272" spans="1:15">
      <c r="A272" s="192" t="s">
        <v>208</v>
      </c>
      <c r="B272" s="126" t="s">
        <v>128</v>
      </c>
      <c r="C272" s="188" t="s">
        <v>245</v>
      </c>
      <c r="D272" s="182"/>
      <c r="E272" s="135"/>
      <c r="F272" s="135"/>
      <c r="G272" s="135"/>
      <c r="H272" s="135"/>
      <c r="I272" s="135"/>
      <c r="J272" s="141"/>
      <c r="K272" s="141"/>
      <c r="L272" s="141"/>
      <c r="M272" s="141"/>
      <c r="N272" s="141"/>
      <c r="O272" s="134">
        <f t="shared" si="6"/>
        <v>0</v>
      </c>
    </row>
    <row r="273" spans="1:15">
      <c r="A273" s="192" t="s">
        <v>208</v>
      </c>
      <c r="B273" s="126" t="s">
        <v>128</v>
      </c>
      <c r="C273" s="188" t="s">
        <v>246</v>
      </c>
      <c r="D273" s="182"/>
      <c r="E273" s="135"/>
      <c r="F273" s="135"/>
      <c r="G273" s="135"/>
      <c r="H273" s="135"/>
      <c r="I273" s="135"/>
      <c r="J273" s="141"/>
      <c r="K273" s="141"/>
      <c r="L273" s="141"/>
      <c r="M273" s="141"/>
      <c r="N273" s="141"/>
      <c r="O273" s="134">
        <f t="shared" si="6"/>
        <v>0</v>
      </c>
    </row>
    <row r="274" spans="1:15">
      <c r="A274" s="192" t="s">
        <v>208</v>
      </c>
      <c r="B274" s="126" t="s">
        <v>162</v>
      </c>
      <c r="C274" s="188" t="s">
        <v>247</v>
      </c>
      <c r="D274" s="182"/>
      <c r="E274" s="135"/>
      <c r="F274" s="135"/>
      <c r="G274" s="135"/>
      <c r="H274" s="135"/>
      <c r="I274" s="135"/>
      <c r="J274" s="141"/>
      <c r="K274" s="141"/>
      <c r="L274" s="141"/>
      <c r="M274" s="141"/>
      <c r="N274" s="141"/>
      <c r="O274" s="134">
        <f t="shared" si="6"/>
        <v>0</v>
      </c>
    </row>
    <row r="275" spans="1:15">
      <c r="A275" s="192" t="s">
        <v>208</v>
      </c>
      <c r="B275" s="126" t="s">
        <v>162</v>
      </c>
      <c r="C275" s="188" t="s">
        <v>248</v>
      </c>
      <c r="D275" s="182"/>
      <c r="E275" s="135"/>
      <c r="F275" s="135"/>
      <c r="G275" s="135"/>
      <c r="H275" s="135"/>
      <c r="I275" s="135"/>
      <c r="J275" s="141"/>
      <c r="K275" s="141"/>
      <c r="L275" s="141"/>
      <c r="M275" s="141"/>
      <c r="N275" s="141"/>
      <c r="O275" s="134">
        <f t="shared" si="6"/>
        <v>0</v>
      </c>
    </row>
    <row r="276" spans="1:15">
      <c r="A276" s="192" t="s">
        <v>208</v>
      </c>
      <c r="B276" s="126" t="s">
        <v>162</v>
      </c>
      <c r="C276" s="188" t="s">
        <v>249</v>
      </c>
      <c r="D276" s="182"/>
      <c r="E276" s="135"/>
      <c r="F276" s="135"/>
      <c r="G276" s="135"/>
      <c r="H276" s="135"/>
      <c r="I276" s="135"/>
      <c r="J276" s="141"/>
      <c r="K276" s="141"/>
      <c r="L276" s="141"/>
      <c r="M276" s="141"/>
      <c r="N276" s="141"/>
      <c r="O276" s="134">
        <f t="shared" si="6"/>
        <v>0</v>
      </c>
    </row>
    <row r="277" spans="1:15">
      <c r="A277" s="192" t="s">
        <v>208</v>
      </c>
      <c r="B277" s="126" t="s">
        <v>162</v>
      </c>
      <c r="C277" s="188" t="s">
        <v>250</v>
      </c>
      <c r="D277" s="182"/>
      <c r="E277" s="135"/>
      <c r="F277" s="135"/>
      <c r="G277" s="135"/>
      <c r="H277" s="135"/>
      <c r="I277" s="135"/>
      <c r="J277" s="141"/>
      <c r="K277" s="141"/>
      <c r="L277" s="141"/>
      <c r="M277" s="141"/>
      <c r="N277" s="141"/>
      <c r="O277" s="134">
        <f t="shared" si="6"/>
        <v>0</v>
      </c>
    </row>
    <row r="278" spans="1:15">
      <c r="A278" s="192" t="s">
        <v>208</v>
      </c>
      <c r="B278" s="126" t="s">
        <v>174</v>
      </c>
      <c r="C278" s="188" t="s">
        <v>251</v>
      </c>
      <c r="D278" s="182"/>
      <c r="E278" s="135"/>
      <c r="F278" s="135"/>
      <c r="G278" s="135"/>
      <c r="H278" s="135"/>
      <c r="I278" s="135"/>
      <c r="J278" s="141"/>
      <c r="K278" s="141"/>
      <c r="L278" s="141"/>
      <c r="M278" s="141"/>
      <c r="N278" s="141"/>
      <c r="O278" s="134">
        <f t="shared" si="6"/>
        <v>0</v>
      </c>
    </row>
    <row r="279" spans="1:15">
      <c r="A279" s="192" t="s">
        <v>208</v>
      </c>
      <c r="B279" s="126" t="s">
        <v>174</v>
      </c>
      <c r="C279" s="188" t="s">
        <v>252</v>
      </c>
      <c r="D279" s="182"/>
      <c r="E279" s="135"/>
      <c r="F279" s="135"/>
      <c r="G279" s="135"/>
      <c r="H279" s="135"/>
      <c r="I279" s="135"/>
      <c r="J279" s="141"/>
      <c r="K279" s="141"/>
      <c r="L279" s="141"/>
      <c r="M279" s="141"/>
      <c r="N279" s="141"/>
      <c r="O279" s="134">
        <f t="shared" si="6"/>
        <v>0</v>
      </c>
    </row>
    <row r="280" spans="1:15">
      <c r="A280" s="192" t="s">
        <v>208</v>
      </c>
      <c r="B280" s="126" t="s">
        <v>174</v>
      </c>
      <c r="C280" s="188" t="s">
        <v>253</v>
      </c>
      <c r="D280" s="182">
        <v>2</v>
      </c>
      <c r="E280" s="135"/>
      <c r="F280" s="135"/>
      <c r="G280" s="135"/>
      <c r="H280" s="135"/>
      <c r="I280" s="135"/>
      <c r="J280" s="141"/>
      <c r="K280" s="141"/>
      <c r="L280" s="141"/>
      <c r="M280" s="141"/>
      <c r="N280" s="141"/>
      <c r="O280" s="134">
        <f t="shared" si="6"/>
        <v>0</v>
      </c>
    </row>
    <row r="281" spans="1:15">
      <c r="A281" s="192" t="s">
        <v>208</v>
      </c>
      <c r="B281" s="126" t="s">
        <v>174</v>
      </c>
      <c r="C281" s="188" t="s">
        <v>254</v>
      </c>
      <c r="D281" s="182">
        <v>2</v>
      </c>
      <c r="E281" s="135"/>
      <c r="F281" s="135"/>
      <c r="G281" s="135"/>
      <c r="H281" s="135"/>
      <c r="I281" s="135"/>
      <c r="J281" s="141"/>
      <c r="K281" s="141"/>
      <c r="L281" s="141"/>
      <c r="M281" s="141"/>
      <c r="N281" s="141"/>
      <c r="O281" s="134">
        <f t="shared" si="6"/>
        <v>0</v>
      </c>
    </row>
    <row r="282" spans="1:15" ht="13.8" thickBot="1">
      <c r="A282" s="192" t="s">
        <v>208</v>
      </c>
      <c r="B282" s="129" t="s">
        <v>174</v>
      </c>
      <c r="C282" s="194" t="s">
        <v>255</v>
      </c>
      <c r="D282" s="182">
        <v>2</v>
      </c>
      <c r="E282" s="135"/>
      <c r="F282" s="135"/>
      <c r="G282" s="135"/>
      <c r="H282" s="135"/>
      <c r="I282" s="135"/>
      <c r="J282" s="141"/>
      <c r="K282" s="141"/>
      <c r="L282" s="141"/>
      <c r="M282" s="141"/>
      <c r="N282" s="141"/>
      <c r="O282" s="134">
        <f t="shared" si="6"/>
        <v>0</v>
      </c>
    </row>
    <row r="283" spans="1:15" s="35" customFormat="1" ht="39.6">
      <c r="A283" s="189"/>
      <c r="B283" s="119" t="s">
        <v>256</v>
      </c>
      <c r="C283" s="190"/>
      <c r="D283" s="184"/>
      <c r="E283" s="137">
        <f>SUM(E236:E282)</f>
        <v>0</v>
      </c>
      <c r="F283" s="137">
        <f>SUM(F236:F282)</f>
        <v>0</v>
      </c>
      <c r="G283" s="137">
        <f>SUM(G236:G282)</f>
        <v>0</v>
      </c>
      <c r="H283" s="137">
        <f>SUM(H236:H282)</f>
        <v>0</v>
      </c>
      <c r="I283" s="137">
        <f>SUM(I236:I282)</f>
        <v>0</v>
      </c>
      <c r="J283" s="142"/>
      <c r="K283" s="142"/>
      <c r="L283" s="142"/>
      <c r="M283" s="142"/>
      <c r="N283" s="142"/>
      <c r="O283" s="137" t="e">
        <f>SUMPRODUCT(O236:O282,F236:F282)/F283</f>
        <v>#DIV/0!</v>
      </c>
    </row>
    <row r="284" spans="1:15">
      <c r="A284" s="192" t="s">
        <v>257</v>
      </c>
      <c r="B284" s="126" t="s">
        <v>144</v>
      </c>
      <c r="C284" s="188" t="s">
        <v>258</v>
      </c>
      <c r="D284" s="182"/>
      <c r="E284" s="135"/>
      <c r="F284" s="135"/>
      <c r="G284" s="135"/>
      <c r="H284" s="135"/>
      <c r="I284" s="135"/>
      <c r="J284" s="141"/>
      <c r="K284" s="141"/>
      <c r="L284" s="141"/>
      <c r="M284" s="141"/>
      <c r="N284" s="141"/>
      <c r="O284" s="134">
        <f t="shared" si="6"/>
        <v>0</v>
      </c>
    </row>
    <row r="285" spans="1:15">
      <c r="A285" s="192" t="s">
        <v>257</v>
      </c>
      <c r="B285" s="126" t="s">
        <v>168</v>
      </c>
      <c r="C285" s="188" t="s">
        <v>259</v>
      </c>
      <c r="D285" s="182"/>
      <c r="E285" s="135"/>
      <c r="F285" s="135"/>
      <c r="G285" s="135"/>
      <c r="H285" s="135"/>
      <c r="I285" s="135"/>
      <c r="J285" s="141"/>
      <c r="K285" s="141"/>
      <c r="L285" s="141"/>
      <c r="M285" s="141"/>
      <c r="N285" s="141"/>
      <c r="O285" s="134">
        <f t="shared" si="6"/>
        <v>0</v>
      </c>
    </row>
    <row r="286" spans="1:15">
      <c r="A286" s="192" t="s">
        <v>257</v>
      </c>
      <c r="B286" s="126" t="s">
        <v>168</v>
      </c>
      <c r="C286" s="188" t="s">
        <v>260</v>
      </c>
      <c r="D286" s="182"/>
      <c r="E286" s="135"/>
      <c r="F286" s="135"/>
      <c r="G286" s="135"/>
      <c r="H286" s="135"/>
      <c r="I286" s="135"/>
      <c r="J286" s="141"/>
      <c r="K286" s="141"/>
      <c r="L286" s="141"/>
      <c r="M286" s="141"/>
      <c r="N286" s="141"/>
      <c r="O286" s="134">
        <f t="shared" si="6"/>
        <v>0</v>
      </c>
    </row>
    <row r="287" spans="1:15">
      <c r="A287" s="192" t="s">
        <v>257</v>
      </c>
      <c r="B287" s="126" t="s">
        <v>168</v>
      </c>
      <c r="C287" s="188" t="s">
        <v>261</v>
      </c>
      <c r="D287" s="182"/>
      <c r="E287" s="135"/>
      <c r="F287" s="135"/>
      <c r="G287" s="135"/>
      <c r="H287" s="135"/>
      <c r="I287" s="135"/>
      <c r="J287" s="141"/>
      <c r="K287" s="141"/>
      <c r="L287" s="141"/>
      <c r="M287" s="141"/>
      <c r="N287" s="141"/>
      <c r="O287" s="134">
        <f t="shared" si="6"/>
        <v>0</v>
      </c>
    </row>
    <row r="288" spans="1:15">
      <c r="A288" s="192" t="s">
        <v>257</v>
      </c>
      <c r="B288" s="126" t="s">
        <v>168</v>
      </c>
      <c r="C288" s="188" t="s">
        <v>262</v>
      </c>
      <c r="D288" s="182"/>
      <c r="E288" s="135"/>
      <c r="F288" s="135"/>
      <c r="G288" s="135"/>
      <c r="H288" s="135"/>
      <c r="I288" s="135"/>
      <c r="J288" s="141"/>
      <c r="K288" s="141"/>
      <c r="L288" s="141"/>
      <c r="M288" s="141"/>
      <c r="N288" s="141"/>
      <c r="O288" s="134">
        <f t="shared" si="6"/>
        <v>0</v>
      </c>
    </row>
    <row r="289" spans="1:15">
      <c r="A289" s="192" t="s">
        <v>257</v>
      </c>
      <c r="B289" s="126" t="s">
        <v>168</v>
      </c>
      <c r="C289" s="188" t="s">
        <v>263</v>
      </c>
      <c r="D289" s="182"/>
      <c r="E289" s="135"/>
      <c r="F289" s="135"/>
      <c r="G289" s="135"/>
      <c r="H289" s="135"/>
      <c r="I289" s="135"/>
      <c r="J289" s="141"/>
      <c r="K289" s="141"/>
      <c r="L289" s="141"/>
      <c r="M289" s="141"/>
      <c r="N289" s="141"/>
      <c r="O289" s="134">
        <f t="shared" si="6"/>
        <v>0</v>
      </c>
    </row>
    <row r="290" spans="1:15">
      <c r="A290" s="192" t="s">
        <v>257</v>
      </c>
      <c r="B290" s="126" t="s">
        <v>168</v>
      </c>
      <c r="C290" s="188" t="s">
        <v>264</v>
      </c>
      <c r="D290" s="182"/>
      <c r="E290" s="135"/>
      <c r="F290" s="135"/>
      <c r="G290" s="135"/>
      <c r="H290" s="135"/>
      <c r="I290" s="135"/>
      <c r="J290" s="141"/>
      <c r="K290" s="141"/>
      <c r="L290" s="141"/>
      <c r="M290" s="141"/>
      <c r="N290" s="141"/>
      <c r="O290" s="134">
        <f t="shared" si="6"/>
        <v>0</v>
      </c>
    </row>
    <row r="291" spans="1:15">
      <c r="A291" s="192" t="s">
        <v>257</v>
      </c>
      <c r="B291" s="126" t="s">
        <v>168</v>
      </c>
      <c r="C291" s="188" t="s">
        <v>265</v>
      </c>
      <c r="D291" s="182"/>
      <c r="E291" s="135"/>
      <c r="F291" s="135"/>
      <c r="G291" s="135"/>
      <c r="H291" s="135"/>
      <c r="I291" s="135"/>
      <c r="J291" s="141"/>
      <c r="K291" s="141"/>
      <c r="L291" s="141"/>
      <c r="M291" s="141"/>
      <c r="N291" s="141"/>
      <c r="O291" s="134">
        <f t="shared" si="6"/>
        <v>0</v>
      </c>
    </row>
    <row r="292" spans="1:15">
      <c r="A292" s="192" t="s">
        <v>257</v>
      </c>
      <c r="B292" s="126" t="s">
        <v>168</v>
      </c>
      <c r="C292" s="188" t="s">
        <v>266</v>
      </c>
      <c r="D292" s="182"/>
      <c r="E292" s="135"/>
      <c r="F292" s="135"/>
      <c r="G292" s="135"/>
      <c r="H292" s="135"/>
      <c r="I292" s="135"/>
      <c r="J292" s="141"/>
      <c r="K292" s="141"/>
      <c r="L292" s="141"/>
      <c r="M292" s="141"/>
      <c r="N292" s="141"/>
      <c r="O292" s="134">
        <f t="shared" si="6"/>
        <v>0</v>
      </c>
    </row>
    <row r="293" spans="1:15" s="35" customFormat="1" ht="39.6">
      <c r="A293" s="189"/>
      <c r="B293" s="119" t="s">
        <v>267</v>
      </c>
      <c r="C293" s="190"/>
      <c r="D293" s="184"/>
      <c r="E293" s="137">
        <f>SUM(E284:E292)</f>
        <v>0</v>
      </c>
      <c r="F293" s="137">
        <f>SUM(F284:F292)</f>
        <v>0</v>
      </c>
      <c r="G293" s="137">
        <f>SUM(G284:G292)</f>
        <v>0</v>
      </c>
      <c r="H293" s="137">
        <f>SUM(H284:H292)</f>
        <v>0</v>
      </c>
      <c r="I293" s="137">
        <f>SUM(I284:I292)</f>
        <v>0</v>
      </c>
      <c r="J293" s="137"/>
      <c r="K293" s="137"/>
      <c r="L293" s="137"/>
      <c r="M293" s="137"/>
      <c r="N293" s="137"/>
      <c r="O293" s="137" t="e">
        <f>SUMPRODUCT(O284:O292,F284:F292)/F293</f>
        <v>#DIV/0!</v>
      </c>
    </row>
    <row r="294" spans="1:15">
      <c r="A294" s="187" t="s">
        <v>268</v>
      </c>
      <c r="B294" s="126" t="s">
        <v>64</v>
      </c>
      <c r="C294" s="188" t="s">
        <v>187</v>
      </c>
      <c r="D294" s="182"/>
      <c r="E294" s="135"/>
      <c r="F294" s="135"/>
      <c r="G294" s="135"/>
      <c r="H294" s="135"/>
      <c r="I294" s="135"/>
      <c r="J294" s="141"/>
      <c r="K294" s="141"/>
      <c r="L294" s="141"/>
      <c r="M294" s="141"/>
      <c r="N294" s="141"/>
      <c r="O294" s="134">
        <f t="shared" ref="O294:O313" si="7">SUM(J294:N294)</f>
        <v>0</v>
      </c>
    </row>
    <row r="295" spans="1:15">
      <c r="A295" s="187" t="s">
        <v>268</v>
      </c>
      <c r="B295" s="126" t="s">
        <v>64</v>
      </c>
      <c r="C295" s="188" t="s">
        <v>188</v>
      </c>
      <c r="D295" s="182"/>
      <c r="E295" s="135"/>
      <c r="F295" s="135"/>
      <c r="G295" s="135"/>
      <c r="H295" s="135"/>
      <c r="I295" s="135"/>
      <c r="J295" s="141"/>
      <c r="K295" s="141"/>
      <c r="L295" s="141"/>
      <c r="M295" s="141"/>
      <c r="N295" s="141"/>
      <c r="O295" s="134">
        <f t="shared" si="7"/>
        <v>0</v>
      </c>
    </row>
    <row r="296" spans="1:15">
      <c r="A296" s="187" t="s">
        <v>268</v>
      </c>
      <c r="B296" s="126" t="s">
        <v>64</v>
      </c>
      <c r="C296" s="188" t="s">
        <v>189</v>
      </c>
      <c r="D296" s="182"/>
      <c r="E296" s="135"/>
      <c r="F296" s="135"/>
      <c r="G296" s="135"/>
      <c r="H296" s="135"/>
      <c r="I296" s="135"/>
      <c r="J296" s="141"/>
      <c r="K296" s="141"/>
      <c r="L296" s="141"/>
      <c r="M296" s="141"/>
      <c r="N296" s="141"/>
      <c r="O296" s="134">
        <f t="shared" si="7"/>
        <v>0</v>
      </c>
    </row>
    <row r="297" spans="1:15">
      <c r="A297" s="187" t="s">
        <v>268</v>
      </c>
      <c r="B297" s="126" t="s">
        <v>64</v>
      </c>
      <c r="C297" s="188" t="s">
        <v>190</v>
      </c>
      <c r="D297" s="182"/>
      <c r="E297" s="135"/>
      <c r="F297" s="135"/>
      <c r="G297" s="135"/>
      <c r="H297" s="135"/>
      <c r="I297" s="135"/>
      <c r="J297" s="141"/>
      <c r="K297" s="141"/>
      <c r="L297" s="141"/>
      <c r="M297" s="141"/>
      <c r="N297" s="141"/>
      <c r="O297" s="134">
        <f t="shared" si="7"/>
        <v>0</v>
      </c>
    </row>
    <row r="298" spans="1:15">
      <c r="A298" s="187" t="s">
        <v>268</v>
      </c>
      <c r="B298" s="126" t="s">
        <v>64</v>
      </c>
      <c r="C298" s="188" t="s">
        <v>191</v>
      </c>
      <c r="D298" s="182"/>
      <c r="E298" s="135"/>
      <c r="F298" s="135"/>
      <c r="G298" s="135"/>
      <c r="H298" s="135"/>
      <c r="I298" s="135"/>
      <c r="J298" s="141"/>
      <c r="K298" s="141"/>
      <c r="L298" s="141"/>
      <c r="M298" s="141"/>
      <c r="N298" s="141"/>
      <c r="O298" s="134">
        <f t="shared" si="7"/>
        <v>0</v>
      </c>
    </row>
    <row r="299" spans="1:15">
      <c r="A299" s="187" t="s">
        <v>268</v>
      </c>
      <c r="B299" s="126" t="s">
        <v>64</v>
      </c>
      <c r="C299" s="188" t="s">
        <v>192</v>
      </c>
      <c r="D299" s="182"/>
      <c r="E299" s="135"/>
      <c r="F299" s="135"/>
      <c r="G299" s="135"/>
      <c r="H299" s="135"/>
      <c r="I299" s="135"/>
      <c r="J299" s="141"/>
      <c r="K299" s="141"/>
      <c r="L299" s="141"/>
      <c r="M299" s="141"/>
      <c r="N299" s="141"/>
      <c r="O299" s="134">
        <f t="shared" si="7"/>
        <v>0</v>
      </c>
    </row>
    <row r="300" spans="1:15">
      <c r="A300" s="187" t="s">
        <v>268</v>
      </c>
      <c r="B300" s="126" t="s">
        <v>64</v>
      </c>
      <c r="C300" s="188" t="s">
        <v>193</v>
      </c>
      <c r="D300" s="182"/>
      <c r="E300" s="135"/>
      <c r="F300" s="135"/>
      <c r="G300" s="135"/>
      <c r="H300" s="135"/>
      <c r="I300" s="135"/>
      <c r="J300" s="141"/>
      <c r="K300" s="141"/>
      <c r="L300" s="141"/>
      <c r="M300" s="141"/>
      <c r="N300" s="141"/>
      <c r="O300" s="134">
        <f t="shared" si="7"/>
        <v>0</v>
      </c>
    </row>
    <row r="301" spans="1:15">
      <c r="A301" s="187" t="s">
        <v>268</v>
      </c>
      <c r="B301" s="126" t="s">
        <v>64</v>
      </c>
      <c r="C301" s="188" t="s">
        <v>194</v>
      </c>
      <c r="D301" s="182"/>
      <c r="E301" s="135"/>
      <c r="F301" s="135"/>
      <c r="G301" s="135"/>
      <c r="H301" s="135"/>
      <c r="I301" s="135"/>
      <c r="J301" s="141"/>
      <c r="K301" s="141"/>
      <c r="L301" s="141"/>
      <c r="M301" s="141"/>
      <c r="N301" s="141"/>
      <c r="O301" s="134">
        <f t="shared" si="7"/>
        <v>0</v>
      </c>
    </row>
    <row r="302" spans="1:15">
      <c r="A302" s="187" t="s">
        <v>268</v>
      </c>
      <c r="B302" s="126" t="s">
        <v>64</v>
      </c>
      <c r="C302" s="188" t="s">
        <v>195</v>
      </c>
      <c r="D302" s="182"/>
      <c r="E302" s="135"/>
      <c r="F302" s="135"/>
      <c r="G302" s="135"/>
      <c r="H302" s="135"/>
      <c r="I302" s="135"/>
      <c r="J302" s="141"/>
      <c r="K302" s="141"/>
      <c r="L302" s="141"/>
      <c r="M302" s="141"/>
      <c r="N302" s="141"/>
      <c r="O302" s="134">
        <f t="shared" si="7"/>
        <v>0</v>
      </c>
    </row>
    <row r="303" spans="1:15">
      <c r="A303" s="187" t="s">
        <v>268</v>
      </c>
      <c r="B303" s="126" t="s">
        <v>64</v>
      </c>
      <c r="C303" s="188" t="s">
        <v>196</v>
      </c>
      <c r="D303" s="182"/>
      <c r="E303" s="135"/>
      <c r="F303" s="135"/>
      <c r="G303" s="135"/>
      <c r="H303" s="135"/>
      <c r="I303" s="135"/>
      <c r="J303" s="141"/>
      <c r="K303" s="141"/>
      <c r="L303" s="141"/>
      <c r="M303" s="141"/>
      <c r="N303" s="141"/>
      <c r="O303" s="134">
        <f t="shared" si="7"/>
        <v>0</v>
      </c>
    </row>
    <row r="304" spans="1:15">
      <c r="A304" s="187" t="s">
        <v>268</v>
      </c>
      <c r="B304" s="126" t="s">
        <v>87</v>
      </c>
      <c r="C304" s="188" t="s">
        <v>197</v>
      </c>
      <c r="D304" s="182"/>
      <c r="E304" s="135"/>
      <c r="F304" s="135"/>
      <c r="G304" s="135"/>
      <c r="H304" s="135"/>
      <c r="I304" s="135"/>
      <c r="J304" s="141"/>
      <c r="K304" s="141"/>
      <c r="L304" s="141"/>
      <c r="M304" s="141"/>
      <c r="N304" s="141"/>
      <c r="O304" s="134">
        <f t="shared" si="7"/>
        <v>0</v>
      </c>
    </row>
    <row r="305" spans="1:15">
      <c r="A305" s="187" t="s">
        <v>268</v>
      </c>
      <c r="B305" s="126" t="s">
        <v>90</v>
      </c>
      <c r="C305" s="188" t="s">
        <v>198</v>
      </c>
      <c r="D305" s="182"/>
      <c r="E305" s="135"/>
      <c r="F305" s="135"/>
      <c r="G305" s="135"/>
      <c r="H305" s="135"/>
      <c r="I305" s="135"/>
      <c r="J305" s="141"/>
      <c r="K305" s="141"/>
      <c r="L305" s="141"/>
      <c r="M305" s="141"/>
      <c r="N305" s="141"/>
      <c r="O305" s="134">
        <f t="shared" si="7"/>
        <v>0</v>
      </c>
    </row>
    <row r="306" spans="1:15">
      <c r="A306" s="187" t="s">
        <v>268</v>
      </c>
      <c r="B306" s="126" t="s">
        <v>90</v>
      </c>
      <c r="C306" s="188" t="s">
        <v>199</v>
      </c>
      <c r="D306" s="182"/>
      <c r="E306" s="135"/>
      <c r="F306" s="135"/>
      <c r="G306" s="135"/>
      <c r="H306" s="135"/>
      <c r="I306" s="135"/>
      <c r="J306" s="141"/>
      <c r="K306" s="141"/>
      <c r="L306" s="141"/>
      <c r="M306" s="141"/>
      <c r="N306" s="141"/>
      <c r="O306" s="134">
        <f t="shared" si="7"/>
        <v>0</v>
      </c>
    </row>
    <row r="307" spans="1:15">
      <c r="A307" s="187" t="s">
        <v>268</v>
      </c>
      <c r="B307" s="126" t="s">
        <v>97</v>
      </c>
      <c r="C307" s="188" t="s">
        <v>200</v>
      </c>
      <c r="D307" s="182"/>
      <c r="E307" s="135"/>
      <c r="F307" s="135"/>
      <c r="G307" s="135"/>
      <c r="H307" s="135"/>
      <c r="I307" s="135"/>
      <c r="J307" s="141"/>
      <c r="K307" s="141"/>
      <c r="L307" s="141"/>
      <c r="M307" s="141"/>
      <c r="N307" s="141"/>
      <c r="O307" s="134">
        <f t="shared" si="7"/>
        <v>0</v>
      </c>
    </row>
    <row r="308" spans="1:15">
      <c r="A308" s="187" t="s">
        <v>268</v>
      </c>
      <c r="B308" s="126" t="s">
        <v>103</v>
      </c>
      <c r="C308" s="188" t="s">
        <v>201</v>
      </c>
      <c r="D308" s="182"/>
      <c r="E308" s="135"/>
      <c r="F308" s="135"/>
      <c r="G308" s="135"/>
      <c r="H308" s="135"/>
      <c r="I308" s="135"/>
      <c r="J308" s="141"/>
      <c r="K308" s="141"/>
      <c r="L308" s="141"/>
      <c r="M308" s="141"/>
      <c r="N308" s="141"/>
      <c r="O308" s="134">
        <f t="shared" si="7"/>
        <v>0</v>
      </c>
    </row>
    <row r="309" spans="1:15">
      <c r="A309" s="187" t="s">
        <v>268</v>
      </c>
      <c r="B309" s="126" t="s">
        <v>103</v>
      </c>
      <c r="C309" s="188" t="s">
        <v>202</v>
      </c>
      <c r="D309" s="182"/>
      <c r="E309" s="135"/>
      <c r="F309" s="135"/>
      <c r="G309" s="135"/>
      <c r="H309" s="135"/>
      <c r="I309" s="135"/>
      <c r="J309" s="141"/>
      <c r="K309" s="141"/>
      <c r="L309" s="141"/>
      <c r="M309" s="141"/>
      <c r="N309" s="141"/>
      <c r="O309" s="134">
        <f t="shared" si="7"/>
        <v>0</v>
      </c>
    </row>
    <row r="310" spans="1:15">
      <c r="A310" s="187" t="s">
        <v>268</v>
      </c>
      <c r="B310" s="126" t="s">
        <v>108</v>
      </c>
      <c r="C310" s="188" t="s">
        <v>203</v>
      </c>
      <c r="D310" s="182"/>
      <c r="E310" s="135"/>
      <c r="F310" s="135"/>
      <c r="G310" s="135"/>
      <c r="H310" s="135"/>
      <c r="I310" s="135"/>
      <c r="J310" s="141"/>
      <c r="K310" s="141"/>
      <c r="L310" s="141"/>
      <c r="M310" s="141"/>
      <c r="N310" s="141"/>
      <c r="O310" s="134">
        <f t="shared" si="7"/>
        <v>0</v>
      </c>
    </row>
    <row r="311" spans="1:15">
      <c r="A311" s="187" t="s">
        <v>268</v>
      </c>
      <c r="B311" s="126" t="s">
        <v>108</v>
      </c>
      <c r="C311" s="188" t="s">
        <v>204</v>
      </c>
      <c r="D311" s="182"/>
      <c r="E311" s="135"/>
      <c r="F311" s="135"/>
      <c r="G311" s="135"/>
      <c r="H311" s="135"/>
      <c r="I311" s="135"/>
      <c r="J311" s="141"/>
      <c r="K311" s="141"/>
      <c r="L311" s="141"/>
      <c r="M311" s="141"/>
      <c r="N311" s="141"/>
      <c r="O311" s="134">
        <f t="shared" si="7"/>
        <v>0</v>
      </c>
    </row>
    <row r="312" spans="1:15">
      <c r="A312" s="187" t="s">
        <v>268</v>
      </c>
      <c r="B312" s="126" t="s">
        <v>108</v>
      </c>
      <c r="C312" s="188" t="s">
        <v>205</v>
      </c>
      <c r="D312" s="182"/>
      <c r="E312" s="135"/>
      <c r="F312" s="135"/>
      <c r="G312" s="135"/>
      <c r="H312" s="135"/>
      <c r="I312" s="135"/>
      <c r="J312" s="141"/>
      <c r="K312" s="141"/>
      <c r="L312" s="141"/>
      <c r="M312" s="141"/>
      <c r="N312" s="141"/>
      <c r="O312" s="134">
        <f t="shared" si="7"/>
        <v>0</v>
      </c>
    </row>
    <row r="313" spans="1:15">
      <c r="A313" s="187" t="s">
        <v>268</v>
      </c>
      <c r="B313" s="126" t="s">
        <v>108</v>
      </c>
      <c r="C313" s="188" t="s">
        <v>206</v>
      </c>
      <c r="D313" s="182"/>
      <c r="E313" s="135"/>
      <c r="F313" s="135"/>
      <c r="G313" s="135"/>
      <c r="H313" s="135"/>
      <c r="I313" s="135"/>
      <c r="J313" s="141"/>
      <c r="K313" s="141"/>
      <c r="L313" s="141"/>
      <c r="M313" s="141"/>
      <c r="N313" s="141"/>
      <c r="O313" s="134">
        <f t="shared" si="7"/>
        <v>0</v>
      </c>
    </row>
    <row r="314" spans="1:15" s="35" customFormat="1" ht="39.6">
      <c r="A314" s="189"/>
      <c r="B314" s="119" t="s">
        <v>269</v>
      </c>
      <c r="C314" s="190"/>
      <c r="D314" s="184"/>
      <c r="E314" s="137">
        <f>SUM(E294:E313)</f>
        <v>0</v>
      </c>
      <c r="F314" s="137">
        <f>SUM(F294:F313)</f>
        <v>0</v>
      </c>
      <c r="G314" s="137">
        <f>SUM(G294:G313)</f>
        <v>0</v>
      </c>
      <c r="H314" s="137">
        <f>SUM(H294:H313)</f>
        <v>0</v>
      </c>
      <c r="I314" s="137">
        <f>SUM(I294:I313)</f>
        <v>0</v>
      </c>
      <c r="J314" s="137"/>
      <c r="K314" s="137"/>
      <c r="L314" s="137"/>
      <c r="M314" s="137"/>
      <c r="N314" s="137"/>
      <c r="O314" s="137" t="e">
        <f>SUMPRODUCT(O294:O313,F294:F313)/F314</f>
        <v>#DIV/0!</v>
      </c>
    </row>
    <row r="315" spans="1:15">
      <c r="A315" s="192" t="s">
        <v>270</v>
      </c>
      <c r="B315" s="126" t="s">
        <v>115</v>
      </c>
      <c r="C315" s="188" t="s">
        <v>209</v>
      </c>
      <c r="D315" s="182"/>
      <c r="E315" s="135"/>
      <c r="F315" s="135"/>
      <c r="G315" s="135"/>
      <c r="H315" s="135"/>
      <c r="I315" s="135"/>
      <c r="J315" s="141"/>
      <c r="K315" s="141"/>
      <c r="L315" s="141"/>
      <c r="M315" s="141"/>
      <c r="N315" s="141"/>
      <c r="O315" s="134">
        <f t="shared" ref="O315:O361" si="8">SUM(J315:N315)</f>
        <v>0</v>
      </c>
    </row>
    <row r="316" spans="1:15">
      <c r="A316" s="192" t="s">
        <v>270</v>
      </c>
      <c r="B316" s="126" t="s">
        <v>115</v>
      </c>
      <c r="C316" s="188" t="s">
        <v>210</v>
      </c>
      <c r="D316" s="182"/>
      <c r="E316" s="135"/>
      <c r="F316" s="135"/>
      <c r="G316" s="135"/>
      <c r="H316" s="135"/>
      <c r="I316" s="135"/>
      <c r="J316" s="141"/>
      <c r="K316" s="141"/>
      <c r="L316" s="141"/>
      <c r="M316" s="141"/>
      <c r="N316" s="141"/>
      <c r="O316" s="134">
        <f t="shared" si="8"/>
        <v>0</v>
      </c>
    </row>
    <row r="317" spans="1:15">
      <c r="A317" s="192" t="s">
        <v>270</v>
      </c>
      <c r="B317" s="126" t="s">
        <v>115</v>
      </c>
      <c r="C317" s="188" t="s">
        <v>211</v>
      </c>
      <c r="D317" s="182"/>
      <c r="E317" s="135"/>
      <c r="F317" s="135"/>
      <c r="G317" s="135"/>
      <c r="H317" s="135"/>
      <c r="I317" s="135"/>
      <c r="J317" s="141"/>
      <c r="K317" s="141"/>
      <c r="L317" s="141"/>
      <c r="M317" s="141"/>
      <c r="N317" s="141"/>
      <c r="O317" s="134">
        <f t="shared" si="8"/>
        <v>0</v>
      </c>
    </row>
    <row r="318" spans="1:15">
      <c r="A318" s="192" t="s">
        <v>270</v>
      </c>
      <c r="B318" s="126" t="s">
        <v>115</v>
      </c>
      <c r="C318" s="188" t="s">
        <v>212</v>
      </c>
      <c r="D318" s="182"/>
      <c r="E318" s="135"/>
      <c r="F318" s="135"/>
      <c r="G318" s="135"/>
      <c r="H318" s="135"/>
      <c r="I318" s="135"/>
      <c r="J318" s="141"/>
      <c r="K318" s="141"/>
      <c r="L318" s="141"/>
      <c r="M318" s="141"/>
      <c r="N318" s="141"/>
      <c r="O318" s="134">
        <f t="shared" si="8"/>
        <v>0</v>
      </c>
    </row>
    <row r="319" spans="1:15">
      <c r="A319" s="192" t="s">
        <v>270</v>
      </c>
      <c r="B319" s="126" t="s">
        <v>147</v>
      </c>
      <c r="C319" s="188" t="s">
        <v>213</v>
      </c>
      <c r="D319" s="182"/>
      <c r="E319" s="135"/>
      <c r="F319" s="135"/>
      <c r="G319" s="135"/>
      <c r="H319" s="135"/>
      <c r="I319" s="135"/>
      <c r="J319" s="141"/>
      <c r="K319" s="141"/>
      <c r="L319" s="141"/>
      <c r="M319" s="141"/>
      <c r="N319" s="141"/>
      <c r="O319" s="134">
        <f t="shared" si="8"/>
        <v>0</v>
      </c>
    </row>
    <row r="320" spans="1:15">
      <c r="A320" s="192" t="s">
        <v>270</v>
      </c>
      <c r="B320" s="126" t="s">
        <v>147</v>
      </c>
      <c r="C320" s="188" t="s">
        <v>214</v>
      </c>
      <c r="D320" s="182"/>
      <c r="E320" s="135"/>
      <c r="F320" s="135"/>
      <c r="G320" s="135"/>
      <c r="H320" s="135"/>
      <c r="I320" s="135"/>
      <c r="J320" s="141"/>
      <c r="K320" s="141"/>
      <c r="L320" s="141"/>
      <c r="M320" s="141"/>
      <c r="N320" s="141"/>
      <c r="O320" s="134">
        <f t="shared" si="8"/>
        <v>0</v>
      </c>
    </row>
    <row r="321" spans="1:15">
      <c r="A321" s="192" t="s">
        <v>270</v>
      </c>
      <c r="B321" s="126" t="s">
        <v>119</v>
      </c>
      <c r="C321" s="188" t="s">
        <v>215</v>
      </c>
      <c r="D321" s="182"/>
      <c r="E321" s="135"/>
      <c r="F321" s="135"/>
      <c r="G321" s="135"/>
      <c r="H321" s="135"/>
      <c r="I321" s="135"/>
      <c r="J321" s="141"/>
      <c r="K321" s="141"/>
      <c r="L321" s="141"/>
      <c r="M321" s="141"/>
      <c r="N321" s="141"/>
      <c r="O321" s="134">
        <f t="shared" si="8"/>
        <v>0</v>
      </c>
    </row>
    <row r="322" spans="1:15">
      <c r="A322" s="192" t="s">
        <v>270</v>
      </c>
      <c r="B322" s="126" t="s">
        <v>119</v>
      </c>
      <c r="C322" s="188" t="s">
        <v>216</v>
      </c>
      <c r="D322" s="182"/>
      <c r="E322" s="135"/>
      <c r="F322" s="135"/>
      <c r="G322" s="135"/>
      <c r="H322" s="135"/>
      <c r="I322" s="135"/>
      <c r="J322" s="141"/>
      <c r="K322" s="141"/>
      <c r="L322" s="141"/>
      <c r="M322" s="141"/>
      <c r="N322" s="141"/>
      <c r="O322" s="134">
        <f t="shared" si="8"/>
        <v>0</v>
      </c>
    </row>
    <row r="323" spans="1:15">
      <c r="A323" s="192" t="s">
        <v>270</v>
      </c>
      <c r="B323" s="126" t="s">
        <v>119</v>
      </c>
      <c r="C323" s="188" t="s">
        <v>217</v>
      </c>
      <c r="D323" s="182"/>
      <c r="E323" s="135"/>
      <c r="F323" s="135"/>
      <c r="G323" s="135"/>
      <c r="H323" s="135"/>
      <c r="I323" s="135"/>
      <c r="J323" s="141"/>
      <c r="K323" s="141"/>
      <c r="L323" s="141"/>
      <c r="M323" s="141"/>
      <c r="N323" s="141"/>
      <c r="O323" s="134">
        <f t="shared" si="8"/>
        <v>0</v>
      </c>
    </row>
    <row r="324" spans="1:15">
      <c r="A324" s="192" t="s">
        <v>270</v>
      </c>
      <c r="B324" s="126" t="s">
        <v>119</v>
      </c>
      <c r="C324" s="188" t="s">
        <v>218</v>
      </c>
      <c r="D324" s="182"/>
      <c r="E324" s="135"/>
      <c r="F324" s="135"/>
      <c r="G324" s="135"/>
      <c r="H324" s="135"/>
      <c r="I324" s="135"/>
      <c r="J324" s="141"/>
      <c r="K324" s="141"/>
      <c r="L324" s="141"/>
      <c r="M324" s="141"/>
      <c r="N324" s="141"/>
      <c r="O324" s="134">
        <f t="shared" si="8"/>
        <v>0</v>
      </c>
    </row>
    <row r="325" spans="1:15">
      <c r="A325" s="192" t="s">
        <v>270</v>
      </c>
      <c r="B325" s="126" t="s">
        <v>119</v>
      </c>
      <c r="C325" s="188" t="s">
        <v>219</v>
      </c>
      <c r="D325" s="182"/>
      <c r="E325" s="135"/>
      <c r="F325" s="135"/>
      <c r="G325" s="135"/>
      <c r="H325" s="135"/>
      <c r="I325" s="135"/>
      <c r="J325" s="141"/>
      <c r="K325" s="141"/>
      <c r="L325" s="141"/>
      <c r="M325" s="141"/>
      <c r="N325" s="141"/>
      <c r="O325" s="134">
        <f t="shared" si="8"/>
        <v>0</v>
      </c>
    </row>
    <row r="326" spans="1:15">
      <c r="A326" s="192" t="s">
        <v>270</v>
      </c>
      <c r="B326" s="126" t="s">
        <v>119</v>
      </c>
      <c r="C326" s="188" t="s">
        <v>220</v>
      </c>
      <c r="D326" s="182"/>
      <c r="E326" s="135"/>
      <c r="F326" s="135"/>
      <c r="G326" s="135"/>
      <c r="H326" s="135"/>
      <c r="I326" s="135"/>
      <c r="J326" s="141"/>
      <c r="K326" s="141"/>
      <c r="L326" s="141"/>
      <c r="M326" s="141"/>
      <c r="N326" s="141"/>
      <c r="O326" s="134">
        <f t="shared" si="8"/>
        <v>0</v>
      </c>
    </row>
    <row r="327" spans="1:15">
      <c r="A327" s="192" t="s">
        <v>270</v>
      </c>
      <c r="B327" s="126" t="s">
        <v>119</v>
      </c>
      <c r="C327" s="188" t="s">
        <v>221</v>
      </c>
      <c r="D327" s="182"/>
      <c r="E327" s="135"/>
      <c r="F327" s="135"/>
      <c r="G327" s="135"/>
      <c r="H327" s="135"/>
      <c r="I327" s="135"/>
      <c r="J327" s="141"/>
      <c r="K327" s="141"/>
      <c r="L327" s="141"/>
      <c r="M327" s="141"/>
      <c r="N327" s="141"/>
      <c r="O327" s="134">
        <f t="shared" si="8"/>
        <v>0</v>
      </c>
    </row>
    <row r="328" spans="1:15">
      <c r="A328" s="192" t="s">
        <v>270</v>
      </c>
      <c r="B328" s="126" t="s">
        <v>119</v>
      </c>
      <c r="C328" s="188" t="s">
        <v>222</v>
      </c>
      <c r="D328" s="182"/>
      <c r="E328" s="135"/>
      <c r="F328" s="135"/>
      <c r="G328" s="135"/>
      <c r="H328" s="135"/>
      <c r="I328" s="135"/>
      <c r="J328" s="141"/>
      <c r="K328" s="141"/>
      <c r="L328" s="141"/>
      <c r="M328" s="141"/>
      <c r="N328" s="141"/>
      <c r="O328" s="134">
        <f t="shared" si="8"/>
        <v>0</v>
      </c>
    </row>
    <row r="329" spans="1:15">
      <c r="A329" s="192" t="s">
        <v>270</v>
      </c>
      <c r="B329" s="126" t="s">
        <v>119</v>
      </c>
      <c r="C329" s="188" t="s">
        <v>223</v>
      </c>
      <c r="D329" s="182"/>
      <c r="E329" s="135"/>
      <c r="F329" s="135"/>
      <c r="G329" s="135"/>
      <c r="H329" s="135"/>
      <c r="I329" s="135"/>
      <c r="J329" s="141"/>
      <c r="K329" s="141"/>
      <c r="L329" s="141"/>
      <c r="M329" s="141"/>
      <c r="N329" s="141"/>
      <c r="O329" s="134">
        <f t="shared" si="8"/>
        <v>0</v>
      </c>
    </row>
    <row r="330" spans="1:15">
      <c r="A330" s="192" t="s">
        <v>270</v>
      </c>
      <c r="B330" s="126" t="s">
        <v>119</v>
      </c>
      <c r="C330" s="188" t="s">
        <v>224</v>
      </c>
      <c r="D330" s="182"/>
      <c r="E330" s="135"/>
      <c r="F330" s="135"/>
      <c r="G330" s="135"/>
      <c r="H330" s="135"/>
      <c r="I330" s="135"/>
      <c r="J330" s="141"/>
      <c r="K330" s="141"/>
      <c r="L330" s="141"/>
      <c r="M330" s="141"/>
      <c r="N330" s="141"/>
      <c r="O330" s="134">
        <f t="shared" si="8"/>
        <v>0</v>
      </c>
    </row>
    <row r="331" spans="1:15">
      <c r="A331" s="192" t="s">
        <v>270</v>
      </c>
      <c r="B331" s="126" t="s">
        <v>119</v>
      </c>
      <c r="C331" s="188" t="s">
        <v>225</v>
      </c>
      <c r="D331" s="182"/>
      <c r="E331" s="135"/>
      <c r="F331" s="135"/>
      <c r="G331" s="135"/>
      <c r="H331" s="135"/>
      <c r="I331" s="135"/>
      <c r="J331" s="141"/>
      <c r="K331" s="141"/>
      <c r="L331" s="141"/>
      <c r="M331" s="141"/>
      <c r="N331" s="141"/>
      <c r="O331" s="134">
        <f t="shared" si="8"/>
        <v>0</v>
      </c>
    </row>
    <row r="332" spans="1:15">
      <c r="A332" s="192" t="s">
        <v>270</v>
      </c>
      <c r="B332" s="126" t="s">
        <v>119</v>
      </c>
      <c r="C332" s="188" t="s">
        <v>226</v>
      </c>
      <c r="D332" s="182"/>
      <c r="E332" s="135"/>
      <c r="F332" s="135"/>
      <c r="G332" s="135"/>
      <c r="H332" s="135"/>
      <c r="I332" s="135"/>
      <c r="J332" s="141"/>
      <c r="K332" s="141"/>
      <c r="L332" s="141"/>
      <c r="M332" s="141"/>
      <c r="N332" s="141"/>
      <c r="O332" s="134">
        <f t="shared" si="8"/>
        <v>0</v>
      </c>
    </row>
    <row r="333" spans="1:15">
      <c r="A333" s="192" t="s">
        <v>270</v>
      </c>
      <c r="B333" s="126" t="s">
        <v>124</v>
      </c>
      <c r="C333" s="188" t="s">
        <v>227</v>
      </c>
      <c r="D333" s="182"/>
      <c r="E333" s="135"/>
      <c r="F333" s="135"/>
      <c r="G333" s="135"/>
      <c r="H333" s="135"/>
      <c r="I333" s="135"/>
      <c r="J333" s="141"/>
      <c r="K333" s="141"/>
      <c r="L333" s="141"/>
      <c r="M333" s="141"/>
      <c r="N333" s="141"/>
      <c r="O333" s="134">
        <f t="shared" si="8"/>
        <v>0</v>
      </c>
    </row>
    <row r="334" spans="1:15">
      <c r="A334" s="192" t="s">
        <v>270</v>
      </c>
      <c r="B334" s="126" t="s">
        <v>124</v>
      </c>
      <c r="C334" s="188" t="s">
        <v>228</v>
      </c>
      <c r="D334" s="182"/>
      <c r="E334" s="135"/>
      <c r="F334" s="135"/>
      <c r="G334" s="135"/>
      <c r="H334" s="135"/>
      <c r="I334" s="135"/>
      <c r="J334" s="141"/>
      <c r="K334" s="141"/>
      <c r="L334" s="141"/>
      <c r="M334" s="141"/>
      <c r="N334" s="141"/>
      <c r="O334" s="134">
        <f t="shared" si="8"/>
        <v>0</v>
      </c>
    </row>
    <row r="335" spans="1:15">
      <c r="A335" s="192" t="s">
        <v>270</v>
      </c>
      <c r="B335" s="126" t="s">
        <v>124</v>
      </c>
      <c r="C335" s="188" t="s">
        <v>229</v>
      </c>
      <c r="D335" s="182"/>
      <c r="E335" s="135"/>
      <c r="F335" s="135"/>
      <c r="G335" s="135"/>
      <c r="H335" s="135"/>
      <c r="I335" s="135"/>
      <c r="J335" s="141"/>
      <c r="K335" s="141"/>
      <c r="L335" s="141"/>
      <c r="M335" s="141"/>
      <c r="N335" s="141"/>
      <c r="O335" s="134">
        <f t="shared" si="8"/>
        <v>0</v>
      </c>
    </row>
    <row r="336" spans="1:15">
      <c r="A336" s="192" t="s">
        <v>270</v>
      </c>
      <c r="B336" s="126" t="s">
        <v>126</v>
      </c>
      <c r="C336" s="188" t="s">
        <v>230</v>
      </c>
      <c r="D336" s="182"/>
      <c r="E336" s="135"/>
      <c r="F336" s="135"/>
      <c r="G336" s="135"/>
      <c r="H336" s="135"/>
      <c r="I336" s="135"/>
      <c r="J336" s="141"/>
      <c r="K336" s="141"/>
      <c r="L336" s="141"/>
      <c r="M336" s="141"/>
      <c r="N336" s="141"/>
      <c r="O336" s="134">
        <f t="shared" si="8"/>
        <v>0</v>
      </c>
    </row>
    <row r="337" spans="1:15">
      <c r="A337" s="192" t="s">
        <v>270</v>
      </c>
      <c r="B337" s="126" t="s">
        <v>126</v>
      </c>
      <c r="C337" s="188" t="s">
        <v>231</v>
      </c>
      <c r="D337" s="182"/>
      <c r="E337" s="135"/>
      <c r="F337" s="135"/>
      <c r="G337" s="135"/>
      <c r="H337" s="135"/>
      <c r="I337" s="135"/>
      <c r="J337" s="141"/>
      <c r="K337" s="141"/>
      <c r="L337" s="141"/>
      <c r="M337" s="141"/>
      <c r="N337" s="141"/>
      <c r="O337" s="134">
        <f t="shared" si="8"/>
        <v>0</v>
      </c>
    </row>
    <row r="338" spans="1:15">
      <c r="A338" s="192" t="s">
        <v>270</v>
      </c>
      <c r="B338" s="126" t="s">
        <v>153</v>
      </c>
      <c r="C338" s="188" t="s">
        <v>232</v>
      </c>
      <c r="D338" s="182"/>
      <c r="E338" s="135"/>
      <c r="F338" s="135"/>
      <c r="G338" s="135"/>
      <c r="H338" s="135"/>
      <c r="I338" s="135"/>
      <c r="J338" s="141"/>
      <c r="K338" s="141"/>
      <c r="L338" s="141"/>
      <c r="M338" s="141"/>
      <c r="N338" s="141"/>
      <c r="O338" s="134">
        <f t="shared" si="8"/>
        <v>0</v>
      </c>
    </row>
    <row r="339" spans="1:15">
      <c r="A339" s="192" t="s">
        <v>270</v>
      </c>
      <c r="B339" s="126" t="s">
        <v>153</v>
      </c>
      <c r="C339" s="188" t="s">
        <v>233</v>
      </c>
      <c r="D339" s="182"/>
      <c r="E339" s="135"/>
      <c r="F339" s="135"/>
      <c r="G339" s="135"/>
      <c r="H339" s="135"/>
      <c r="I339" s="135"/>
      <c r="J339" s="141"/>
      <c r="K339" s="141"/>
      <c r="L339" s="141"/>
      <c r="M339" s="141"/>
      <c r="N339" s="141"/>
      <c r="O339" s="134">
        <f t="shared" si="8"/>
        <v>0</v>
      </c>
    </row>
    <row r="340" spans="1:15">
      <c r="A340" s="192" t="s">
        <v>270</v>
      </c>
      <c r="B340" s="126" t="s">
        <v>153</v>
      </c>
      <c r="C340" s="188" t="s">
        <v>234</v>
      </c>
      <c r="D340" s="182"/>
      <c r="E340" s="135"/>
      <c r="F340" s="135"/>
      <c r="G340" s="135"/>
      <c r="H340" s="135"/>
      <c r="I340" s="135"/>
      <c r="J340" s="141"/>
      <c r="K340" s="141"/>
      <c r="L340" s="141"/>
      <c r="M340" s="141"/>
      <c r="N340" s="141"/>
      <c r="O340" s="134">
        <f t="shared" si="8"/>
        <v>0</v>
      </c>
    </row>
    <row r="341" spans="1:15">
      <c r="A341" s="192" t="s">
        <v>270</v>
      </c>
      <c r="B341" s="126" t="s">
        <v>153</v>
      </c>
      <c r="C341" s="188" t="s">
        <v>235</v>
      </c>
      <c r="D341" s="182"/>
      <c r="E341" s="135"/>
      <c r="F341" s="135"/>
      <c r="G341" s="135"/>
      <c r="H341" s="135"/>
      <c r="I341" s="135"/>
      <c r="J341" s="141"/>
      <c r="K341" s="141"/>
      <c r="L341" s="141"/>
      <c r="M341" s="141"/>
      <c r="N341" s="141"/>
      <c r="O341" s="134">
        <f t="shared" si="8"/>
        <v>0</v>
      </c>
    </row>
    <row r="342" spans="1:15">
      <c r="A342" s="192" t="s">
        <v>270</v>
      </c>
      <c r="B342" s="126" t="s">
        <v>153</v>
      </c>
      <c r="C342" s="188" t="s">
        <v>236</v>
      </c>
      <c r="D342" s="182"/>
      <c r="E342" s="135"/>
      <c r="F342" s="135"/>
      <c r="G342" s="135"/>
      <c r="H342" s="135"/>
      <c r="I342" s="135"/>
      <c r="J342" s="141"/>
      <c r="K342" s="141"/>
      <c r="L342" s="141"/>
      <c r="M342" s="141"/>
      <c r="N342" s="141"/>
      <c r="O342" s="134">
        <f t="shared" si="8"/>
        <v>0</v>
      </c>
    </row>
    <row r="343" spans="1:15">
      <c r="A343" s="192" t="s">
        <v>270</v>
      </c>
      <c r="B343" s="126" t="s">
        <v>153</v>
      </c>
      <c r="C343" s="188" t="s">
        <v>237</v>
      </c>
      <c r="D343" s="182"/>
      <c r="E343" s="135"/>
      <c r="F343" s="135"/>
      <c r="G343" s="135"/>
      <c r="H343" s="135"/>
      <c r="I343" s="135"/>
      <c r="J343" s="141"/>
      <c r="K343" s="141"/>
      <c r="L343" s="141"/>
      <c r="M343" s="141"/>
      <c r="N343" s="141"/>
      <c r="O343" s="134">
        <f t="shared" si="8"/>
        <v>0</v>
      </c>
    </row>
    <row r="344" spans="1:15">
      <c r="A344" s="192" t="s">
        <v>270</v>
      </c>
      <c r="B344" s="126" t="s">
        <v>153</v>
      </c>
      <c r="C344" s="188" t="s">
        <v>238</v>
      </c>
      <c r="D344" s="182"/>
      <c r="E344" s="135"/>
      <c r="F344" s="135"/>
      <c r="G344" s="135"/>
      <c r="H344" s="135"/>
      <c r="I344" s="135"/>
      <c r="J344" s="141"/>
      <c r="K344" s="141"/>
      <c r="L344" s="141"/>
      <c r="M344" s="141"/>
      <c r="N344" s="141"/>
      <c r="O344" s="134">
        <f t="shared" si="8"/>
        <v>0</v>
      </c>
    </row>
    <row r="345" spans="1:15">
      <c r="A345" s="192" t="s">
        <v>270</v>
      </c>
      <c r="B345" s="126" t="s">
        <v>153</v>
      </c>
      <c r="C345" s="188" t="s">
        <v>239</v>
      </c>
      <c r="D345" s="182"/>
      <c r="E345" s="135"/>
      <c r="F345" s="135"/>
      <c r="G345" s="135"/>
      <c r="H345" s="135"/>
      <c r="I345" s="135"/>
      <c r="J345" s="141"/>
      <c r="K345" s="141"/>
      <c r="L345" s="141"/>
      <c r="M345" s="141"/>
      <c r="N345" s="141"/>
      <c r="O345" s="134">
        <f t="shared" si="8"/>
        <v>0</v>
      </c>
    </row>
    <row r="346" spans="1:15">
      <c r="A346" s="192" t="s">
        <v>270</v>
      </c>
      <c r="B346" s="126" t="s">
        <v>159</v>
      </c>
      <c r="C346" s="188" t="s">
        <v>240</v>
      </c>
      <c r="D346" s="182"/>
      <c r="E346" s="135"/>
      <c r="F346" s="135"/>
      <c r="G346" s="135"/>
      <c r="H346" s="135"/>
      <c r="I346" s="135"/>
      <c r="J346" s="141"/>
      <c r="K346" s="141"/>
      <c r="L346" s="141"/>
      <c r="M346" s="141"/>
      <c r="N346" s="141"/>
      <c r="O346" s="134">
        <f t="shared" si="8"/>
        <v>0</v>
      </c>
    </row>
    <row r="347" spans="1:15">
      <c r="A347" s="192" t="s">
        <v>270</v>
      </c>
      <c r="B347" s="126" t="s">
        <v>159</v>
      </c>
      <c r="C347" s="188" t="s">
        <v>241</v>
      </c>
      <c r="D347" s="182"/>
      <c r="E347" s="135"/>
      <c r="F347" s="135"/>
      <c r="G347" s="135"/>
      <c r="H347" s="135"/>
      <c r="I347" s="135"/>
      <c r="J347" s="141"/>
      <c r="K347" s="141"/>
      <c r="L347" s="141"/>
      <c r="M347" s="141"/>
      <c r="N347" s="141"/>
      <c r="O347" s="134">
        <f t="shared" si="8"/>
        <v>0</v>
      </c>
    </row>
    <row r="348" spans="1:15">
      <c r="A348" s="192" t="s">
        <v>270</v>
      </c>
      <c r="B348" s="126" t="s">
        <v>128</v>
      </c>
      <c r="C348" s="188" t="s">
        <v>242</v>
      </c>
      <c r="D348" s="182"/>
      <c r="E348" s="135"/>
      <c r="F348" s="135"/>
      <c r="G348" s="135"/>
      <c r="H348" s="135"/>
      <c r="I348" s="135"/>
      <c r="J348" s="141"/>
      <c r="K348" s="141"/>
      <c r="L348" s="141"/>
      <c r="M348" s="141"/>
      <c r="N348" s="141"/>
      <c r="O348" s="134">
        <f t="shared" si="8"/>
        <v>0</v>
      </c>
    </row>
    <row r="349" spans="1:15">
      <c r="A349" s="192" t="s">
        <v>270</v>
      </c>
      <c r="B349" s="126" t="s">
        <v>128</v>
      </c>
      <c r="C349" s="188" t="s">
        <v>243</v>
      </c>
      <c r="D349" s="182"/>
      <c r="E349" s="135"/>
      <c r="F349" s="135"/>
      <c r="G349" s="135"/>
      <c r="H349" s="135"/>
      <c r="I349" s="135"/>
      <c r="J349" s="141"/>
      <c r="K349" s="141"/>
      <c r="L349" s="141"/>
      <c r="M349" s="141"/>
      <c r="N349" s="141"/>
      <c r="O349" s="134">
        <f t="shared" si="8"/>
        <v>0</v>
      </c>
    </row>
    <row r="350" spans="1:15">
      <c r="A350" s="192" t="s">
        <v>270</v>
      </c>
      <c r="B350" s="126" t="s">
        <v>128</v>
      </c>
      <c r="C350" s="188" t="s">
        <v>244</v>
      </c>
      <c r="D350" s="182"/>
      <c r="E350" s="135"/>
      <c r="F350" s="135"/>
      <c r="G350" s="135"/>
      <c r="H350" s="135"/>
      <c r="I350" s="135"/>
      <c r="J350" s="141"/>
      <c r="K350" s="141"/>
      <c r="L350" s="141"/>
      <c r="M350" s="141"/>
      <c r="N350" s="141"/>
      <c r="O350" s="134">
        <f t="shared" si="8"/>
        <v>0</v>
      </c>
    </row>
    <row r="351" spans="1:15">
      <c r="A351" s="192" t="s">
        <v>270</v>
      </c>
      <c r="B351" s="126" t="s">
        <v>128</v>
      </c>
      <c r="C351" s="188" t="s">
        <v>245</v>
      </c>
      <c r="D351" s="182"/>
      <c r="E351" s="135"/>
      <c r="F351" s="135"/>
      <c r="G351" s="135"/>
      <c r="H351" s="135"/>
      <c r="I351" s="135"/>
      <c r="J351" s="141"/>
      <c r="K351" s="141"/>
      <c r="L351" s="141"/>
      <c r="M351" s="141"/>
      <c r="N351" s="141"/>
      <c r="O351" s="134">
        <f t="shared" si="8"/>
        <v>0</v>
      </c>
    </row>
    <row r="352" spans="1:15">
      <c r="A352" s="192" t="s">
        <v>270</v>
      </c>
      <c r="B352" s="126" t="s">
        <v>128</v>
      </c>
      <c r="C352" s="188" t="s">
        <v>246</v>
      </c>
      <c r="D352" s="182"/>
      <c r="E352" s="135"/>
      <c r="F352" s="135"/>
      <c r="G352" s="135"/>
      <c r="H352" s="135"/>
      <c r="I352" s="135"/>
      <c r="J352" s="141"/>
      <c r="K352" s="141"/>
      <c r="L352" s="141"/>
      <c r="M352" s="141"/>
      <c r="N352" s="141"/>
      <c r="O352" s="134">
        <f t="shared" si="8"/>
        <v>0</v>
      </c>
    </row>
    <row r="353" spans="1:15">
      <c r="A353" s="192" t="s">
        <v>270</v>
      </c>
      <c r="B353" s="126" t="s">
        <v>162</v>
      </c>
      <c r="C353" s="188" t="s">
        <v>247</v>
      </c>
      <c r="D353" s="182"/>
      <c r="E353" s="135"/>
      <c r="F353" s="135"/>
      <c r="G353" s="135"/>
      <c r="H353" s="135"/>
      <c r="I353" s="135"/>
      <c r="J353" s="141"/>
      <c r="K353" s="141"/>
      <c r="L353" s="141"/>
      <c r="M353" s="141"/>
      <c r="N353" s="141"/>
      <c r="O353" s="134">
        <f t="shared" si="8"/>
        <v>0</v>
      </c>
    </row>
    <row r="354" spans="1:15">
      <c r="A354" s="192" t="s">
        <v>270</v>
      </c>
      <c r="B354" s="126" t="s">
        <v>162</v>
      </c>
      <c r="C354" s="188" t="s">
        <v>248</v>
      </c>
      <c r="D354" s="182"/>
      <c r="E354" s="135"/>
      <c r="F354" s="135"/>
      <c r="G354" s="135"/>
      <c r="H354" s="135"/>
      <c r="I354" s="135"/>
      <c r="J354" s="141"/>
      <c r="K354" s="141"/>
      <c r="L354" s="141"/>
      <c r="M354" s="141"/>
      <c r="N354" s="141"/>
      <c r="O354" s="134">
        <f t="shared" si="8"/>
        <v>0</v>
      </c>
    </row>
    <row r="355" spans="1:15">
      <c r="A355" s="192" t="s">
        <v>270</v>
      </c>
      <c r="B355" s="126" t="s">
        <v>162</v>
      </c>
      <c r="C355" s="188" t="s">
        <v>249</v>
      </c>
      <c r="D355" s="182"/>
      <c r="E355" s="135"/>
      <c r="F355" s="135"/>
      <c r="G355" s="135"/>
      <c r="H355" s="135"/>
      <c r="I355" s="135"/>
      <c r="J355" s="141"/>
      <c r="K355" s="141"/>
      <c r="L355" s="141"/>
      <c r="M355" s="141"/>
      <c r="N355" s="141"/>
      <c r="O355" s="134">
        <f t="shared" si="8"/>
        <v>0</v>
      </c>
    </row>
    <row r="356" spans="1:15">
      <c r="A356" s="192" t="s">
        <v>270</v>
      </c>
      <c r="B356" s="126" t="s">
        <v>162</v>
      </c>
      <c r="C356" s="188" t="s">
        <v>250</v>
      </c>
      <c r="D356" s="182"/>
      <c r="E356" s="135"/>
      <c r="F356" s="135"/>
      <c r="G356" s="135"/>
      <c r="H356" s="135"/>
      <c r="I356" s="135"/>
      <c r="J356" s="141"/>
      <c r="K356" s="141"/>
      <c r="L356" s="141"/>
      <c r="M356" s="141"/>
      <c r="N356" s="141"/>
      <c r="O356" s="134">
        <f t="shared" si="8"/>
        <v>0</v>
      </c>
    </row>
    <row r="357" spans="1:15">
      <c r="A357" s="192" t="s">
        <v>270</v>
      </c>
      <c r="B357" s="126" t="s">
        <v>174</v>
      </c>
      <c r="C357" s="188" t="s">
        <v>251</v>
      </c>
      <c r="D357" s="182"/>
      <c r="E357" s="135"/>
      <c r="F357" s="135"/>
      <c r="G357" s="135"/>
      <c r="H357" s="135"/>
      <c r="I357" s="135"/>
      <c r="J357" s="141"/>
      <c r="K357" s="141"/>
      <c r="L357" s="141"/>
      <c r="M357" s="141"/>
      <c r="N357" s="141"/>
      <c r="O357" s="134">
        <f t="shared" si="8"/>
        <v>0</v>
      </c>
    </row>
    <row r="358" spans="1:15">
      <c r="A358" s="192" t="s">
        <v>270</v>
      </c>
      <c r="B358" s="126" t="s">
        <v>174</v>
      </c>
      <c r="C358" s="188" t="s">
        <v>252</v>
      </c>
      <c r="D358" s="182"/>
      <c r="E358" s="135"/>
      <c r="F358" s="135"/>
      <c r="G358" s="135"/>
      <c r="H358" s="135"/>
      <c r="I358" s="135"/>
      <c r="J358" s="141"/>
      <c r="K358" s="141"/>
      <c r="L358" s="141"/>
      <c r="M358" s="141"/>
      <c r="N358" s="141"/>
      <c r="O358" s="134">
        <f t="shared" si="8"/>
        <v>0</v>
      </c>
    </row>
    <row r="359" spans="1:15">
      <c r="A359" s="192" t="s">
        <v>270</v>
      </c>
      <c r="B359" s="126" t="s">
        <v>174</v>
      </c>
      <c r="C359" s="188" t="s">
        <v>253</v>
      </c>
      <c r="D359" s="182">
        <v>2</v>
      </c>
      <c r="E359" s="135"/>
      <c r="F359" s="135"/>
      <c r="G359" s="135"/>
      <c r="H359" s="135"/>
      <c r="I359" s="135"/>
      <c r="J359" s="141"/>
      <c r="K359" s="141"/>
      <c r="L359" s="141"/>
      <c r="M359" s="141"/>
      <c r="N359" s="141"/>
      <c r="O359" s="134">
        <f t="shared" si="8"/>
        <v>0</v>
      </c>
    </row>
    <row r="360" spans="1:15">
      <c r="A360" s="192" t="s">
        <v>270</v>
      </c>
      <c r="B360" s="126" t="s">
        <v>174</v>
      </c>
      <c r="C360" s="188" t="s">
        <v>254</v>
      </c>
      <c r="D360" s="182">
        <v>2</v>
      </c>
      <c r="E360" s="135"/>
      <c r="F360" s="135"/>
      <c r="G360" s="135"/>
      <c r="H360" s="135"/>
      <c r="I360" s="135"/>
      <c r="J360" s="141"/>
      <c r="K360" s="141"/>
      <c r="L360" s="141"/>
      <c r="M360" s="141"/>
      <c r="N360" s="141"/>
      <c r="O360" s="134">
        <f t="shared" si="8"/>
        <v>0</v>
      </c>
    </row>
    <row r="361" spans="1:15" ht="13.8" thickBot="1">
      <c r="A361" s="192" t="s">
        <v>270</v>
      </c>
      <c r="B361" s="129" t="s">
        <v>174</v>
      </c>
      <c r="C361" s="194" t="s">
        <v>255</v>
      </c>
      <c r="D361" s="182">
        <v>2</v>
      </c>
      <c r="E361" s="135"/>
      <c r="F361" s="135"/>
      <c r="G361" s="135"/>
      <c r="H361" s="135"/>
      <c r="I361" s="135"/>
      <c r="J361" s="141"/>
      <c r="K361" s="141"/>
      <c r="L361" s="141"/>
      <c r="M361" s="141"/>
      <c r="N361" s="141"/>
      <c r="O361" s="134">
        <f t="shared" si="8"/>
        <v>0</v>
      </c>
    </row>
    <row r="362" spans="1:15" s="35" customFormat="1" ht="53.4" customHeight="1">
      <c r="A362" s="189"/>
      <c r="B362" s="119" t="s">
        <v>271</v>
      </c>
      <c r="C362" s="190"/>
      <c r="D362" s="184"/>
      <c r="E362" s="137">
        <f>SUM(E315:E361)</f>
        <v>0</v>
      </c>
      <c r="F362" s="137">
        <f>SUM(F315:F361)</f>
        <v>0</v>
      </c>
      <c r="G362" s="137">
        <f>SUM(G315:G361)</f>
        <v>0</v>
      </c>
      <c r="H362" s="137">
        <f>SUM(H315:H361)</f>
        <v>0</v>
      </c>
      <c r="I362" s="137">
        <f>SUM(I315:I361)</f>
        <v>0</v>
      </c>
      <c r="J362" s="137"/>
      <c r="K362" s="137"/>
      <c r="L362" s="137"/>
      <c r="M362" s="137"/>
      <c r="N362" s="137"/>
      <c r="O362" s="137" t="e">
        <f>SUMPRODUCT(O315:O361,F315:F361)/F362</f>
        <v>#DIV/0!</v>
      </c>
    </row>
    <row r="363" spans="1:15" ht="26.4">
      <c r="A363" s="192"/>
      <c r="B363" s="118" t="s">
        <v>272</v>
      </c>
      <c r="C363" s="193" t="s">
        <v>259</v>
      </c>
      <c r="D363" s="182">
        <v>3</v>
      </c>
      <c r="E363" s="135"/>
      <c r="F363" s="135"/>
      <c r="G363" s="135"/>
      <c r="H363" s="135"/>
      <c r="I363" s="135"/>
      <c r="J363" s="141"/>
      <c r="K363" s="141"/>
      <c r="L363" s="141"/>
      <c r="M363" s="141"/>
      <c r="N363" s="141"/>
      <c r="O363" s="134">
        <f t="shared" ref="O363" si="9">SUM(J363:N363)</f>
        <v>0</v>
      </c>
    </row>
    <row r="364" spans="1:15">
      <c r="A364" s="192" t="s">
        <v>273</v>
      </c>
      <c r="B364" s="126" t="s">
        <v>144</v>
      </c>
      <c r="C364" s="188" t="s">
        <v>258</v>
      </c>
      <c r="D364" s="182"/>
      <c r="E364" s="135"/>
      <c r="F364" s="135"/>
      <c r="G364" s="135"/>
      <c r="H364" s="135"/>
      <c r="I364" s="135"/>
      <c r="J364" s="141"/>
      <c r="K364" s="141"/>
      <c r="L364" s="141"/>
      <c r="M364" s="141"/>
      <c r="N364" s="141"/>
      <c r="O364" s="134">
        <f t="shared" ref="O364:O372" si="10">SUM(J364:N364)</f>
        <v>0</v>
      </c>
    </row>
    <row r="365" spans="1:15">
      <c r="A365" s="192" t="s">
        <v>273</v>
      </c>
      <c r="B365" s="126" t="s">
        <v>168</v>
      </c>
      <c r="C365" s="188" t="s">
        <v>259</v>
      </c>
      <c r="D365" s="182"/>
      <c r="E365" s="135"/>
      <c r="F365" s="135"/>
      <c r="G365" s="135"/>
      <c r="H365" s="135"/>
      <c r="I365" s="135"/>
      <c r="J365" s="141"/>
      <c r="K365" s="141"/>
      <c r="L365" s="141"/>
      <c r="M365" s="141"/>
      <c r="N365" s="141"/>
      <c r="O365" s="134">
        <f t="shared" si="10"/>
        <v>0</v>
      </c>
    </row>
    <row r="366" spans="1:15">
      <c r="A366" s="192" t="s">
        <v>273</v>
      </c>
      <c r="B366" s="126" t="s">
        <v>168</v>
      </c>
      <c r="C366" s="188" t="s">
        <v>260</v>
      </c>
      <c r="D366" s="182"/>
      <c r="E366" s="135"/>
      <c r="F366" s="135"/>
      <c r="G366" s="135"/>
      <c r="H366" s="135"/>
      <c r="I366" s="135"/>
      <c r="J366" s="141"/>
      <c r="K366" s="141"/>
      <c r="L366" s="141"/>
      <c r="M366" s="141"/>
      <c r="N366" s="141"/>
      <c r="O366" s="134">
        <f t="shared" si="10"/>
        <v>0</v>
      </c>
    </row>
    <row r="367" spans="1:15">
      <c r="A367" s="192" t="s">
        <v>273</v>
      </c>
      <c r="B367" s="126" t="s">
        <v>168</v>
      </c>
      <c r="C367" s="188" t="s">
        <v>261</v>
      </c>
      <c r="D367" s="182"/>
      <c r="E367" s="135"/>
      <c r="F367" s="135"/>
      <c r="G367" s="135"/>
      <c r="H367" s="135"/>
      <c r="I367" s="135"/>
      <c r="J367" s="141"/>
      <c r="K367" s="141"/>
      <c r="L367" s="141"/>
      <c r="M367" s="141"/>
      <c r="N367" s="141"/>
      <c r="O367" s="134">
        <f t="shared" si="10"/>
        <v>0</v>
      </c>
    </row>
    <row r="368" spans="1:15">
      <c r="A368" s="192" t="s">
        <v>273</v>
      </c>
      <c r="B368" s="126" t="s">
        <v>168</v>
      </c>
      <c r="C368" s="188" t="s">
        <v>262</v>
      </c>
      <c r="D368" s="182"/>
      <c r="E368" s="135"/>
      <c r="F368" s="135"/>
      <c r="G368" s="135"/>
      <c r="H368" s="135"/>
      <c r="I368" s="135"/>
      <c r="J368" s="141"/>
      <c r="K368" s="141"/>
      <c r="L368" s="141"/>
      <c r="M368" s="141"/>
      <c r="N368" s="141"/>
      <c r="O368" s="134">
        <f t="shared" si="10"/>
        <v>0</v>
      </c>
    </row>
    <row r="369" spans="1:15">
      <c r="A369" s="192" t="s">
        <v>273</v>
      </c>
      <c r="B369" s="126" t="s">
        <v>168</v>
      </c>
      <c r="C369" s="188" t="s">
        <v>263</v>
      </c>
      <c r="D369" s="182"/>
      <c r="E369" s="135"/>
      <c r="F369" s="135"/>
      <c r="G369" s="135"/>
      <c r="H369" s="135"/>
      <c r="I369" s="135"/>
      <c r="J369" s="141"/>
      <c r="K369" s="141"/>
      <c r="L369" s="141"/>
      <c r="M369" s="141"/>
      <c r="N369" s="141"/>
      <c r="O369" s="134">
        <f t="shared" si="10"/>
        <v>0</v>
      </c>
    </row>
    <row r="370" spans="1:15">
      <c r="A370" s="192" t="s">
        <v>273</v>
      </c>
      <c r="B370" s="126" t="s">
        <v>168</v>
      </c>
      <c r="C370" s="188" t="s">
        <v>264</v>
      </c>
      <c r="D370" s="182"/>
      <c r="E370" s="135"/>
      <c r="F370" s="135"/>
      <c r="G370" s="135"/>
      <c r="H370" s="135"/>
      <c r="I370" s="135"/>
      <c r="J370" s="141"/>
      <c r="K370" s="141"/>
      <c r="L370" s="141"/>
      <c r="M370" s="141"/>
      <c r="N370" s="141"/>
      <c r="O370" s="134">
        <f t="shared" si="10"/>
        <v>0</v>
      </c>
    </row>
    <row r="371" spans="1:15">
      <c r="A371" s="192" t="s">
        <v>273</v>
      </c>
      <c r="B371" s="126" t="s">
        <v>168</v>
      </c>
      <c r="C371" s="188" t="s">
        <v>265</v>
      </c>
      <c r="D371" s="182"/>
      <c r="E371" s="135"/>
      <c r="F371" s="135"/>
      <c r="G371" s="135"/>
      <c r="H371" s="135"/>
      <c r="I371" s="135"/>
      <c r="J371" s="141"/>
      <c r="K371" s="141"/>
      <c r="L371" s="141"/>
      <c r="M371" s="141"/>
      <c r="N371" s="141"/>
      <c r="O371" s="134">
        <f t="shared" si="10"/>
        <v>0</v>
      </c>
    </row>
    <row r="372" spans="1:15">
      <c r="A372" s="192" t="s">
        <v>273</v>
      </c>
      <c r="B372" s="126" t="s">
        <v>168</v>
      </c>
      <c r="C372" s="188" t="s">
        <v>266</v>
      </c>
      <c r="D372" s="182"/>
      <c r="E372" s="135"/>
      <c r="F372" s="135"/>
      <c r="G372" s="135"/>
      <c r="H372" s="135"/>
      <c r="I372" s="135"/>
      <c r="J372" s="141"/>
      <c r="K372" s="141"/>
      <c r="L372" s="141"/>
      <c r="M372" s="141"/>
      <c r="N372" s="141"/>
      <c r="O372" s="134">
        <f t="shared" si="10"/>
        <v>0</v>
      </c>
    </row>
    <row r="373" spans="1:15" s="35" customFormat="1" ht="47.4" customHeight="1" thickBot="1">
      <c r="A373" s="195"/>
      <c r="B373" s="196" t="s">
        <v>387</v>
      </c>
      <c r="C373" s="197"/>
      <c r="D373" s="184"/>
      <c r="E373" s="137">
        <f>SUBTOTAL(9,E363:E372)</f>
        <v>0</v>
      </c>
      <c r="F373" s="137">
        <f>SUBTOTAL(9,F363:F372)</f>
        <v>0</v>
      </c>
      <c r="G373" s="137">
        <f>SUBTOTAL(9,G363:G372)</f>
        <v>0</v>
      </c>
      <c r="H373" s="137">
        <f>SUBTOTAL(9,H363:H372)</f>
        <v>0</v>
      </c>
      <c r="I373" s="137">
        <f>SUBTOTAL(9,I363:I372)</f>
        <v>0</v>
      </c>
      <c r="J373" s="137"/>
      <c r="K373" s="137"/>
      <c r="L373" s="137"/>
      <c r="M373" s="137"/>
      <c r="N373" s="137"/>
      <c r="O373" s="137" t="e">
        <f>SUMPRODUCT(O363:O372,F363:F372)/F373</f>
        <v>#DIV/0!</v>
      </c>
    </row>
    <row r="378" spans="1:15">
      <c r="C378" s="33"/>
    </row>
    <row r="379" spans="1:15">
      <c r="C379" s="33"/>
    </row>
    <row r="380" spans="1:15">
      <c r="C380" s="33"/>
    </row>
    <row r="381" spans="1:15">
      <c r="C381" s="33"/>
    </row>
    <row r="382" spans="1:15">
      <c r="C382" s="33"/>
    </row>
    <row r="383" spans="1:15">
      <c r="C383" s="33"/>
    </row>
    <row r="384" spans="1:15">
      <c r="C384" s="33"/>
    </row>
    <row r="385" spans="3:3">
      <c r="C385" s="33"/>
    </row>
    <row r="386" spans="3:3">
      <c r="C386" s="33"/>
    </row>
    <row r="387" spans="3:3">
      <c r="C387" s="33"/>
    </row>
    <row r="388" spans="3:3">
      <c r="C388" s="33"/>
    </row>
    <row r="389" spans="3:3">
      <c r="C389" s="33"/>
    </row>
  </sheetData>
  <sheetProtection insertRows="0" autoFilter="0"/>
  <autoFilter ref="A11:O372" xr:uid="{16E9DCA6-6D91-4BAE-85A2-E8F6EDB33F15}"/>
  <mergeCells count="3">
    <mergeCell ref="E10:I10"/>
    <mergeCell ref="J10:N10"/>
    <mergeCell ref="A10:C10"/>
  </mergeCells>
  <phoneticPr fontId="1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7" fitToHeight="0" orientation="landscape" horizontalDpi="4294967295" verticalDpi="4294967295" r:id="rId1"/>
  <headerFooter>
    <oddHeader>&amp;L&amp;F&amp;RTanulószám és szakmai változó költség tervező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0BF57-054E-453D-87DF-DFC441482737}">
  <sheetPr>
    <tabColor rgb="FFFFFF00"/>
    <pageSetUpPr fitToPage="1"/>
  </sheetPr>
  <dimension ref="A10:V41"/>
  <sheetViews>
    <sheetView view="pageBreakPreview" zoomScale="60" zoomScaleNormal="100" workbookViewId="0">
      <selection activeCell="A11" sqref="A11"/>
    </sheetView>
  </sheetViews>
  <sheetFormatPr defaultColWidth="8.6640625" defaultRowHeight="13.2"/>
  <cols>
    <col min="1" max="1" width="39.44140625" style="43" customWidth="1"/>
    <col min="2" max="2" width="16.33203125" style="43" customWidth="1"/>
    <col min="3" max="7" width="7.5546875" style="43" customWidth="1"/>
    <col min="8" max="8" width="13.44140625" style="149" customWidth="1"/>
    <col min="9" max="10" width="12.5546875" style="149" customWidth="1"/>
    <col min="11" max="11" width="13.21875" style="149" customWidth="1"/>
    <col min="12" max="12" width="13.88671875" style="149" customWidth="1"/>
    <col min="13" max="13" width="12" style="149" customWidth="1"/>
    <col min="14" max="15" width="12.44140625" style="149" customWidth="1"/>
    <col min="16" max="16" width="13" style="149" customWidth="1"/>
    <col min="17" max="17" width="12.109375" style="149" customWidth="1"/>
    <col min="18" max="18" width="8.6640625" style="43"/>
    <col min="19" max="19" width="24.33203125" style="43" customWidth="1"/>
    <col min="20" max="20" width="17.6640625" style="43" customWidth="1"/>
    <col min="21" max="21" width="13.6640625" style="43" bestFit="1" customWidth="1"/>
    <col min="22" max="22" width="12" style="43" bestFit="1" customWidth="1"/>
    <col min="23" max="16384" width="8.6640625" style="43"/>
  </cols>
  <sheetData>
    <row r="10" spans="1:22" ht="37.5" customHeight="1">
      <c r="A10" s="216" t="s">
        <v>395</v>
      </c>
      <c r="B10" s="216"/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</row>
    <row r="11" spans="1:22">
      <c r="S11" s="145" t="s">
        <v>274</v>
      </c>
      <c r="T11" s="146"/>
    </row>
    <row r="12" spans="1:22">
      <c r="A12" s="90"/>
      <c r="B12" s="44"/>
      <c r="C12" s="44"/>
      <c r="D12" s="44"/>
      <c r="E12" s="44"/>
      <c r="F12" s="44"/>
      <c r="G12" s="44"/>
      <c r="H12" s="150"/>
      <c r="I12" s="151"/>
      <c r="J12" s="150"/>
      <c r="K12" s="150"/>
      <c r="L12" s="150"/>
      <c r="M12" s="150"/>
      <c r="N12" s="150"/>
      <c r="O12" s="150"/>
      <c r="P12" s="150"/>
      <c r="Q12" s="150"/>
      <c r="S12" s="44" t="s">
        <v>275</v>
      </c>
      <c r="T12" s="120"/>
    </row>
    <row r="13" spans="1:22">
      <c r="A13" s="90"/>
      <c r="B13" s="44"/>
      <c r="C13" s="44"/>
      <c r="D13" s="44"/>
      <c r="E13" s="44"/>
      <c r="F13" s="44"/>
      <c r="G13" s="44"/>
      <c r="H13" s="150" t="s">
        <v>276</v>
      </c>
      <c r="I13" s="150" t="s">
        <v>277</v>
      </c>
      <c r="J13" s="150" t="s">
        <v>276</v>
      </c>
      <c r="K13" s="150" t="s">
        <v>277</v>
      </c>
      <c r="L13" s="150" t="s">
        <v>276</v>
      </c>
      <c r="M13" s="150" t="s">
        <v>277</v>
      </c>
      <c r="N13" s="150" t="s">
        <v>276</v>
      </c>
      <c r="O13" s="150" t="s">
        <v>277</v>
      </c>
      <c r="P13" s="150" t="s">
        <v>276</v>
      </c>
      <c r="Q13" s="150" t="s">
        <v>277</v>
      </c>
      <c r="S13" s="44" t="s">
        <v>278</v>
      </c>
      <c r="T13" s="120"/>
    </row>
    <row r="14" spans="1:22">
      <c r="A14" s="44"/>
      <c r="B14" s="44"/>
      <c r="C14" s="44"/>
      <c r="D14" s="44"/>
      <c r="E14" s="44"/>
      <c r="F14" s="44"/>
      <c r="G14" s="44"/>
      <c r="H14" s="159">
        <v>12</v>
      </c>
      <c r="I14" s="152">
        <v>1.335</v>
      </c>
      <c r="J14" s="159">
        <v>12</v>
      </c>
      <c r="K14" s="152">
        <v>1.335</v>
      </c>
      <c r="L14" s="159">
        <v>12</v>
      </c>
      <c r="M14" s="152">
        <v>1.335</v>
      </c>
      <c r="N14" s="159">
        <v>12</v>
      </c>
      <c r="O14" s="152">
        <v>1.335</v>
      </c>
      <c r="P14" s="159">
        <v>12</v>
      </c>
      <c r="Q14" s="152">
        <v>1.335</v>
      </c>
      <c r="S14" s="44" t="s">
        <v>279</v>
      </c>
      <c r="T14" s="120"/>
    </row>
    <row r="15" spans="1:22" ht="33.450000000000003" customHeight="1">
      <c r="A15" s="44"/>
      <c r="B15" s="44"/>
      <c r="C15" s="213" t="s">
        <v>280</v>
      </c>
      <c r="D15" s="214"/>
      <c r="E15" s="214"/>
      <c r="F15" s="214"/>
      <c r="G15" s="215"/>
      <c r="H15" s="211" t="s">
        <v>281</v>
      </c>
      <c r="I15" s="212"/>
      <c r="J15" s="211" t="s">
        <v>282</v>
      </c>
      <c r="K15" s="212"/>
      <c r="L15" s="211" t="s">
        <v>283</v>
      </c>
      <c r="M15" s="212"/>
      <c r="N15" s="211" t="s">
        <v>284</v>
      </c>
      <c r="O15" s="212"/>
      <c r="P15" s="211" t="s">
        <v>285</v>
      </c>
      <c r="Q15" s="212"/>
      <c r="S15" s="198" t="s">
        <v>286</v>
      </c>
      <c r="T15" s="45">
        <f>SUM(T12:T14)</f>
        <v>0</v>
      </c>
    </row>
    <row r="16" spans="1:22" ht="46.8">
      <c r="A16" s="91" t="s">
        <v>287</v>
      </c>
      <c r="B16" s="92" t="s">
        <v>288</v>
      </c>
      <c r="C16" s="92" t="s">
        <v>289</v>
      </c>
      <c r="D16" s="92" t="s">
        <v>290</v>
      </c>
      <c r="E16" s="92" t="s">
        <v>291</v>
      </c>
      <c r="F16" s="92" t="s">
        <v>292</v>
      </c>
      <c r="G16" s="92" t="s">
        <v>293</v>
      </c>
      <c r="H16" s="153" t="s">
        <v>294</v>
      </c>
      <c r="I16" s="153" t="s">
        <v>295</v>
      </c>
      <c r="J16" s="153" t="s">
        <v>294</v>
      </c>
      <c r="K16" s="153" t="s">
        <v>295</v>
      </c>
      <c r="L16" s="153" t="s">
        <v>294</v>
      </c>
      <c r="M16" s="153" t="s">
        <v>295</v>
      </c>
      <c r="N16" s="153" t="s">
        <v>294</v>
      </c>
      <c r="O16" s="153" t="s">
        <v>295</v>
      </c>
      <c r="P16" s="153" t="s">
        <v>294</v>
      </c>
      <c r="Q16" s="153" t="s">
        <v>295</v>
      </c>
    </row>
    <row r="17" spans="1:22" ht="46.8">
      <c r="A17" s="93" t="s">
        <v>296</v>
      </c>
      <c r="B17" s="113"/>
      <c r="C17" s="160"/>
      <c r="D17" s="160"/>
      <c r="E17" s="160"/>
      <c r="F17" s="160"/>
      <c r="G17" s="160"/>
      <c r="H17" s="154">
        <f>C17*$B$17*H$14</f>
        <v>0</v>
      </c>
      <c r="I17" s="155">
        <f>H17*I$14</f>
        <v>0</v>
      </c>
      <c r="J17" s="154">
        <f>H17+(D17*$B17*$J$14)</f>
        <v>0</v>
      </c>
      <c r="K17" s="155">
        <f>J17*K$14</f>
        <v>0</v>
      </c>
      <c r="L17" s="154">
        <f>J17+(E17*$B17*$L$14)</f>
        <v>0</v>
      </c>
      <c r="M17" s="155">
        <f>L17*M$14</f>
        <v>0</v>
      </c>
      <c r="N17" s="154">
        <f>L17+(F17*$B17*$N$14)</f>
        <v>0</v>
      </c>
      <c r="O17" s="155">
        <f>N17*O$14</f>
        <v>0</v>
      </c>
      <c r="P17" s="154">
        <f>N17+(G17*$B17*$P$14)</f>
        <v>0</v>
      </c>
      <c r="Q17" s="155">
        <f>P17*Q$14</f>
        <v>0</v>
      </c>
      <c r="S17" s="53" t="s">
        <v>297</v>
      </c>
      <c r="T17" s="53" t="s">
        <v>298</v>
      </c>
      <c r="U17" s="53" t="s">
        <v>299</v>
      </c>
      <c r="V17" s="100" t="s">
        <v>300</v>
      </c>
    </row>
    <row r="18" spans="1:22" ht="26.4">
      <c r="A18" s="93" t="s">
        <v>301</v>
      </c>
      <c r="B18" s="113"/>
      <c r="C18" s="160"/>
      <c r="D18" s="160"/>
      <c r="E18" s="160"/>
      <c r="F18" s="160"/>
      <c r="G18" s="160"/>
      <c r="H18" s="154">
        <f>C18*B18*$H$14</f>
        <v>0</v>
      </c>
      <c r="I18" s="155">
        <f>H18*$I$14</f>
        <v>0</v>
      </c>
      <c r="J18" s="154">
        <f t="shared" ref="J18:J27" si="0">H18+(D18*$B18*$J$14)</f>
        <v>0</v>
      </c>
      <c r="K18" s="155">
        <f>J18*K$14</f>
        <v>0</v>
      </c>
      <c r="L18" s="154">
        <f t="shared" ref="L18:L27" si="1">J18+(E18*$B18*$L$14)</f>
        <v>0</v>
      </c>
      <c r="M18" s="155">
        <f>L18*M$14</f>
        <v>0</v>
      </c>
      <c r="N18" s="154">
        <f t="shared" ref="N18:N27" si="2">L18+(F18*$B18*$N$14)</f>
        <v>0</v>
      </c>
      <c r="O18" s="155">
        <f>N18*O$14</f>
        <v>0</v>
      </c>
      <c r="P18" s="154">
        <f t="shared" ref="P18:P27" si="3">N18+(G18*$B18*$P$14)</f>
        <v>0</v>
      </c>
      <c r="Q18" s="155">
        <f>P18*Q$14</f>
        <v>0</v>
      </c>
      <c r="S18" s="101" t="s">
        <v>302</v>
      </c>
      <c r="T18" s="45"/>
      <c r="U18" s="144"/>
      <c r="V18" s="102">
        <f>U18*$H$14</f>
        <v>0</v>
      </c>
    </row>
    <row r="19" spans="1:22" ht="30">
      <c r="A19" s="93" t="s">
        <v>303</v>
      </c>
      <c r="B19" s="113"/>
      <c r="C19" s="160"/>
      <c r="D19" s="160"/>
      <c r="E19" s="160"/>
      <c r="F19" s="160"/>
      <c r="G19" s="160"/>
      <c r="H19" s="154">
        <f>C19*B19*$H$14</f>
        <v>0</v>
      </c>
      <c r="I19" s="155">
        <f>H19*$I$14</f>
        <v>0</v>
      </c>
      <c r="J19" s="154">
        <f t="shared" si="0"/>
        <v>0</v>
      </c>
      <c r="K19" s="155">
        <f t="shared" ref="K19:K27" si="4">J19*K$14</f>
        <v>0</v>
      </c>
      <c r="L19" s="154">
        <f t="shared" si="1"/>
        <v>0</v>
      </c>
      <c r="M19" s="155">
        <f t="shared" ref="M19:M27" si="5">L19*M$14</f>
        <v>0</v>
      </c>
      <c r="N19" s="154">
        <f t="shared" si="2"/>
        <v>0</v>
      </c>
      <c r="O19" s="155">
        <f t="shared" ref="O19:O27" si="6">N19*O$14</f>
        <v>0</v>
      </c>
      <c r="P19" s="154">
        <f t="shared" si="3"/>
        <v>0</v>
      </c>
      <c r="Q19" s="155">
        <f t="shared" ref="Q19:Q27" si="7">P19*Q$14</f>
        <v>0</v>
      </c>
      <c r="S19" s="101" t="s">
        <v>304</v>
      </c>
      <c r="T19" s="45"/>
      <c r="U19" s="144"/>
      <c r="V19" s="102">
        <f>U19*$H$14</f>
        <v>0</v>
      </c>
    </row>
    <row r="20" spans="1:22" ht="30">
      <c r="A20" s="94" t="s">
        <v>305</v>
      </c>
      <c r="B20" s="113"/>
      <c r="C20" s="160"/>
      <c r="D20" s="160"/>
      <c r="E20" s="160"/>
      <c r="F20" s="160"/>
      <c r="G20" s="160"/>
      <c r="H20" s="154">
        <f>C20*B20*$H$14</f>
        <v>0</v>
      </c>
      <c r="I20" s="155">
        <f>H20*$I$14</f>
        <v>0</v>
      </c>
      <c r="J20" s="154">
        <f t="shared" si="0"/>
        <v>0</v>
      </c>
      <c r="K20" s="155">
        <f t="shared" si="4"/>
        <v>0</v>
      </c>
      <c r="L20" s="154">
        <f t="shared" si="1"/>
        <v>0</v>
      </c>
      <c r="M20" s="155">
        <f t="shared" si="5"/>
        <v>0</v>
      </c>
      <c r="N20" s="154">
        <f t="shared" si="2"/>
        <v>0</v>
      </c>
      <c r="O20" s="155">
        <f t="shared" si="6"/>
        <v>0</v>
      </c>
      <c r="P20" s="154">
        <f t="shared" si="3"/>
        <v>0</v>
      </c>
      <c r="Q20" s="155">
        <f t="shared" si="7"/>
        <v>0</v>
      </c>
      <c r="S20" s="101" t="s">
        <v>306</v>
      </c>
      <c r="T20" s="120"/>
      <c r="U20" s="103">
        <f>V20/$H$14</f>
        <v>0</v>
      </c>
      <c r="V20" s="102">
        <f>T20/3</f>
        <v>0</v>
      </c>
    </row>
    <row r="21" spans="1:22" ht="15.6">
      <c r="A21" s="94" t="s">
        <v>307</v>
      </c>
      <c r="B21" s="113"/>
      <c r="C21" s="160"/>
      <c r="D21" s="160"/>
      <c r="E21" s="160"/>
      <c r="F21" s="160"/>
      <c r="G21" s="160"/>
      <c r="H21" s="154">
        <f>C21*B21*$H$14</f>
        <v>0</v>
      </c>
      <c r="I21" s="155">
        <f>H21*$I$14</f>
        <v>0</v>
      </c>
      <c r="J21" s="154">
        <f t="shared" si="0"/>
        <v>0</v>
      </c>
      <c r="K21" s="155">
        <f t="shared" si="4"/>
        <v>0</v>
      </c>
      <c r="L21" s="154">
        <f t="shared" si="1"/>
        <v>0</v>
      </c>
      <c r="M21" s="155">
        <f t="shared" si="5"/>
        <v>0</v>
      </c>
      <c r="N21" s="154">
        <f t="shared" si="2"/>
        <v>0</v>
      </c>
      <c r="O21" s="155">
        <f t="shared" si="6"/>
        <v>0</v>
      </c>
      <c r="P21" s="154">
        <f t="shared" si="3"/>
        <v>0</v>
      </c>
      <c r="Q21" s="155">
        <f t="shared" si="7"/>
        <v>0</v>
      </c>
      <c r="S21" s="104" t="s">
        <v>308</v>
      </c>
      <c r="T21" s="104"/>
      <c r="U21" s="104">
        <f>SUM(U18:U20)</f>
        <v>0</v>
      </c>
      <c r="V21" s="104">
        <f>SUM(V18:V20)</f>
        <v>0</v>
      </c>
    </row>
    <row r="22" spans="1:22" ht="15">
      <c r="A22" s="94" t="s">
        <v>309</v>
      </c>
      <c r="B22" s="113"/>
      <c r="C22" s="160"/>
      <c r="D22" s="160"/>
      <c r="E22" s="160"/>
      <c r="F22" s="160"/>
      <c r="G22" s="160"/>
      <c r="H22" s="154">
        <f>C22*B22*$H$14</f>
        <v>0</v>
      </c>
      <c r="I22" s="155">
        <f>H22*$I$14</f>
        <v>0</v>
      </c>
      <c r="J22" s="154">
        <f t="shared" si="0"/>
        <v>0</v>
      </c>
      <c r="K22" s="155">
        <f t="shared" si="4"/>
        <v>0</v>
      </c>
      <c r="L22" s="154">
        <f t="shared" si="1"/>
        <v>0</v>
      </c>
      <c r="M22" s="155">
        <f t="shared" si="5"/>
        <v>0</v>
      </c>
      <c r="N22" s="154">
        <f t="shared" si="2"/>
        <v>0</v>
      </c>
      <c r="O22" s="155">
        <f t="shared" si="6"/>
        <v>0</v>
      </c>
      <c r="P22" s="154">
        <f t="shared" si="3"/>
        <v>0</v>
      </c>
      <c r="Q22" s="155">
        <f t="shared" si="7"/>
        <v>0</v>
      </c>
      <c r="S22" s="105"/>
      <c r="T22" s="106"/>
      <c r="U22" s="107"/>
      <c r="V22" s="108"/>
    </row>
    <row r="23" spans="1:22" ht="62.4">
      <c r="A23" s="94" t="s">
        <v>310</v>
      </c>
      <c r="B23" s="113"/>
      <c r="C23" s="160"/>
      <c r="D23" s="160"/>
      <c r="E23" s="160"/>
      <c r="F23" s="160"/>
      <c r="G23" s="160"/>
      <c r="H23" s="154">
        <f t="shared" ref="H23:H27" si="8">C23*B23*$H$14</f>
        <v>0</v>
      </c>
      <c r="I23" s="155">
        <f t="shared" ref="I23:I27" si="9">H23*$I$14</f>
        <v>0</v>
      </c>
      <c r="J23" s="154">
        <f t="shared" si="0"/>
        <v>0</v>
      </c>
      <c r="K23" s="155">
        <f t="shared" si="4"/>
        <v>0</v>
      </c>
      <c r="L23" s="154">
        <f t="shared" si="1"/>
        <v>0</v>
      </c>
      <c r="M23" s="155">
        <f t="shared" si="5"/>
        <v>0</v>
      </c>
      <c r="N23" s="154">
        <f t="shared" si="2"/>
        <v>0</v>
      </c>
      <c r="O23" s="155">
        <f t="shared" si="6"/>
        <v>0</v>
      </c>
      <c r="P23" s="154">
        <f t="shared" si="3"/>
        <v>0</v>
      </c>
      <c r="Q23" s="155">
        <f t="shared" si="7"/>
        <v>0</v>
      </c>
      <c r="S23" s="109" t="s">
        <v>311</v>
      </c>
      <c r="T23" s="110" t="s">
        <v>312</v>
      </c>
      <c r="U23" s="111" t="s">
        <v>299</v>
      </c>
      <c r="V23" s="100" t="s">
        <v>300</v>
      </c>
    </row>
    <row r="24" spans="1:22" ht="39.6">
      <c r="A24" s="94" t="s">
        <v>313</v>
      </c>
      <c r="B24" s="113"/>
      <c r="C24" s="160"/>
      <c r="D24" s="160"/>
      <c r="E24" s="160"/>
      <c r="F24" s="160"/>
      <c r="G24" s="160"/>
      <c r="H24" s="154">
        <f t="shared" si="8"/>
        <v>0</v>
      </c>
      <c r="I24" s="155">
        <f t="shared" si="9"/>
        <v>0</v>
      </c>
      <c r="J24" s="154">
        <f>H24+(D24*$B24*$J$14)</f>
        <v>0</v>
      </c>
      <c r="K24" s="155">
        <f t="shared" si="4"/>
        <v>0</v>
      </c>
      <c r="L24" s="154">
        <f t="shared" si="1"/>
        <v>0</v>
      </c>
      <c r="M24" s="155">
        <f t="shared" si="5"/>
        <v>0</v>
      </c>
      <c r="N24" s="154">
        <f t="shared" si="2"/>
        <v>0</v>
      </c>
      <c r="O24" s="155">
        <f t="shared" si="6"/>
        <v>0</v>
      </c>
      <c r="P24" s="154">
        <f t="shared" si="3"/>
        <v>0</v>
      </c>
      <c r="Q24" s="155">
        <f t="shared" si="7"/>
        <v>0</v>
      </c>
      <c r="S24" s="101" t="s">
        <v>314</v>
      </c>
      <c r="T24" s="44"/>
      <c r="U24" s="143"/>
      <c r="V24" s="102">
        <f>U24*$H$14</f>
        <v>0</v>
      </c>
    </row>
    <row r="25" spans="1:22" ht="26.4">
      <c r="A25" s="94" t="s">
        <v>315</v>
      </c>
      <c r="B25" s="113"/>
      <c r="C25" s="160"/>
      <c r="D25" s="160"/>
      <c r="E25" s="160"/>
      <c r="F25" s="160"/>
      <c r="G25" s="160"/>
      <c r="H25" s="154">
        <f t="shared" si="8"/>
        <v>0</v>
      </c>
      <c r="I25" s="155">
        <f t="shared" si="9"/>
        <v>0</v>
      </c>
      <c r="J25" s="154">
        <f t="shared" si="0"/>
        <v>0</v>
      </c>
      <c r="K25" s="155">
        <f t="shared" si="4"/>
        <v>0</v>
      </c>
      <c r="L25" s="154">
        <f t="shared" si="1"/>
        <v>0</v>
      </c>
      <c r="M25" s="155">
        <f t="shared" si="5"/>
        <v>0</v>
      </c>
      <c r="N25" s="154">
        <f t="shared" si="2"/>
        <v>0</v>
      </c>
      <c r="O25" s="155">
        <f t="shared" si="6"/>
        <v>0</v>
      </c>
      <c r="P25" s="154">
        <f t="shared" si="3"/>
        <v>0</v>
      </c>
      <c r="Q25" s="155">
        <f t="shared" si="7"/>
        <v>0</v>
      </c>
      <c r="S25" s="101" t="s">
        <v>316</v>
      </c>
      <c r="T25" s="112"/>
      <c r="U25" s="143"/>
      <c r="V25" s="102">
        <f t="shared" ref="V25:V29" si="10">U25*$H$14</f>
        <v>0</v>
      </c>
    </row>
    <row r="26" spans="1:22" ht="26.4">
      <c r="A26" s="93" t="s">
        <v>317</v>
      </c>
      <c r="B26" s="113"/>
      <c r="C26" s="160"/>
      <c r="D26" s="160"/>
      <c r="E26" s="160"/>
      <c r="F26" s="160"/>
      <c r="G26" s="160"/>
      <c r="H26" s="154">
        <f t="shared" si="8"/>
        <v>0</v>
      </c>
      <c r="I26" s="155">
        <f t="shared" si="9"/>
        <v>0</v>
      </c>
      <c r="J26" s="154">
        <f t="shared" si="0"/>
        <v>0</v>
      </c>
      <c r="K26" s="155">
        <f t="shared" si="4"/>
        <v>0</v>
      </c>
      <c r="L26" s="154">
        <f t="shared" si="1"/>
        <v>0</v>
      </c>
      <c r="M26" s="155">
        <f t="shared" si="5"/>
        <v>0</v>
      </c>
      <c r="N26" s="154">
        <f t="shared" si="2"/>
        <v>0</v>
      </c>
      <c r="O26" s="155">
        <f t="shared" si="6"/>
        <v>0</v>
      </c>
      <c r="P26" s="154">
        <f t="shared" si="3"/>
        <v>0</v>
      </c>
      <c r="Q26" s="155">
        <f t="shared" si="7"/>
        <v>0</v>
      </c>
      <c r="S26" s="101" t="s">
        <v>318</v>
      </c>
      <c r="T26" s="112"/>
      <c r="U26" s="143"/>
      <c r="V26" s="102">
        <f t="shared" si="10"/>
        <v>0</v>
      </c>
    </row>
    <row r="27" spans="1:22" s="97" customFormat="1" ht="15">
      <c r="A27" s="93" t="s">
        <v>319</v>
      </c>
      <c r="B27" s="113"/>
      <c r="C27" s="160"/>
      <c r="D27" s="160"/>
      <c r="E27" s="160"/>
      <c r="F27" s="160"/>
      <c r="G27" s="160"/>
      <c r="H27" s="154">
        <f t="shared" si="8"/>
        <v>0</v>
      </c>
      <c r="I27" s="155">
        <f t="shared" si="9"/>
        <v>0</v>
      </c>
      <c r="J27" s="154">
        <f t="shared" si="0"/>
        <v>0</v>
      </c>
      <c r="K27" s="155">
        <f t="shared" si="4"/>
        <v>0</v>
      </c>
      <c r="L27" s="154">
        <f t="shared" si="1"/>
        <v>0</v>
      </c>
      <c r="M27" s="155">
        <f t="shared" si="5"/>
        <v>0</v>
      </c>
      <c r="N27" s="154">
        <f t="shared" si="2"/>
        <v>0</v>
      </c>
      <c r="O27" s="155">
        <f t="shared" si="6"/>
        <v>0</v>
      </c>
      <c r="P27" s="154">
        <f t="shared" si="3"/>
        <v>0</v>
      </c>
      <c r="Q27" s="155">
        <f t="shared" si="7"/>
        <v>0</v>
      </c>
      <c r="S27" s="101" t="s">
        <v>320</v>
      </c>
      <c r="T27" s="112"/>
      <c r="U27" s="143"/>
      <c r="V27" s="102">
        <f t="shared" si="10"/>
        <v>0</v>
      </c>
    </row>
    <row r="28" spans="1:22" s="97" customFormat="1" ht="27">
      <c r="A28" s="95" t="s">
        <v>321</v>
      </c>
      <c r="B28" s="96">
        <f>SUM(B17:B27)</f>
        <v>0</v>
      </c>
      <c r="C28" s="95"/>
      <c r="D28" s="95"/>
      <c r="E28" s="95"/>
      <c r="F28" s="95"/>
      <c r="G28" s="95"/>
      <c r="H28" s="156">
        <f t="shared" ref="H28" si="11">SUM(H17:H27)</f>
        <v>0</v>
      </c>
      <c r="I28" s="148">
        <f>SUM(I17:I27)</f>
        <v>0</v>
      </c>
      <c r="J28" s="156">
        <f t="shared" ref="J28:Q28" si="12">SUM(J17:J27)</f>
        <v>0</v>
      </c>
      <c r="K28" s="148">
        <f t="shared" si="12"/>
        <v>0</v>
      </c>
      <c r="L28" s="156">
        <f t="shared" si="12"/>
        <v>0</v>
      </c>
      <c r="M28" s="148">
        <f t="shared" si="12"/>
        <v>0</v>
      </c>
      <c r="N28" s="156">
        <f t="shared" si="12"/>
        <v>0</v>
      </c>
      <c r="O28" s="148">
        <f t="shared" si="12"/>
        <v>0</v>
      </c>
      <c r="P28" s="156">
        <f t="shared" si="12"/>
        <v>0</v>
      </c>
      <c r="Q28" s="148">
        <f t="shared" si="12"/>
        <v>0</v>
      </c>
      <c r="S28" s="101" t="s">
        <v>322</v>
      </c>
      <c r="T28" s="44"/>
      <c r="U28" s="143"/>
      <c r="V28" s="102">
        <f t="shared" si="10"/>
        <v>0</v>
      </c>
    </row>
    <row r="29" spans="1:22" s="97" customFormat="1" ht="52.8">
      <c r="A29" s="98"/>
      <c r="B29" s="99"/>
      <c r="C29" s="98"/>
      <c r="D29" s="98"/>
      <c r="E29" s="98"/>
      <c r="F29" s="98"/>
      <c r="G29" s="98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S29" s="101" t="s">
        <v>323</v>
      </c>
      <c r="T29" s="44"/>
      <c r="U29" s="143"/>
      <c r="V29" s="102">
        <f t="shared" si="10"/>
        <v>0</v>
      </c>
    </row>
    <row r="30" spans="1:22" ht="15.6">
      <c r="A30" s="97"/>
      <c r="B30" s="97"/>
      <c r="C30" s="97"/>
      <c r="D30" s="97"/>
      <c r="E30" s="97"/>
      <c r="F30" s="97"/>
      <c r="G30" s="97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S30" s="104" t="s">
        <v>324</v>
      </c>
      <c r="T30" s="104"/>
      <c r="U30" s="104">
        <f>SUM(U24:U29)</f>
        <v>0</v>
      </c>
      <c r="V30" s="104">
        <f>SUM(V24:V29)</f>
        <v>0</v>
      </c>
    </row>
    <row r="33" spans="1:17" s="97" customFormat="1">
      <c r="A33" s="43"/>
      <c r="B33" s="43"/>
      <c r="C33" s="43"/>
      <c r="D33" s="43"/>
      <c r="E33" s="43"/>
      <c r="F33" s="43"/>
      <c r="G33" s="43"/>
      <c r="H33" s="149"/>
      <c r="I33" s="149"/>
      <c r="J33" s="149"/>
      <c r="K33" s="149"/>
      <c r="L33" s="149"/>
      <c r="M33" s="149"/>
      <c r="N33" s="149"/>
      <c r="O33" s="149"/>
      <c r="P33" s="149"/>
      <c r="Q33" s="149"/>
    </row>
    <row r="34" spans="1:17" s="97" customFormat="1">
      <c r="H34" s="158"/>
      <c r="I34" s="158"/>
      <c r="J34" s="158"/>
      <c r="K34" s="158"/>
      <c r="L34" s="158"/>
      <c r="M34" s="158"/>
      <c r="N34" s="158"/>
      <c r="O34" s="158"/>
      <c r="P34" s="158"/>
      <c r="Q34" s="158"/>
    </row>
    <row r="35" spans="1:17" s="97" customFormat="1">
      <c r="H35" s="158"/>
      <c r="I35" s="158"/>
      <c r="J35" s="158"/>
      <c r="K35" s="158"/>
      <c r="L35" s="158"/>
      <c r="M35" s="158"/>
      <c r="N35" s="158"/>
      <c r="O35" s="158"/>
      <c r="P35" s="158"/>
      <c r="Q35" s="158"/>
    </row>
    <row r="36" spans="1:17">
      <c r="A36" s="97"/>
      <c r="B36" s="97"/>
      <c r="C36" s="97"/>
      <c r="D36" s="97"/>
      <c r="E36" s="97"/>
      <c r="F36" s="97"/>
      <c r="G36" s="97"/>
      <c r="H36" s="158"/>
      <c r="I36" s="158"/>
      <c r="J36" s="158"/>
      <c r="K36" s="158"/>
      <c r="L36" s="158"/>
      <c r="M36" s="158"/>
      <c r="N36" s="158"/>
      <c r="O36" s="158"/>
      <c r="P36" s="158"/>
      <c r="Q36" s="158"/>
    </row>
    <row r="38" spans="1:17" s="97" customFormat="1">
      <c r="A38" s="43"/>
      <c r="B38" s="43"/>
      <c r="C38" s="43"/>
      <c r="D38" s="43"/>
      <c r="E38" s="43"/>
      <c r="F38" s="43"/>
      <c r="G38" s="43"/>
      <c r="H38" s="149"/>
      <c r="I38" s="149"/>
      <c r="J38" s="149"/>
      <c r="K38" s="149"/>
      <c r="L38" s="149"/>
      <c r="M38" s="149"/>
      <c r="N38" s="149"/>
      <c r="O38" s="149"/>
      <c r="P38" s="149"/>
      <c r="Q38" s="149"/>
    </row>
    <row r="39" spans="1:17" s="97" customFormat="1">
      <c r="H39" s="158"/>
      <c r="I39" s="158"/>
      <c r="J39" s="158"/>
      <c r="K39" s="158"/>
      <c r="L39" s="158"/>
      <c r="M39" s="158"/>
      <c r="N39" s="158"/>
      <c r="O39" s="158"/>
      <c r="P39" s="158"/>
      <c r="Q39" s="158"/>
    </row>
    <row r="40" spans="1:17" s="97" customFormat="1">
      <c r="H40" s="158"/>
      <c r="I40" s="158"/>
      <c r="J40" s="158"/>
      <c r="K40" s="158"/>
      <c r="L40" s="158"/>
      <c r="M40" s="158"/>
      <c r="N40" s="158"/>
      <c r="O40" s="158"/>
      <c r="P40" s="158"/>
      <c r="Q40" s="158"/>
    </row>
    <row r="41" spans="1:17">
      <c r="A41" s="97"/>
      <c r="B41" s="97"/>
      <c r="C41" s="97"/>
      <c r="D41" s="97"/>
      <c r="E41" s="97"/>
      <c r="F41" s="97"/>
      <c r="G41" s="97"/>
      <c r="H41" s="158"/>
      <c r="I41" s="158"/>
      <c r="J41" s="158"/>
      <c r="K41" s="158"/>
      <c r="L41" s="158"/>
      <c r="M41" s="158"/>
      <c r="N41" s="158"/>
      <c r="O41" s="158"/>
      <c r="P41" s="158"/>
      <c r="Q41" s="158"/>
    </row>
  </sheetData>
  <sheetProtection insertRows="0"/>
  <mergeCells count="7">
    <mergeCell ref="P15:Q15"/>
    <mergeCell ref="C15:G15"/>
    <mergeCell ref="A10:V10"/>
    <mergeCell ref="H15:I15"/>
    <mergeCell ref="J15:K15"/>
    <mergeCell ref="L15:M15"/>
    <mergeCell ref="N15:O15"/>
  </mergeCells>
  <phoneticPr fontId="1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landscape" verticalDpi="4294967295" r:id="rId1"/>
  <headerFooter>
    <oddHeader xml:space="preserve">&amp;L&amp;F&amp;RÁKK HUMÁN ÉS CÉGKÖLTSÉG 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E78BE-3A3B-48AF-BC55-440BCF849797}">
  <sheetPr>
    <tabColor theme="8" tint="0.39997558519241921"/>
    <pageSetUpPr fitToPage="1"/>
  </sheetPr>
  <dimension ref="A10:C35"/>
  <sheetViews>
    <sheetView view="pageBreakPreview" topLeftCell="A16" zoomScale="60" zoomScaleNormal="100" workbookViewId="0">
      <selection activeCell="B32" sqref="B32"/>
    </sheetView>
  </sheetViews>
  <sheetFormatPr defaultColWidth="8.88671875" defaultRowHeight="14.4"/>
  <cols>
    <col min="1" max="1" width="47.33203125" style="1" customWidth="1"/>
    <col min="2" max="2" width="50.33203125" style="1" customWidth="1"/>
    <col min="3" max="3" width="20.5546875" style="1" customWidth="1"/>
    <col min="4" max="4" width="14.33203125" style="1" bestFit="1" customWidth="1"/>
    <col min="5" max="16384" width="8.88671875" style="1"/>
  </cols>
  <sheetData>
    <row r="10" spans="1:3" ht="46.2" customHeight="1">
      <c r="A10" s="217" t="s">
        <v>325</v>
      </c>
      <c r="B10" s="217"/>
      <c r="C10" s="54"/>
    </row>
    <row r="11" spans="1:3" ht="18">
      <c r="A11" s="218" t="s">
        <v>326</v>
      </c>
      <c r="B11" s="219"/>
    </row>
    <row r="12" spans="1:3">
      <c r="A12" s="222" t="s">
        <v>327</v>
      </c>
      <c r="B12" s="223"/>
    </row>
    <row r="13" spans="1:3" ht="15.6">
      <c r="A13" s="57" t="s">
        <v>328</v>
      </c>
      <c r="B13" s="121"/>
    </row>
    <row r="14" spans="1:3" s="6" customFormat="1" ht="15.6">
      <c r="A14" s="58" t="s">
        <v>329</v>
      </c>
      <c r="B14" s="59"/>
      <c r="C14" s="170"/>
    </row>
    <row r="15" spans="1:3" ht="15.6">
      <c r="A15" s="57" t="s">
        <v>330</v>
      </c>
      <c r="B15" s="60">
        <f>+B14*B13</f>
        <v>0</v>
      </c>
    </row>
    <row r="16" spans="1:3" ht="15.6">
      <c r="A16" s="57" t="s">
        <v>331</v>
      </c>
      <c r="B16" s="60">
        <v>0</v>
      </c>
    </row>
    <row r="17" spans="1:2" ht="15.6">
      <c r="A17" s="57" t="s">
        <v>332</v>
      </c>
      <c r="B17" s="60">
        <f>SUM(B15:B16)</f>
        <v>0</v>
      </c>
    </row>
    <row r="18" spans="1:2">
      <c r="A18" s="224"/>
      <c r="B18" s="225"/>
    </row>
    <row r="19" spans="1:2">
      <c r="A19" s="226" t="s">
        <v>333</v>
      </c>
      <c r="B19" s="221" t="s">
        <v>334</v>
      </c>
    </row>
    <row r="20" spans="1:2">
      <c r="A20" s="226"/>
      <c r="B20" s="221"/>
    </row>
    <row r="21" spans="1:2">
      <c r="A21" s="171" t="s">
        <v>332</v>
      </c>
      <c r="B21" s="172">
        <f>B17</f>
        <v>0</v>
      </c>
    </row>
    <row r="22" spans="1:2">
      <c r="A22" s="171" t="s">
        <v>335</v>
      </c>
      <c r="B22" s="173"/>
    </row>
    <row r="23" spans="1:2" ht="115.95" customHeight="1">
      <c r="A23" s="174" t="s">
        <v>336</v>
      </c>
      <c r="B23" s="173"/>
    </row>
    <row r="24" spans="1:2">
      <c r="A24" s="171" t="s">
        <v>337</v>
      </c>
      <c r="B24" s="173"/>
    </row>
    <row r="25" spans="1:2">
      <c r="A25" s="175" t="s">
        <v>338</v>
      </c>
      <c r="B25" s="2">
        <f>+SUM(B21:B24)</f>
        <v>0</v>
      </c>
    </row>
    <row r="26" spans="1:2" ht="6.6" customHeight="1">
      <c r="A26" s="175"/>
      <c r="B26" s="7"/>
    </row>
    <row r="27" spans="1:2">
      <c r="A27" s="220" t="s">
        <v>339</v>
      </c>
      <c r="B27" s="221" t="s">
        <v>334</v>
      </c>
    </row>
    <row r="28" spans="1:2">
      <c r="A28" s="220"/>
      <c r="B28" s="221"/>
    </row>
    <row r="29" spans="1:2" ht="130.5" customHeight="1">
      <c r="A29" s="9" t="s">
        <v>340</v>
      </c>
      <c r="B29" s="176"/>
    </row>
    <row r="30" spans="1:2">
      <c r="A30" s="8" t="s">
        <v>341</v>
      </c>
      <c r="B30" s="176"/>
    </row>
    <row r="31" spans="1:2">
      <c r="A31" s="147" t="s">
        <v>342</v>
      </c>
      <c r="B31" s="176"/>
    </row>
    <row r="32" spans="1:2">
      <c r="A32" s="175" t="s">
        <v>343</v>
      </c>
      <c r="B32" s="2">
        <f>SUM(B29:B31)</f>
        <v>0</v>
      </c>
    </row>
    <row r="33" spans="1:2">
      <c r="A33" s="8"/>
      <c r="B33" s="3"/>
    </row>
    <row r="34" spans="1:2">
      <c r="A34" s="175"/>
      <c r="B34" s="4" t="s">
        <v>334</v>
      </c>
    </row>
    <row r="35" spans="1:2" s="5" customFormat="1" ht="18.600000000000001" thickBot="1">
      <c r="A35" s="55" t="s">
        <v>343</v>
      </c>
      <c r="B35" s="56">
        <f>+B32+B25</f>
        <v>0</v>
      </c>
    </row>
  </sheetData>
  <sheetProtection insertRows="0"/>
  <mergeCells count="8">
    <mergeCell ref="A10:B10"/>
    <mergeCell ref="A11:B11"/>
    <mergeCell ref="A27:A28"/>
    <mergeCell ref="B27:B28"/>
    <mergeCell ref="A12:B12"/>
    <mergeCell ref="A18:B18"/>
    <mergeCell ref="A19:A20"/>
    <mergeCell ref="B19:B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1" orientation="portrait" verticalDpi="4294967295" r:id="rId1"/>
  <headerFooter>
    <oddHeader>&amp;L&amp;F&amp;RTANULÓI BÉR ÉS FIX KÖLTSÉGEK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DE003-EDFD-481A-B1C5-F10930F23C43}">
  <sheetPr>
    <tabColor theme="8" tint="0.39997558519241921"/>
    <pageSetUpPr fitToPage="1"/>
  </sheetPr>
  <dimension ref="A1:Q36"/>
  <sheetViews>
    <sheetView view="pageBreakPreview" topLeftCell="A10" zoomScale="60" zoomScaleNormal="80" workbookViewId="0">
      <selection activeCell="I36" sqref="I36"/>
    </sheetView>
  </sheetViews>
  <sheetFormatPr defaultColWidth="8.6640625" defaultRowHeight="17.399999999999999"/>
  <cols>
    <col min="1" max="1" width="16.88671875" style="51" customWidth="1"/>
    <col min="2" max="2" width="12.109375" style="51" customWidth="1"/>
    <col min="3" max="3" width="15.6640625" style="51" customWidth="1"/>
    <col min="4" max="6" width="15.33203125" style="51" bestFit="1" customWidth="1"/>
    <col min="7" max="8" width="16.6640625" style="51" bestFit="1" customWidth="1"/>
    <col min="9" max="12" width="15.33203125" style="51" bestFit="1" customWidth="1"/>
    <col min="13" max="15" width="16.6640625" style="51" bestFit="1" customWidth="1"/>
    <col min="16" max="17" width="10" style="51" bestFit="1" customWidth="1"/>
    <col min="18" max="16384" width="8.6640625" style="51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8" spans="1:17">
      <c r="A18" s="229" t="s">
        <v>388</v>
      </c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</row>
    <row r="19" spans="1:17">
      <c r="A19" s="230"/>
      <c r="B19" s="230"/>
      <c r="C19" s="230"/>
      <c r="D19" s="233" t="s">
        <v>344</v>
      </c>
      <c r="E19" s="233"/>
      <c r="F19" s="233"/>
      <c r="G19" s="233"/>
      <c r="H19" s="233"/>
      <c r="I19" s="234" t="s">
        <v>345</v>
      </c>
      <c r="J19" s="234"/>
      <c r="K19" s="234"/>
      <c r="L19" s="234"/>
      <c r="M19" s="234"/>
      <c r="N19" s="234"/>
      <c r="O19" s="234"/>
    </row>
    <row r="20" spans="1:17">
      <c r="A20" s="71"/>
      <c r="B20" s="71"/>
      <c r="C20" s="72" t="s">
        <v>346</v>
      </c>
      <c r="D20" s="122"/>
      <c r="E20" s="122"/>
      <c r="F20" s="73"/>
      <c r="G20" s="231" t="s">
        <v>347</v>
      </c>
      <c r="H20" s="231"/>
      <c r="I20" s="123"/>
      <c r="J20" s="123"/>
      <c r="K20" s="123"/>
      <c r="L20" s="74"/>
      <c r="M20" s="238" t="s">
        <v>348</v>
      </c>
      <c r="N20" s="238"/>
      <c r="O20" s="238"/>
    </row>
    <row r="21" spans="1:17" ht="34.799999999999997">
      <c r="A21" s="75" t="s">
        <v>349</v>
      </c>
      <c r="B21" s="76"/>
      <c r="C21" s="77" t="s">
        <v>350</v>
      </c>
      <c r="D21" s="73">
        <v>1.2</v>
      </c>
      <c r="E21" s="73">
        <v>0.8</v>
      </c>
      <c r="F21" s="73"/>
      <c r="G21" s="231"/>
      <c r="H21" s="231"/>
      <c r="I21" s="74">
        <v>1.2</v>
      </c>
      <c r="J21" s="74">
        <v>1</v>
      </c>
      <c r="K21" s="74">
        <v>0.8</v>
      </c>
      <c r="L21" s="74"/>
      <c r="M21" s="238"/>
      <c r="N21" s="238"/>
      <c r="O21" s="238"/>
    </row>
    <row r="22" spans="1:17" ht="34.799999999999997">
      <c r="A22" s="78">
        <v>1200000</v>
      </c>
      <c r="B22" s="75" t="s">
        <v>351</v>
      </c>
      <c r="C22" s="75" t="s">
        <v>352</v>
      </c>
      <c r="D22" s="73" t="s">
        <v>353</v>
      </c>
      <c r="E22" s="73" t="s">
        <v>354</v>
      </c>
      <c r="F22" s="73" t="s">
        <v>355</v>
      </c>
      <c r="G22" s="79" t="s">
        <v>353</v>
      </c>
      <c r="H22" s="79" t="s">
        <v>354</v>
      </c>
      <c r="I22" s="74" t="s">
        <v>356</v>
      </c>
      <c r="J22" s="74" t="s">
        <v>357</v>
      </c>
      <c r="K22" s="74" t="s">
        <v>353</v>
      </c>
      <c r="L22" s="74" t="s">
        <v>355</v>
      </c>
      <c r="M22" s="79" t="s">
        <v>356</v>
      </c>
      <c r="N22" s="79" t="s">
        <v>357</v>
      </c>
      <c r="O22" s="79" t="s">
        <v>353</v>
      </c>
    </row>
    <row r="23" spans="1:17">
      <c r="A23" s="70" t="s">
        <v>358</v>
      </c>
      <c r="B23" s="177"/>
      <c r="C23" s="80">
        <f>B23*$A$22/254</f>
        <v>0</v>
      </c>
      <c r="D23" s="81">
        <f>C23*$D$21*$D$20</f>
        <v>0</v>
      </c>
      <c r="E23" s="81">
        <f>C23*$E$21*$E$20</f>
        <v>0</v>
      </c>
      <c r="F23" s="81">
        <f>(D23+E23)*0.2</f>
        <v>0</v>
      </c>
      <c r="G23" s="82">
        <f>D23*1.2</f>
        <v>0</v>
      </c>
      <c r="H23" s="82">
        <f>E23*1.2</f>
        <v>0</v>
      </c>
      <c r="I23" s="83">
        <f>$C23*$I$21*$I$20</f>
        <v>0</v>
      </c>
      <c r="J23" s="83">
        <f>$C23*$J$21*$J$20</f>
        <v>0</v>
      </c>
      <c r="K23" s="83">
        <f>$C23*$K$21*$K$20</f>
        <v>0</v>
      </c>
      <c r="L23" s="83">
        <f>SUM(I23:K23)*0.2</f>
        <v>0</v>
      </c>
      <c r="M23" s="82">
        <f>I23*1.2</f>
        <v>0</v>
      </c>
      <c r="N23" s="82">
        <f>J23*1.2</f>
        <v>0</v>
      </c>
      <c r="O23" s="82">
        <f>K23*1.2</f>
        <v>0</v>
      </c>
      <c r="P23" s="69"/>
      <c r="Q23" s="69"/>
    </row>
    <row r="24" spans="1:17">
      <c r="A24" s="70" t="s">
        <v>359</v>
      </c>
      <c r="B24" s="177"/>
      <c r="C24" s="80">
        <f t="shared" ref="C24:C25" si="0">B24*$A$22/254</f>
        <v>0</v>
      </c>
      <c r="D24" s="81">
        <f t="shared" ref="D24:D25" si="1">C24*$D$21*$D$20</f>
        <v>0</v>
      </c>
      <c r="E24" s="81">
        <f t="shared" ref="E24:E25" si="2">C24*$E$21*$E$20</f>
        <v>0</v>
      </c>
      <c r="F24" s="81">
        <f t="shared" ref="F24:F25" si="3">(D24+E24)*0.2</f>
        <v>0</v>
      </c>
      <c r="G24" s="82">
        <f t="shared" ref="G24:G25" si="4">D24*1.2</f>
        <v>0</v>
      </c>
      <c r="H24" s="82">
        <f t="shared" ref="H24:H25" si="5">E24*1.2</f>
        <v>0</v>
      </c>
      <c r="I24" s="83">
        <f t="shared" ref="I24:I25" si="6">$C24*$I$21*$I$20</f>
        <v>0</v>
      </c>
      <c r="J24" s="83">
        <f t="shared" ref="J24:J25" si="7">$C24*$J$21*$J$20</f>
        <v>0</v>
      </c>
      <c r="K24" s="83">
        <f t="shared" ref="K24:K25" si="8">$C24*$K$21*$K$20</f>
        <v>0</v>
      </c>
      <c r="L24" s="83">
        <f t="shared" ref="L24:L25" si="9">SUM(I24:K24)*0.2</f>
        <v>0</v>
      </c>
      <c r="M24" s="82">
        <f t="shared" ref="M24:M25" si="10">I24*1.2</f>
        <v>0</v>
      </c>
      <c r="N24" s="82">
        <f t="shared" ref="N24:N25" si="11">J24*1.2</f>
        <v>0</v>
      </c>
      <c r="O24" s="82">
        <f t="shared" ref="O24:O25" si="12">K24*1.2</f>
        <v>0</v>
      </c>
    </row>
    <row r="25" spans="1:17">
      <c r="A25" s="70" t="s">
        <v>360</v>
      </c>
      <c r="B25" s="178"/>
      <c r="C25" s="80">
        <f t="shared" si="0"/>
        <v>0</v>
      </c>
      <c r="D25" s="81">
        <f t="shared" si="1"/>
        <v>0</v>
      </c>
      <c r="E25" s="81">
        <f t="shared" si="2"/>
        <v>0</v>
      </c>
      <c r="F25" s="81">
        <f t="shared" si="3"/>
        <v>0</v>
      </c>
      <c r="G25" s="82">
        <f t="shared" si="4"/>
        <v>0</v>
      </c>
      <c r="H25" s="82">
        <f t="shared" si="5"/>
        <v>0</v>
      </c>
      <c r="I25" s="83">
        <f t="shared" si="6"/>
        <v>0</v>
      </c>
      <c r="J25" s="83">
        <f t="shared" si="7"/>
        <v>0</v>
      </c>
      <c r="K25" s="83">
        <f t="shared" si="8"/>
        <v>0</v>
      </c>
      <c r="L25" s="83">
        <f t="shared" si="9"/>
        <v>0</v>
      </c>
      <c r="M25" s="82">
        <f t="shared" si="10"/>
        <v>0</v>
      </c>
      <c r="N25" s="82">
        <f t="shared" si="11"/>
        <v>0</v>
      </c>
      <c r="O25" s="82">
        <f t="shared" si="12"/>
        <v>0</v>
      </c>
    </row>
    <row r="26" spans="1:17">
      <c r="A26" s="232"/>
      <c r="B26" s="232"/>
      <c r="C26" s="232"/>
      <c r="D26" s="232"/>
      <c r="E26" s="232"/>
      <c r="F26" s="232"/>
      <c r="G26" s="232"/>
      <c r="H26" s="232"/>
      <c r="I26" s="232"/>
      <c r="J26" s="232"/>
      <c r="K26" s="232"/>
      <c r="L26" s="232"/>
    </row>
    <row r="27" spans="1:17">
      <c r="A27" s="230"/>
      <c r="B27" s="230"/>
      <c r="C27" s="230"/>
      <c r="D27" s="241" t="s">
        <v>361</v>
      </c>
      <c r="E27" s="241"/>
      <c r="F27" s="241"/>
      <c r="G27" s="241"/>
      <c r="H27" s="241"/>
      <c r="I27" s="240" t="s">
        <v>362</v>
      </c>
      <c r="J27" s="240"/>
      <c r="K27" s="240"/>
      <c r="L27" s="240"/>
      <c r="M27" s="240"/>
    </row>
    <row r="28" spans="1:17">
      <c r="A28" s="71"/>
      <c r="B28" s="71"/>
      <c r="C28" s="72" t="s">
        <v>346</v>
      </c>
      <c r="D28" s="122"/>
      <c r="E28" s="122"/>
      <c r="F28" s="84"/>
      <c r="G28" s="84"/>
      <c r="H28" s="84"/>
      <c r="I28" s="122"/>
      <c r="J28" s="122"/>
      <c r="K28" s="235"/>
      <c r="L28" s="236"/>
      <c r="M28" s="237"/>
    </row>
    <row r="29" spans="1:17" ht="43.2" customHeight="1">
      <c r="A29" s="75" t="s">
        <v>349</v>
      </c>
      <c r="B29" s="76"/>
      <c r="C29" s="77" t="s">
        <v>350</v>
      </c>
      <c r="D29" s="84">
        <v>1.2</v>
      </c>
      <c r="E29" s="84">
        <v>0.8</v>
      </c>
      <c r="F29" s="84"/>
      <c r="G29" s="239" t="s">
        <v>363</v>
      </c>
      <c r="H29" s="239"/>
      <c r="I29" s="85">
        <v>1.2</v>
      </c>
      <c r="J29" s="85">
        <v>0.8</v>
      </c>
      <c r="K29" s="85"/>
      <c r="L29" s="239" t="s">
        <v>363</v>
      </c>
      <c r="M29" s="239"/>
    </row>
    <row r="30" spans="1:17" ht="34.799999999999997">
      <c r="A30" s="78">
        <v>1200000</v>
      </c>
      <c r="B30" s="75" t="s">
        <v>351</v>
      </c>
      <c r="C30" s="75" t="s">
        <v>352</v>
      </c>
      <c r="D30" s="84" t="s">
        <v>364</v>
      </c>
      <c r="E30" s="84" t="s">
        <v>365</v>
      </c>
      <c r="F30" s="84" t="s">
        <v>355</v>
      </c>
      <c r="G30" s="84" t="s">
        <v>364</v>
      </c>
      <c r="H30" s="84" t="s">
        <v>365</v>
      </c>
      <c r="I30" s="85" t="s">
        <v>364</v>
      </c>
      <c r="J30" s="85" t="s">
        <v>365</v>
      </c>
      <c r="K30" s="85" t="s">
        <v>355</v>
      </c>
      <c r="L30" s="84" t="s">
        <v>364</v>
      </c>
      <c r="M30" s="84" t="s">
        <v>365</v>
      </c>
    </row>
    <row r="31" spans="1:17">
      <c r="A31" s="70" t="s">
        <v>358</v>
      </c>
      <c r="B31" s="177"/>
      <c r="C31" s="80">
        <f>B31*$A$22/254</f>
        <v>0</v>
      </c>
      <c r="D31" s="86">
        <f>C31*$D$29*$D$28</f>
        <v>0</v>
      </c>
      <c r="E31" s="86">
        <f>C31*$E$29*$E$28</f>
        <v>0</v>
      </c>
      <c r="F31" s="86">
        <f>(D31+E31)*0.2</f>
        <v>0</v>
      </c>
      <c r="G31" s="87">
        <f t="shared" ref="G31:H33" si="13">D31*1.2</f>
        <v>0</v>
      </c>
      <c r="H31" s="87">
        <f t="shared" si="13"/>
        <v>0</v>
      </c>
      <c r="I31" s="88">
        <f>C31*$I$29*$I$28</f>
        <v>0</v>
      </c>
      <c r="J31" s="88">
        <f>C31*$J$29*$J$28</f>
        <v>0</v>
      </c>
      <c r="K31" s="88">
        <f>(I31+J31)*0.2</f>
        <v>0</v>
      </c>
      <c r="L31" s="87">
        <f t="shared" ref="L31:M33" si="14">I31*1.2</f>
        <v>0</v>
      </c>
      <c r="M31" s="87">
        <f t="shared" si="14"/>
        <v>0</v>
      </c>
    </row>
    <row r="32" spans="1:17">
      <c r="A32" s="70" t="s">
        <v>359</v>
      </c>
      <c r="B32" s="177"/>
      <c r="C32" s="80">
        <f t="shared" ref="C32:C33" si="15">B32*$A$22/254</f>
        <v>0</v>
      </c>
      <c r="D32" s="86">
        <f t="shared" ref="D32:D33" si="16">C32*$D$29*$D$28</f>
        <v>0</v>
      </c>
      <c r="E32" s="86">
        <f t="shared" ref="E32:E33" si="17">C32*$E$29*$E$28</f>
        <v>0</v>
      </c>
      <c r="F32" s="86">
        <f t="shared" ref="F32:F33" si="18">(D32+E32)*0.2</f>
        <v>0</v>
      </c>
      <c r="G32" s="87">
        <f t="shared" si="13"/>
        <v>0</v>
      </c>
      <c r="H32" s="87">
        <f t="shared" si="13"/>
        <v>0</v>
      </c>
      <c r="I32" s="88">
        <f t="shared" ref="I32:I33" si="19">C32*$I$29*$I$28</f>
        <v>0</v>
      </c>
      <c r="J32" s="88">
        <f t="shared" ref="J32:J33" si="20">C32*$J$29*$J$28</f>
        <v>0</v>
      </c>
      <c r="K32" s="88">
        <f t="shared" ref="K32:K33" si="21">(I32+J32)*0.2</f>
        <v>0</v>
      </c>
      <c r="L32" s="87">
        <f t="shared" si="14"/>
        <v>0</v>
      </c>
      <c r="M32" s="87">
        <f t="shared" si="14"/>
        <v>0</v>
      </c>
    </row>
    <row r="33" spans="1:13">
      <c r="A33" s="70" t="s">
        <v>360</v>
      </c>
      <c r="B33" s="177"/>
      <c r="C33" s="80">
        <f t="shared" si="15"/>
        <v>0</v>
      </c>
      <c r="D33" s="86">
        <f t="shared" si="16"/>
        <v>0</v>
      </c>
      <c r="E33" s="86">
        <f t="shared" si="17"/>
        <v>0</v>
      </c>
      <c r="F33" s="86">
        <f t="shared" si="18"/>
        <v>0</v>
      </c>
      <c r="G33" s="87">
        <f t="shared" si="13"/>
        <v>0</v>
      </c>
      <c r="H33" s="87">
        <f t="shared" si="13"/>
        <v>0</v>
      </c>
      <c r="I33" s="88">
        <f t="shared" si="19"/>
        <v>0</v>
      </c>
      <c r="J33" s="88">
        <f t="shared" si="20"/>
        <v>0</v>
      </c>
      <c r="K33" s="88">
        <f t="shared" si="21"/>
        <v>0</v>
      </c>
      <c r="L33" s="87">
        <f t="shared" si="14"/>
        <v>0</v>
      </c>
      <c r="M33" s="87">
        <f t="shared" si="14"/>
        <v>0</v>
      </c>
    </row>
    <row r="35" spans="1:13">
      <c r="C35" s="89" t="s">
        <v>366</v>
      </c>
      <c r="D35" s="89" t="s">
        <v>367</v>
      </c>
      <c r="E35" s="89" t="s">
        <v>368</v>
      </c>
    </row>
    <row r="36" spans="1:13" ht="40.950000000000003" customHeight="1">
      <c r="A36" s="227" t="s">
        <v>369</v>
      </c>
      <c r="B36" s="228"/>
      <c r="C36" s="124"/>
      <c r="D36" s="125"/>
      <c r="E36" s="125"/>
    </row>
  </sheetData>
  <mergeCells count="14">
    <mergeCell ref="A36:B36"/>
    <mergeCell ref="A18:M18"/>
    <mergeCell ref="A27:C27"/>
    <mergeCell ref="G20:H21"/>
    <mergeCell ref="A19:C19"/>
    <mergeCell ref="A26:L26"/>
    <mergeCell ref="D19:H19"/>
    <mergeCell ref="I19:O19"/>
    <mergeCell ref="K28:M28"/>
    <mergeCell ref="M20:O21"/>
    <mergeCell ref="G29:H29"/>
    <mergeCell ref="L29:M29"/>
    <mergeCell ref="I27:M27"/>
    <mergeCell ref="D27:H27"/>
  </mergeCells>
  <phoneticPr fontId="1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6" orientation="landscape" horizontalDpi="4294967295" verticalDpi="4294967295" r:id="rId1"/>
  <headerFooter>
    <oddHeader>&amp;L&amp;F&amp;RNAP _LEMORZSOLÓDÁS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971F1-2B4E-4E18-87AB-604121EB6C6B}">
  <sheetPr>
    <tabColor rgb="FF00B050"/>
  </sheetPr>
  <dimension ref="A1:A37"/>
  <sheetViews>
    <sheetView tabSelected="1" workbookViewId="0">
      <selection activeCell="F12" sqref="F12"/>
    </sheetView>
  </sheetViews>
  <sheetFormatPr defaultRowHeight="13.2"/>
  <cols>
    <col min="1" max="1" width="120" customWidth="1"/>
  </cols>
  <sheetData>
    <row r="1" spans="1:1" ht="13.8">
      <c r="A1" s="255" t="s">
        <v>389</v>
      </c>
    </row>
    <row r="2" spans="1:1" ht="13.8">
      <c r="A2" s="247"/>
    </row>
    <row r="3" spans="1:1" ht="27.6">
      <c r="A3" s="248" t="s">
        <v>417</v>
      </c>
    </row>
    <row r="4" spans="1:1" ht="13.8">
      <c r="A4" s="249" t="s">
        <v>393</v>
      </c>
    </row>
    <row r="5" spans="1:1" ht="13.8">
      <c r="A5" s="249"/>
    </row>
    <row r="6" spans="1:1" ht="13.8">
      <c r="A6" s="248" t="s">
        <v>392</v>
      </c>
    </row>
    <row r="7" spans="1:1" ht="41.4">
      <c r="A7" s="249" t="s">
        <v>394</v>
      </c>
    </row>
    <row r="8" spans="1:1" ht="13.8">
      <c r="A8" s="251" t="s">
        <v>405</v>
      </c>
    </row>
    <row r="9" spans="1:1" ht="13.8">
      <c r="A9" s="249" t="s">
        <v>397</v>
      </c>
    </row>
    <row r="10" spans="1:1" ht="13.8">
      <c r="A10" s="249"/>
    </row>
    <row r="11" spans="1:1" ht="13.8">
      <c r="A11" s="248" t="s">
        <v>390</v>
      </c>
    </row>
    <row r="12" spans="1:1" ht="41.4">
      <c r="A12" s="249" t="s">
        <v>413</v>
      </c>
    </row>
    <row r="13" spans="1:1" ht="13.8">
      <c r="A13" s="249"/>
    </row>
    <row r="14" spans="1:1" ht="27.6">
      <c r="A14" s="252" t="s">
        <v>406</v>
      </c>
    </row>
    <row r="15" spans="1:1" ht="13.8">
      <c r="A15" s="249"/>
    </row>
    <row r="16" spans="1:1" ht="13.8">
      <c r="A16" s="249" t="s">
        <v>398</v>
      </c>
    </row>
    <row r="17" spans="1:1" ht="13.8">
      <c r="A17" s="249" t="s">
        <v>399</v>
      </c>
    </row>
    <row r="18" spans="1:1" ht="13.8">
      <c r="A18" s="249"/>
    </row>
    <row r="19" spans="1:1" ht="27.6">
      <c r="A19" s="251" t="s">
        <v>407</v>
      </c>
    </row>
    <row r="20" spans="1:1" ht="13.8">
      <c r="A20" s="249" t="s">
        <v>400</v>
      </c>
    </row>
    <row r="21" spans="1:1" ht="41.4">
      <c r="A21" s="249" t="s">
        <v>416</v>
      </c>
    </row>
    <row r="22" spans="1:1" ht="13.8">
      <c r="A22" s="249" t="s">
        <v>408</v>
      </c>
    </row>
    <row r="23" spans="1:1" ht="13.8">
      <c r="A23" s="249"/>
    </row>
    <row r="24" spans="1:1" ht="13.8">
      <c r="A24" s="254" t="s">
        <v>409</v>
      </c>
    </row>
    <row r="25" spans="1:1" ht="41.4">
      <c r="A25" s="249" t="s">
        <v>415</v>
      </c>
    </row>
    <row r="26" spans="1:1" ht="13.8">
      <c r="A26" s="249" t="s">
        <v>401</v>
      </c>
    </row>
    <row r="27" spans="1:1" ht="13.8">
      <c r="A27" s="249" t="s">
        <v>402</v>
      </c>
    </row>
    <row r="28" spans="1:1" ht="13.8">
      <c r="A28" s="249"/>
    </row>
    <row r="29" spans="1:1" ht="13.8">
      <c r="A29" s="253" t="s">
        <v>410</v>
      </c>
    </row>
    <row r="30" spans="1:1" ht="13.8">
      <c r="A30" s="249" t="s">
        <v>403</v>
      </c>
    </row>
    <row r="31" spans="1:1" ht="13.8">
      <c r="A31" s="249"/>
    </row>
    <row r="32" spans="1:1" ht="41.4">
      <c r="A32" s="253" t="s">
        <v>411</v>
      </c>
    </row>
    <row r="33" spans="1:1" ht="13.8">
      <c r="A33" s="249" t="s">
        <v>391</v>
      </c>
    </row>
    <row r="34" spans="1:1" ht="13.8">
      <c r="A34" s="249" t="s">
        <v>412</v>
      </c>
    </row>
    <row r="35" spans="1:1" ht="13.8">
      <c r="A35" s="249" t="s">
        <v>404</v>
      </c>
    </row>
    <row r="36" spans="1:1" ht="27.6">
      <c r="A36" s="249" t="s">
        <v>414</v>
      </c>
    </row>
    <row r="37" spans="1:1">
      <c r="A37" s="250"/>
    </row>
  </sheetData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A345A-6A06-4D55-A85C-44265EC6B5E3}">
  <dimension ref="A1:U73"/>
  <sheetViews>
    <sheetView workbookViewId="0">
      <selection activeCell="C5" sqref="C5:I65"/>
    </sheetView>
  </sheetViews>
  <sheetFormatPr defaultColWidth="8.6640625" defaultRowHeight="14.4"/>
  <cols>
    <col min="1" max="1" width="13.6640625" style="11" customWidth="1"/>
    <col min="2" max="2" width="34.6640625" style="11" bestFit="1" customWidth="1"/>
    <col min="3" max="3" width="19.5546875" style="11" customWidth="1"/>
    <col min="4" max="4" width="13.33203125" style="11" customWidth="1"/>
    <col min="5" max="5" width="15.6640625" style="12" bestFit="1" customWidth="1"/>
    <col min="6" max="6" width="11.6640625" style="11" customWidth="1"/>
    <col min="7" max="7" width="15.6640625" style="12" bestFit="1" customWidth="1"/>
    <col min="8" max="8" width="12.109375" style="11" customWidth="1"/>
    <col min="9" max="9" width="15.6640625" style="12" bestFit="1" customWidth="1"/>
    <col min="10" max="10" width="11.6640625" style="11" bestFit="1" customWidth="1"/>
    <col min="11" max="11" width="20.6640625" style="11" customWidth="1"/>
    <col min="12" max="12" width="8.6640625" style="11"/>
    <col min="13" max="13" width="17.33203125" style="11" customWidth="1"/>
    <col min="14" max="14" width="8.6640625" style="11"/>
    <col min="15" max="15" width="20.109375" style="11" customWidth="1"/>
    <col min="16" max="16" width="9.5546875" style="11" bestFit="1" customWidth="1"/>
    <col min="17" max="17" width="18.109375" style="11" bestFit="1" customWidth="1"/>
    <col min="18" max="18" width="9.5546875" style="11" bestFit="1" customWidth="1"/>
    <col min="19" max="19" width="16.5546875" style="11" bestFit="1" customWidth="1"/>
    <col min="20" max="20" width="9.5546875" style="11" bestFit="1" customWidth="1"/>
    <col min="21" max="21" width="16.5546875" style="11" bestFit="1" customWidth="1"/>
    <col min="22" max="16384" width="8.6640625" style="11"/>
  </cols>
  <sheetData>
    <row r="1" spans="1:11" ht="15.6">
      <c r="A1" s="26"/>
      <c r="B1" s="245">
        <v>2021</v>
      </c>
      <c r="C1" s="245"/>
      <c r="D1" s="242">
        <v>2022</v>
      </c>
      <c r="E1" s="243"/>
      <c r="F1" s="242">
        <v>2023</v>
      </c>
      <c r="G1" s="243"/>
      <c r="H1" s="242">
        <v>2024</v>
      </c>
      <c r="I1" s="243"/>
      <c r="J1" s="242">
        <v>2025</v>
      </c>
      <c r="K1" s="243"/>
    </row>
    <row r="2" spans="1:11" ht="15.6">
      <c r="A2" s="26"/>
      <c r="B2" s="32" t="s">
        <v>370</v>
      </c>
      <c r="C2" s="32" t="s">
        <v>371</v>
      </c>
      <c r="D2" s="32" t="s">
        <v>370</v>
      </c>
      <c r="E2" s="32" t="s">
        <v>371</v>
      </c>
      <c r="F2" s="32" t="s">
        <v>370</v>
      </c>
      <c r="G2" s="32" t="s">
        <v>371</v>
      </c>
      <c r="H2" s="32" t="s">
        <v>370</v>
      </c>
      <c r="I2" s="32" t="s">
        <v>371</v>
      </c>
      <c r="J2" s="32" t="s">
        <v>370</v>
      </c>
      <c r="K2" s="32" t="s">
        <v>371</v>
      </c>
    </row>
    <row r="3" spans="1:11" ht="15.6">
      <c r="A3" s="26" t="s">
        <v>51</v>
      </c>
      <c r="B3" s="26">
        <f>SUM(D6:D17)</f>
        <v>0</v>
      </c>
      <c r="C3" s="27">
        <f>SUM(E6:E17)</f>
        <v>0</v>
      </c>
      <c r="D3" s="28">
        <f>SUM(F6:F17,D20:D31)</f>
        <v>0</v>
      </c>
      <c r="E3" s="27">
        <f>SUM(G6:G17,E20:E31)</f>
        <v>0</v>
      </c>
      <c r="F3" s="29">
        <f>SUM(H6:H8,F20:F31,D34:D45)</f>
        <v>0</v>
      </c>
      <c r="G3" s="27">
        <f>SUM(I6:I8,G20:G31,E34:E45)</f>
        <v>0</v>
      </c>
      <c r="H3" s="30">
        <f>SUM(H20:H22,F34:F45,D48:D59)</f>
        <v>0</v>
      </c>
      <c r="I3" s="27">
        <f>SUM(I20:I22,G34:G45,E48:E59)</f>
        <v>0</v>
      </c>
      <c r="J3" s="29">
        <f>SUM(H34:H36,F48:F59,D62:D73)</f>
        <v>0</v>
      </c>
      <c r="K3" s="31">
        <f>SUM(I34:I36,G48:G59,E62:E73)</f>
        <v>0</v>
      </c>
    </row>
    <row r="5" spans="1:11">
      <c r="A5" s="16"/>
      <c r="B5" s="16"/>
      <c r="C5" s="244">
        <v>2021</v>
      </c>
      <c r="D5" s="244"/>
      <c r="E5" s="20" t="s">
        <v>372</v>
      </c>
      <c r="F5" s="16">
        <v>2022</v>
      </c>
      <c r="G5" s="20" t="s">
        <v>372</v>
      </c>
      <c r="H5" s="16">
        <v>2023</v>
      </c>
      <c r="I5" s="20" t="s">
        <v>372</v>
      </c>
    </row>
    <row r="6" spans="1:11">
      <c r="A6" s="16">
        <v>2021</v>
      </c>
      <c r="B6" s="21" t="s">
        <v>373</v>
      </c>
      <c r="C6" s="16">
        <f>TANULÓSZÁM_TERVEZŐ!E61</f>
        <v>0</v>
      </c>
      <c r="D6" s="16">
        <f>C6*(1-NAP_LEMORZSOLÓDÁS!$C$36)</f>
        <v>0</v>
      </c>
      <c r="E6" s="17">
        <f>D6*NAP_LEMORZSOLÓDÁS!$M$25</f>
        <v>0</v>
      </c>
      <c r="F6" s="19">
        <f>D6*(1-NAP_LEMORZSOLÓDÁS!$D$36)</f>
        <v>0</v>
      </c>
      <c r="G6" s="17">
        <f>F6*NAP_LEMORZSOLÓDÁS!$N$25</f>
        <v>0</v>
      </c>
      <c r="H6" s="18">
        <f>F6*(1-NAP_LEMORZSOLÓDÁS!$E$36)</f>
        <v>0</v>
      </c>
      <c r="I6" s="17">
        <f>H6*NAP_LEMORZSOLÓDÁS!$O$25</f>
        <v>0</v>
      </c>
    </row>
    <row r="7" spans="1:11">
      <c r="A7" s="16"/>
      <c r="B7" s="21" t="s">
        <v>374</v>
      </c>
      <c r="C7" s="16">
        <f>TANULÓSZÁM_TERVEZŐ!E83</f>
        <v>0</v>
      </c>
      <c r="D7" s="16">
        <f>C7*(1-NAP_LEMORZSOLÓDÁS!$C$36)</f>
        <v>0</v>
      </c>
      <c r="E7" s="17">
        <f>D7*NAP_LEMORZSOLÓDÁS!$M$24</f>
        <v>0</v>
      </c>
      <c r="F7" s="19">
        <f>D7*(1-NAP_LEMORZSOLÓDÁS!$D$36)</f>
        <v>0</v>
      </c>
      <c r="G7" s="17">
        <f>F7*NAP_LEMORZSOLÓDÁS!$N$24</f>
        <v>0</v>
      </c>
      <c r="H7" s="18">
        <f>F7*(1-NAP_LEMORZSOLÓDÁS!$E$36)</f>
        <v>0</v>
      </c>
      <c r="I7" s="17">
        <f>H7*NAP_LEMORZSOLÓDÁS!$O$24</f>
        <v>0</v>
      </c>
    </row>
    <row r="8" spans="1:11">
      <c r="A8" s="16"/>
      <c r="B8" s="21" t="s">
        <v>375</v>
      </c>
      <c r="C8" s="16">
        <f>TANULÓSZÁM_TERVEZŐ!E112</f>
        <v>0</v>
      </c>
      <c r="D8" s="16">
        <f>C8*(1-NAP_LEMORZSOLÓDÁS!$C$36)</f>
        <v>0</v>
      </c>
      <c r="E8" s="17">
        <f>D8*NAP_LEMORZSOLÓDÁS!$M$23</f>
        <v>0</v>
      </c>
      <c r="F8" s="19">
        <f>D8*(1-NAP_LEMORZSOLÓDÁS!$D$36)</f>
        <v>0</v>
      </c>
      <c r="G8" s="17">
        <f>F8*NAP_LEMORZSOLÓDÁS!$N$23</f>
        <v>0</v>
      </c>
      <c r="H8" s="18">
        <f>F8*(1-NAP_LEMORZSOLÓDÁS!$E$36)</f>
        <v>0</v>
      </c>
      <c r="I8" s="17">
        <f>H8*NAP_LEMORZSOLÓDÁS!$O$23</f>
        <v>0</v>
      </c>
    </row>
    <row r="9" spans="1:11">
      <c r="A9" s="16"/>
      <c r="B9" s="21" t="s">
        <v>376</v>
      </c>
      <c r="C9" s="16">
        <f>TANULÓSZÁM_TERVEZŐ!E162</f>
        <v>0</v>
      </c>
      <c r="D9" s="16">
        <f>C9*(1-NAP_LEMORZSOLÓDÁS!$C$36)</f>
        <v>0</v>
      </c>
      <c r="E9" s="17">
        <f>D9*NAP_LEMORZSOLÓDÁS!$G$25</f>
        <v>0</v>
      </c>
      <c r="F9" s="19">
        <f>D9*(1-NAP_LEMORZSOLÓDÁS!$D$36)</f>
        <v>0</v>
      </c>
      <c r="G9" s="17">
        <f>F9*NAP_LEMORZSOLÓDÁS!$H$25</f>
        <v>0</v>
      </c>
      <c r="H9" s="18">
        <v>0</v>
      </c>
      <c r="I9" s="17"/>
    </row>
    <row r="10" spans="1:11">
      <c r="A10" s="16"/>
      <c r="B10" s="21" t="s">
        <v>377</v>
      </c>
      <c r="C10" s="16">
        <f>TANULÓSZÁM_TERVEZŐ!E184</f>
        <v>0</v>
      </c>
      <c r="D10" s="16">
        <f>C10*(1-NAP_LEMORZSOLÓDÁS!$C$36)</f>
        <v>0</v>
      </c>
      <c r="E10" s="17">
        <f>D10*NAP_LEMORZSOLÓDÁS!$G$24</f>
        <v>0</v>
      </c>
      <c r="F10" s="19">
        <f>D10*(1-NAP_LEMORZSOLÓDÁS!$D$36)</f>
        <v>0</v>
      </c>
      <c r="G10" s="17">
        <f>F10*NAP_LEMORZSOLÓDÁS!$H$24</f>
        <v>0</v>
      </c>
      <c r="H10" s="18">
        <v>0</v>
      </c>
      <c r="I10" s="17"/>
    </row>
    <row r="11" spans="1:11">
      <c r="A11" s="16"/>
      <c r="B11" s="21" t="s">
        <v>378</v>
      </c>
      <c r="C11" s="16">
        <f>TANULÓSZÁM_TERVEZŐ!E214</f>
        <v>0</v>
      </c>
      <c r="D11" s="16">
        <f>C11*(1-NAP_LEMORZSOLÓDÁS!$C$36)</f>
        <v>0</v>
      </c>
      <c r="E11" s="17">
        <f>D11*NAP_LEMORZSOLÓDÁS!$G$23</f>
        <v>0</v>
      </c>
      <c r="F11" s="19">
        <f>D11*(1-NAP_LEMORZSOLÓDÁS!$D$36)</f>
        <v>0</v>
      </c>
      <c r="G11" s="17">
        <f>F11*NAP_LEMORZSOLÓDÁS!$H$23</f>
        <v>0</v>
      </c>
      <c r="H11" s="18">
        <v>0</v>
      </c>
      <c r="I11" s="17"/>
    </row>
    <row r="12" spans="1:11">
      <c r="A12" s="16"/>
      <c r="B12" s="21" t="s">
        <v>379</v>
      </c>
      <c r="C12" s="16">
        <f>TANULÓSZÁM_TERVEZŐ!E235</f>
        <v>0</v>
      </c>
      <c r="D12" s="16">
        <f>C12*(1-NAP_LEMORZSOLÓDÁS!$C$36)</f>
        <v>0</v>
      </c>
      <c r="E12" s="17">
        <f>D12*NAP_LEMORZSOLÓDÁS!$L$33</f>
        <v>0</v>
      </c>
      <c r="F12" s="19">
        <f>D12*(1-NAP_LEMORZSOLÓDÁS!$D$36)</f>
        <v>0</v>
      </c>
      <c r="G12" s="17">
        <f>F12*NAP_LEMORZSOLÓDÁS!$M$33</f>
        <v>0</v>
      </c>
      <c r="H12" s="18">
        <v>0</v>
      </c>
      <c r="I12" s="17"/>
    </row>
    <row r="13" spans="1:11">
      <c r="A13" s="16"/>
      <c r="B13" s="21" t="s">
        <v>380</v>
      </c>
      <c r="C13" s="16">
        <f>TANULÓSZÁM_TERVEZŐ!E283</f>
        <v>0</v>
      </c>
      <c r="D13" s="16">
        <f>C13*(1-NAP_LEMORZSOLÓDÁS!$C$36)</f>
        <v>0</v>
      </c>
      <c r="E13" s="17">
        <f>D13*NAP_LEMORZSOLÓDÁS!$L$32</f>
        <v>0</v>
      </c>
      <c r="F13" s="19">
        <f>D13*(1-NAP_LEMORZSOLÓDÁS!$D$36)</f>
        <v>0</v>
      </c>
      <c r="G13" s="17">
        <f>F13*NAP_LEMORZSOLÓDÁS!$M$32</f>
        <v>0</v>
      </c>
      <c r="H13" s="18">
        <v>0</v>
      </c>
      <c r="I13" s="17"/>
    </row>
    <row r="14" spans="1:11">
      <c r="A14" s="16"/>
      <c r="B14" s="21" t="s">
        <v>381</v>
      </c>
      <c r="C14" s="16">
        <f>TANULÓSZÁM_TERVEZŐ!E293</f>
        <v>0</v>
      </c>
      <c r="D14" s="16">
        <f>C14*(1-NAP_LEMORZSOLÓDÁS!$C$36)</f>
        <v>0</v>
      </c>
      <c r="E14" s="17">
        <f>D14*NAP_LEMORZSOLÓDÁS!$L$31</f>
        <v>0</v>
      </c>
      <c r="F14" s="19">
        <f>D14*(1-NAP_LEMORZSOLÓDÁS!$D$36)</f>
        <v>0</v>
      </c>
      <c r="G14" s="17">
        <f>F14*NAP_LEMORZSOLÓDÁS!$M$31</f>
        <v>0</v>
      </c>
      <c r="H14" s="18">
        <v>0</v>
      </c>
      <c r="I14" s="17"/>
    </row>
    <row r="15" spans="1:11">
      <c r="A15" s="16"/>
      <c r="B15" s="21" t="s">
        <v>382</v>
      </c>
      <c r="C15" s="16">
        <f>TANULÓSZÁM_TERVEZŐ!E314</f>
        <v>0</v>
      </c>
      <c r="D15" s="16">
        <f>C15*(1-NAP_LEMORZSOLÓDÁS!$C$36)</f>
        <v>0</v>
      </c>
      <c r="E15" s="17">
        <f>D15*NAP_LEMORZSOLÓDÁS!$G$33</f>
        <v>0</v>
      </c>
      <c r="F15" s="19">
        <f>D15*(1-NAP_LEMORZSOLÓDÁS!$D$36)</f>
        <v>0</v>
      </c>
      <c r="G15" s="17">
        <f>F15*NAP_LEMORZSOLÓDÁS!$H$33</f>
        <v>0</v>
      </c>
      <c r="H15" s="18">
        <v>0</v>
      </c>
      <c r="I15" s="17"/>
    </row>
    <row r="16" spans="1:11">
      <c r="A16" s="16"/>
      <c r="B16" s="21" t="s">
        <v>383</v>
      </c>
      <c r="C16" s="16">
        <f>TANULÓSZÁM_TERVEZŐ!E362</f>
        <v>0</v>
      </c>
      <c r="D16" s="16">
        <f>C16*(1-NAP_LEMORZSOLÓDÁS!$C$36)</f>
        <v>0</v>
      </c>
      <c r="E16" s="17">
        <f>D16*NAP_LEMORZSOLÓDÁS!$G$32</f>
        <v>0</v>
      </c>
      <c r="F16" s="19">
        <f>D16*(1-NAP_LEMORZSOLÓDÁS!$D$36)</f>
        <v>0</v>
      </c>
      <c r="G16" s="17">
        <f>F16*NAP_LEMORZSOLÓDÁS!$H$32</f>
        <v>0</v>
      </c>
      <c r="H16" s="18">
        <v>0</v>
      </c>
      <c r="I16" s="17"/>
    </row>
    <row r="17" spans="1:9">
      <c r="A17" s="16"/>
      <c r="B17" s="21" t="s">
        <v>384</v>
      </c>
      <c r="C17" s="16">
        <f>TANULÓSZÁM_TERVEZŐ!E373</f>
        <v>0</v>
      </c>
      <c r="D17" s="16">
        <f>C17*(1-NAP_LEMORZSOLÓDÁS!$C$36)</f>
        <v>0</v>
      </c>
      <c r="E17" s="17">
        <f>D17*NAP_LEMORZSOLÓDÁS!$G$31</f>
        <v>0</v>
      </c>
      <c r="F17" s="19">
        <f>D17*(1-NAP_LEMORZSOLÓDÁS!$D$36)</f>
        <v>0</v>
      </c>
      <c r="G17" s="17">
        <f>F17*NAP_LEMORZSOLÓDÁS!$H$31</f>
        <v>0</v>
      </c>
      <c r="H17" s="18">
        <v>0</v>
      </c>
      <c r="I17" s="17"/>
    </row>
    <row r="18" spans="1:9">
      <c r="F18" s="15"/>
      <c r="H18" s="14"/>
    </row>
    <row r="19" spans="1:9">
      <c r="A19" s="16"/>
      <c r="B19" s="16"/>
      <c r="C19" s="244">
        <v>2022</v>
      </c>
      <c r="D19" s="244"/>
      <c r="E19" s="20"/>
      <c r="F19" s="16">
        <v>2023</v>
      </c>
      <c r="G19" s="22"/>
      <c r="H19" s="16">
        <v>2024</v>
      </c>
      <c r="I19" s="22"/>
    </row>
    <row r="20" spans="1:9">
      <c r="A20" s="16">
        <v>2022</v>
      </c>
      <c r="B20" s="21" t="s">
        <v>373</v>
      </c>
      <c r="C20" s="16">
        <f>TANULÓSZÁM_TERVEZŐ!F61</f>
        <v>0</v>
      </c>
      <c r="D20" s="16">
        <f>C20*(1-NAP_LEMORZSOLÓDÁS!$C$36)</f>
        <v>0</v>
      </c>
      <c r="E20" s="17">
        <f>D20*NAP_LEMORZSOLÓDÁS!$M$25</f>
        <v>0</v>
      </c>
      <c r="F20" s="19">
        <f>D20*(1-NAP_LEMORZSOLÓDÁS!$D$36)</f>
        <v>0</v>
      </c>
      <c r="G20" s="17">
        <f>F20*NAP_LEMORZSOLÓDÁS!$N$25</f>
        <v>0</v>
      </c>
      <c r="H20" s="18">
        <f>F20*(1-NAP_LEMORZSOLÓDÁS!$E$36)</f>
        <v>0</v>
      </c>
      <c r="I20" s="17">
        <f>H20*NAP_LEMORZSOLÓDÁS!$O$25</f>
        <v>0</v>
      </c>
    </row>
    <row r="21" spans="1:9">
      <c r="A21" s="16"/>
      <c r="B21" s="21" t="s">
        <v>374</v>
      </c>
      <c r="C21" s="16">
        <f>TANULÓSZÁM_TERVEZŐ!F83</f>
        <v>0</v>
      </c>
      <c r="D21" s="16">
        <f>C21*(1-NAP_LEMORZSOLÓDÁS!$C$36)</f>
        <v>0</v>
      </c>
      <c r="E21" s="17">
        <f>D21*NAP_LEMORZSOLÓDÁS!$M$24</f>
        <v>0</v>
      </c>
      <c r="F21" s="19">
        <f>D21*(1-NAP_LEMORZSOLÓDÁS!$D$36)</f>
        <v>0</v>
      </c>
      <c r="G21" s="17">
        <f>F21*NAP_LEMORZSOLÓDÁS!$N$24</f>
        <v>0</v>
      </c>
      <c r="H21" s="18">
        <f>F21*(1-NAP_LEMORZSOLÓDÁS!$E$36)</f>
        <v>0</v>
      </c>
      <c r="I21" s="17">
        <f>H21*NAP_LEMORZSOLÓDÁS!$O$24</f>
        <v>0</v>
      </c>
    </row>
    <row r="22" spans="1:9">
      <c r="A22" s="16"/>
      <c r="B22" s="21" t="s">
        <v>375</v>
      </c>
      <c r="C22" s="16">
        <f>TANULÓSZÁM_TERVEZŐ!F112</f>
        <v>0</v>
      </c>
      <c r="D22" s="16">
        <f>C22*(1-NAP_LEMORZSOLÓDÁS!$C$36)</f>
        <v>0</v>
      </c>
      <c r="E22" s="17">
        <f>D22*NAP_LEMORZSOLÓDÁS!$M$23</f>
        <v>0</v>
      </c>
      <c r="F22" s="19">
        <f>D22*(1-NAP_LEMORZSOLÓDÁS!$D$36)</f>
        <v>0</v>
      </c>
      <c r="G22" s="17">
        <f>F22*NAP_LEMORZSOLÓDÁS!$N$23</f>
        <v>0</v>
      </c>
      <c r="H22" s="18">
        <f>F22*(1-NAP_LEMORZSOLÓDÁS!$E$36)</f>
        <v>0</v>
      </c>
      <c r="I22" s="17">
        <f>H22*NAP_LEMORZSOLÓDÁS!$O$23</f>
        <v>0</v>
      </c>
    </row>
    <row r="23" spans="1:9">
      <c r="A23" s="16"/>
      <c r="B23" s="21" t="s">
        <v>376</v>
      </c>
      <c r="C23" s="16">
        <f>TANULÓSZÁM_TERVEZŐ!F162</f>
        <v>0</v>
      </c>
      <c r="D23" s="16">
        <f>C23*(1-NAP_LEMORZSOLÓDÁS!$C$36)</f>
        <v>0</v>
      </c>
      <c r="E23" s="17">
        <f>D23*NAP_LEMORZSOLÓDÁS!$G$25</f>
        <v>0</v>
      </c>
      <c r="F23" s="19">
        <f>D23*(1-NAP_LEMORZSOLÓDÁS!$D$36)</f>
        <v>0</v>
      </c>
      <c r="G23" s="17">
        <f>F23*NAP_LEMORZSOLÓDÁS!$H$25</f>
        <v>0</v>
      </c>
      <c r="H23" s="16">
        <v>0</v>
      </c>
      <c r="I23" s="17"/>
    </row>
    <row r="24" spans="1:9">
      <c r="A24" s="16"/>
      <c r="B24" s="21" t="s">
        <v>377</v>
      </c>
      <c r="C24" s="16">
        <f>TANULÓSZÁM_TERVEZŐ!F184</f>
        <v>0</v>
      </c>
      <c r="D24" s="16">
        <f>C24*(1-NAP_LEMORZSOLÓDÁS!$C$36)</f>
        <v>0</v>
      </c>
      <c r="E24" s="17">
        <f>D24*NAP_LEMORZSOLÓDÁS!$G$24</f>
        <v>0</v>
      </c>
      <c r="F24" s="19">
        <f>D24*(1-NAP_LEMORZSOLÓDÁS!$D$36)</f>
        <v>0</v>
      </c>
      <c r="G24" s="17">
        <f>F24*NAP_LEMORZSOLÓDÁS!$H$24</f>
        <v>0</v>
      </c>
      <c r="H24" s="16">
        <v>0</v>
      </c>
      <c r="I24" s="17"/>
    </row>
    <row r="25" spans="1:9">
      <c r="A25" s="16"/>
      <c r="B25" s="21" t="s">
        <v>378</v>
      </c>
      <c r="C25" s="16">
        <f>TANULÓSZÁM_TERVEZŐ!F214</f>
        <v>0</v>
      </c>
      <c r="D25" s="16">
        <f>C25*(1-NAP_LEMORZSOLÓDÁS!$C$36)</f>
        <v>0</v>
      </c>
      <c r="E25" s="17">
        <f>D25*NAP_LEMORZSOLÓDÁS!$G$23</f>
        <v>0</v>
      </c>
      <c r="F25" s="19">
        <f>D25*(1-NAP_LEMORZSOLÓDÁS!$D$36)</f>
        <v>0</v>
      </c>
      <c r="G25" s="17">
        <f>F25*NAP_LEMORZSOLÓDÁS!$H$23</f>
        <v>0</v>
      </c>
      <c r="H25" s="16">
        <v>0</v>
      </c>
      <c r="I25" s="17"/>
    </row>
    <row r="26" spans="1:9">
      <c r="A26" s="16"/>
      <c r="B26" s="21" t="s">
        <v>379</v>
      </c>
      <c r="C26" s="16">
        <f>TANULÓSZÁM_TERVEZŐ!F235</f>
        <v>0</v>
      </c>
      <c r="D26" s="16">
        <f>C26*(1-NAP_LEMORZSOLÓDÁS!$C$36)</f>
        <v>0</v>
      </c>
      <c r="E26" s="17">
        <f>D26*NAP_LEMORZSOLÓDÁS!$L$33</f>
        <v>0</v>
      </c>
      <c r="F26" s="19">
        <f>D26*(1-NAP_LEMORZSOLÓDÁS!$D$36)</f>
        <v>0</v>
      </c>
      <c r="G26" s="17">
        <f>F26*NAP_LEMORZSOLÓDÁS!$M$33</f>
        <v>0</v>
      </c>
      <c r="H26" s="16">
        <v>0</v>
      </c>
      <c r="I26" s="17"/>
    </row>
    <row r="27" spans="1:9">
      <c r="A27" s="16"/>
      <c r="B27" s="21" t="s">
        <v>380</v>
      </c>
      <c r="C27" s="16">
        <f>TANULÓSZÁM_TERVEZŐ!F283</f>
        <v>0</v>
      </c>
      <c r="D27" s="16">
        <f>C27*(1-NAP_LEMORZSOLÓDÁS!$C$36)</f>
        <v>0</v>
      </c>
      <c r="E27" s="17">
        <f>D27*NAP_LEMORZSOLÓDÁS!$L$32</f>
        <v>0</v>
      </c>
      <c r="F27" s="19">
        <f>D27*(1-NAP_LEMORZSOLÓDÁS!$D$36)</f>
        <v>0</v>
      </c>
      <c r="G27" s="17">
        <f>F27*NAP_LEMORZSOLÓDÁS!$M$32</f>
        <v>0</v>
      </c>
      <c r="H27" s="16">
        <v>0</v>
      </c>
      <c r="I27" s="17"/>
    </row>
    <row r="28" spans="1:9">
      <c r="A28" s="16"/>
      <c r="B28" s="21" t="s">
        <v>381</v>
      </c>
      <c r="C28" s="16">
        <f>TANULÓSZÁM_TERVEZŐ!F293</f>
        <v>0</v>
      </c>
      <c r="D28" s="16">
        <f>C28*(1-NAP_LEMORZSOLÓDÁS!$C$36)</f>
        <v>0</v>
      </c>
      <c r="E28" s="17">
        <f>D28*NAP_LEMORZSOLÓDÁS!$L$31</f>
        <v>0</v>
      </c>
      <c r="F28" s="19">
        <f>D28*(1-NAP_LEMORZSOLÓDÁS!$D$36)</f>
        <v>0</v>
      </c>
      <c r="G28" s="17">
        <f>F28*NAP_LEMORZSOLÓDÁS!$M$31</f>
        <v>0</v>
      </c>
      <c r="H28" s="16">
        <v>0</v>
      </c>
      <c r="I28" s="17"/>
    </row>
    <row r="29" spans="1:9">
      <c r="A29" s="16"/>
      <c r="B29" s="21" t="s">
        <v>382</v>
      </c>
      <c r="C29" s="16">
        <f>TANULÓSZÁM_TERVEZŐ!F314</f>
        <v>0</v>
      </c>
      <c r="D29" s="16">
        <f>C29*(1-NAP_LEMORZSOLÓDÁS!$C$36)</f>
        <v>0</v>
      </c>
      <c r="E29" s="17">
        <f>D29*NAP_LEMORZSOLÓDÁS!$G$33</f>
        <v>0</v>
      </c>
      <c r="F29" s="19">
        <f>D29*(1-NAP_LEMORZSOLÓDÁS!$D$36)</f>
        <v>0</v>
      </c>
      <c r="G29" s="17">
        <f>F29*NAP_LEMORZSOLÓDÁS!$H$33</f>
        <v>0</v>
      </c>
      <c r="H29" s="16">
        <v>0</v>
      </c>
      <c r="I29" s="17"/>
    </row>
    <row r="30" spans="1:9">
      <c r="A30" s="16"/>
      <c r="B30" s="21" t="s">
        <v>383</v>
      </c>
      <c r="C30" s="16">
        <f>TANULÓSZÁM_TERVEZŐ!F362</f>
        <v>0</v>
      </c>
      <c r="D30" s="16">
        <f>C30*(1-NAP_LEMORZSOLÓDÁS!$C$36)</f>
        <v>0</v>
      </c>
      <c r="E30" s="17">
        <f>D30*NAP_LEMORZSOLÓDÁS!$G$32</f>
        <v>0</v>
      </c>
      <c r="F30" s="19">
        <f>D30*(1-NAP_LEMORZSOLÓDÁS!$D$36)</f>
        <v>0</v>
      </c>
      <c r="G30" s="17">
        <f>F30*NAP_LEMORZSOLÓDÁS!$H$32</f>
        <v>0</v>
      </c>
      <c r="H30" s="16">
        <v>0</v>
      </c>
      <c r="I30" s="17"/>
    </row>
    <row r="31" spans="1:9">
      <c r="A31" s="16"/>
      <c r="B31" s="21" t="s">
        <v>384</v>
      </c>
      <c r="C31" s="16">
        <f>TANULÓSZÁM_TERVEZŐ!F373</f>
        <v>0</v>
      </c>
      <c r="D31" s="16">
        <f>C31*(1-NAP_LEMORZSOLÓDÁS!$C$36)</f>
        <v>0</v>
      </c>
      <c r="E31" s="17">
        <f>D31*NAP_LEMORZSOLÓDÁS!$G$31</f>
        <v>0</v>
      </c>
      <c r="F31" s="19">
        <f>D31*(1-NAP_LEMORZSOLÓDÁS!$D$36)</f>
        <v>0</v>
      </c>
      <c r="G31" s="17">
        <f>F31*NAP_LEMORZSOLÓDÁS!$H$31</f>
        <v>0</v>
      </c>
      <c r="H31" s="16">
        <v>0</v>
      </c>
      <c r="I31" s="17"/>
    </row>
    <row r="32" spans="1:9">
      <c r="B32" s="23"/>
      <c r="E32" s="24"/>
      <c r="F32" s="25"/>
      <c r="G32" s="24"/>
      <c r="I32" s="24"/>
    </row>
    <row r="33" spans="1:9">
      <c r="A33" s="16"/>
      <c r="B33" s="16"/>
      <c r="C33" s="244">
        <v>2023</v>
      </c>
      <c r="D33" s="244"/>
      <c r="E33" s="20"/>
      <c r="F33" s="17">
        <v>2024</v>
      </c>
      <c r="G33" s="17"/>
      <c r="H33" s="16">
        <v>2025</v>
      </c>
      <c r="I33" s="17"/>
    </row>
    <row r="34" spans="1:9">
      <c r="A34" s="16">
        <v>2023</v>
      </c>
      <c r="B34" s="21" t="s">
        <v>373</v>
      </c>
      <c r="C34" s="16">
        <f>TANULÓSZÁM_TERVEZŐ!$G$61</f>
        <v>0</v>
      </c>
      <c r="D34" s="16">
        <f>C34*(1-NAP_LEMORZSOLÓDÁS!$C$36)</f>
        <v>0</v>
      </c>
      <c r="E34" s="17">
        <f>D34*NAP_LEMORZSOLÓDÁS!$M$25</f>
        <v>0</v>
      </c>
      <c r="F34" s="19">
        <f>D34*(1-NAP_LEMORZSOLÓDÁS!$D$36)</f>
        <v>0</v>
      </c>
      <c r="G34" s="17">
        <f>F34*NAP_LEMORZSOLÓDÁS!$N$25</f>
        <v>0</v>
      </c>
      <c r="H34" s="18">
        <f>F34*(1-NAP_LEMORZSOLÓDÁS!$E$36)</f>
        <v>0</v>
      </c>
      <c r="I34" s="17">
        <f>H34*NAP_LEMORZSOLÓDÁS!$O$25</f>
        <v>0</v>
      </c>
    </row>
    <row r="35" spans="1:9">
      <c r="A35" s="16"/>
      <c r="B35" s="21" t="s">
        <v>374</v>
      </c>
      <c r="C35" s="16">
        <f>TANULÓSZÁM_TERVEZŐ!$G$83</f>
        <v>0</v>
      </c>
      <c r="D35" s="16">
        <f>C35*(1-NAP_LEMORZSOLÓDÁS!$C$36)</f>
        <v>0</v>
      </c>
      <c r="E35" s="17">
        <f>D35*NAP_LEMORZSOLÓDÁS!$M$24</f>
        <v>0</v>
      </c>
      <c r="F35" s="19">
        <f>D35*(1-NAP_LEMORZSOLÓDÁS!$D$36)</f>
        <v>0</v>
      </c>
      <c r="G35" s="17">
        <f>F35*NAP_LEMORZSOLÓDÁS!$N$24</f>
        <v>0</v>
      </c>
      <c r="H35" s="18">
        <f>F35*(1-NAP_LEMORZSOLÓDÁS!$E$36)</f>
        <v>0</v>
      </c>
      <c r="I35" s="17">
        <f>H35*NAP_LEMORZSOLÓDÁS!$O$24</f>
        <v>0</v>
      </c>
    </row>
    <row r="36" spans="1:9">
      <c r="A36" s="16"/>
      <c r="B36" s="21" t="s">
        <v>375</v>
      </c>
      <c r="C36" s="16">
        <f>TANULÓSZÁM_TERVEZŐ!$G$112</f>
        <v>0</v>
      </c>
      <c r="D36" s="16">
        <f>C36*(1-NAP_LEMORZSOLÓDÁS!$C$36)</f>
        <v>0</v>
      </c>
      <c r="E36" s="17">
        <f>D36*NAP_LEMORZSOLÓDÁS!$M$23</f>
        <v>0</v>
      </c>
      <c r="F36" s="19">
        <f>D36*(1-NAP_LEMORZSOLÓDÁS!$D$36)</f>
        <v>0</v>
      </c>
      <c r="G36" s="17">
        <f>F36*NAP_LEMORZSOLÓDÁS!$N$23</f>
        <v>0</v>
      </c>
      <c r="H36" s="18">
        <f>F36*(1-NAP_LEMORZSOLÓDÁS!$E$36)</f>
        <v>0</v>
      </c>
      <c r="I36" s="17">
        <f>H36*NAP_LEMORZSOLÓDÁS!$O$23</f>
        <v>0</v>
      </c>
    </row>
    <row r="37" spans="1:9">
      <c r="A37" s="16"/>
      <c r="B37" s="21" t="s">
        <v>376</v>
      </c>
      <c r="C37" s="16">
        <f>TANULÓSZÁM_TERVEZŐ!$G$162</f>
        <v>0</v>
      </c>
      <c r="D37" s="16">
        <f>C37*(1-NAP_LEMORZSOLÓDÁS!$C$36)</f>
        <v>0</v>
      </c>
      <c r="E37" s="17">
        <f>D37*NAP_LEMORZSOLÓDÁS!$G$25</f>
        <v>0</v>
      </c>
      <c r="F37" s="19">
        <f>D37*(1-NAP_LEMORZSOLÓDÁS!$D$36)</f>
        <v>0</v>
      </c>
      <c r="G37" s="17">
        <f>F37*NAP_LEMORZSOLÓDÁS!$H$25</f>
        <v>0</v>
      </c>
      <c r="H37" s="16">
        <v>0</v>
      </c>
      <c r="I37" s="17"/>
    </row>
    <row r="38" spans="1:9">
      <c r="A38" s="16"/>
      <c r="B38" s="21" t="s">
        <v>377</v>
      </c>
      <c r="C38" s="16">
        <f>TANULÓSZÁM_TERVEZŐ!$G$184</f>
        <v>0</v>
      </c>
      <c r="D38" s="16">
        <f>C38*(1-NAP_LEMORZSOLÓDÁS!$C$36)</f>
        <v>0</v>
      </c>
      <c r="E38" s="17">
        <f>D38*NAP_LEMORZSOLÓDÁS!$G$24</f>
        <v>0</v>
      </c>
      <c r="F38" s="19">
        <f>D38*(1-NAP_LEMORZSOLÓDÁS!$D$36)</f>
        <v>0</v>
      </c>
      <c r="G38" s="17">
        <f>F38*NAP_LEMORZSOLÓDÁS!$H$24</f>
        <v>0</v>
      </c>
      <c r="H38" s="16">
        <v>0</v>
      </c>
      <c r="I38" s="17"/>
    </row>
    <row r="39" spans="1:9">
      <c r="A39" s="16"/>
      <c r="B39" s="21" t="s">
        <v>378</v>
      </c>
      <c r="C39" s="16">
        <f>TANULÓSZÁM_TERVEZŐ!$G$214</f>
        <v>0</v>
      </c>
      <c r="D39" s="16">
        <f>C39*(1-NAP_LEMORZSOLÓDÁS!$C$36)</f>
        <v>0</v>
      </c>
      <c r="E39" s="17">
        <f>D39*NAP_LEMORZSOLÓDÁS!$G$23</f>
        <v>0</v>
      </c>
      <c r="F39" s="19">
        <f>D39*(1-NAP_LEMORZSOLÓDÁS!$D$36)</f>
        <v>0</v>
      </c>
      <c r="G39" s="17">
        <f>F39*NAP_LEMORZSOLÓDÁS!$H$23</f>
        <v>0</v>
      </c>
      <c r="H39" s="16">
        <v>0</v>
      </c>
      <c r="I39" s="17"/>
    </row>
    <row r="40" spans="1:9">
      <c r="A40" s="16"/>
      <c r="B40" s="21" t="s">
        <v>379</v>
      </c>
      <c r="C40" s="16">
        <f>TANULÓSZÁM_TERVEZŐ!$G$235</f>
        <v>0</v>
      </c>
      <c r="D40" s="16">
        <f>C40*(1-NAP_LEMORZSOLÓDÁS!$C$36)</f>
        <v>0</v>
      </c>
      <c r="E40" s="17">
        <f>D40*NAP_LEMORZSOLÓDÁS!$L$33</f>
        <v>0</v>
      </c>
      <c r="F40" s="19">
        <f>D40*(1-NAP_LEMORZSOLÓDÁS!$D$36)</f>
        <v>0</v>
      </c>
      <c r="G40" s="17">
        <f>F40*NAP_LEMORZSOLÓDÁS!$M$33</f>
        <v>0</v>
      </c>
      <c r="H40" s="16">
        <v>0</v>
      </c>
      <c r="I40" s="17"/>
    </row>
    <row r="41" spans="1:9">
      <c r="A41" s="16"/>
      <c r="B41" s="21" t="s">
        <v>380</v>
      </c>
      <c r="C41" s="16">
        <f>TANULÓSZÁM_TERVEZŐ!$G$283</f>
        <v>0</v>
      </c>
      <c r="D41" s="16">
        <f>C41*(1-NAP_LEMORZSOLÓDÁS!$C$36)</f>
        <v>0</v>
      </c>
      <c r="E41" s="17">
        <f>D41*NAP_LEMORZSOLÓDÁS!$L$32</f>
        <v>0</v>
      </c>
      <c r="F41" s="19">
        <f>D41*(1-NAP_LEMORZSOLÓDÁS!$D$36)</f>
        <v>0</v>
      </c>
      <c r="G41" s="17">
        <f>F41*NAP_LEMORZSOLÓDÁS!$M$32</f>
        <v>0</v>
      </c>
      <c r="H41" s="16">
        <v>0</v>
      </c>
      <c r="I41" s="17"/>
    </row>
    <row r="42" spans="1:9">
      <c r="A42" s="16"/>
      <c r="B42" s="21" t="s">
        <v>381</v>
      </c>
      <c r="C42" s="16">
        <f>TANULÓSZÁM_TERVEZŐ!$G$293</f>
        <v>0</v>
      </c>
      <c r="D42" s="16">
        <f>C42*(1-NAP_LEMORZSOLÓDÁS!$C$36)</f>
        <v>0</v>
      </c>
      <c r="E42" s="17">
        <f>D42*NAP_LEMORZSOLÓDÁS!$L$31</f>
        <v>0</v>
      </c>
      <c r="F42" s="19">
        <f>D42*(1-NAP_LEMORZSOLÓDÁS!$D$36)</f>
        <v>0</v>
      </c>
      <c r="G42" s="17">
        <f>F42*NAP_LEMORZSOLÓDÁS!$M$31</f>
        <v>0</v>
      </c>
      <c r="H42" s="16">
        <v>0</v>
      </c>
      <c r="I42" s="17"/>
    </row>
    <row r="43" spans="1:9">
      <c r="A43" s="16"/>
      <c r="B43" s="21" t="s">
        <v>382</v>
      </c>
      <c r="C43" s="16">
        <f>TANULÓSZÁM_TERVEZŐ!$G$314</f>
        <v>0</v>
      </c>
      <c r="D43" s="16">
        <f>C43*(1-NAP_LEMORZSOLÓDÁS!$C$36)</f>
        <v>0</v>
      </c>
      <c r="E43" s="17">
        <f>D43*NAP_LEMORZSOLÓDÁS!$G$33</f>
        <v>0</v>
      </c>
      <c r="F43" s="19">
        <f>D43*(1-NAP_LEMORZSOLÓDÁS!$D$36)</f>
        <v>0</v>
      </c>
      <c r="G43" s="17">
        <f>F43*NAP_LEMORZSOLÓDÁS!$H$33</f>
        <v>0</v>
      </c>
      <c r="H43" s="16">
        <v>0</v>
      </c>
      <c r="I43" s="17"/>
    </row>
    <row r="44" spans="1:9">
      <c r="A44" s="16"/>
      <c r="B44" s="21" t="s">
        <v>383</v>
      </c>
      <c r="C44" s="16">
        <f>TANULÓSZÁM_TERVEZŐ!$G$362</f>
        <v>0</v>
      </c>
      <c r="D44" s="16">
        <f>C44*(1-NAP_LEMORZSOLÓDÁS!$C$36)</f>
        <v>0</v>
      </c>
      <c r="E44" s="17">
        <f>D44*NAP_LEMORZSOLÓDÁS!$G$32</f>
        <v>0</v>
      </c>
      <c r="F44" s="19">
        <f>D44*(1-NAP_LEMORZSOLÓDÁS!$D$36)</f>
        <v>0</v>
      </c>
      <c r="G44" s="17">
        <f>F44*NAP_LEMORZSOLÓDÁS!$H$32</f>
        <v>0</v>
      </c>
      <c r="H44" s="16">
        <v>0</v>
      </c>
      <c r="I44" s="17"/>
    </row>
    <row r="45" spans="1:9">
      <c r="A45" s="16"/>
      <c r="B45" s="21" t="s">
        <v>384</v>
      </c>
      <c r="C45" s="16">
        <f>TANULÓSZÁM_TERVEZŐ!$G$373</f>
        <v>0</v>
      </c>
      <c r="D45" s="16">
        <f>C45*(1-NAP_LEMORZSOLÓDÁS!$C$36)</f>
        <v>0</v>
      </c>
      <c r="E45" s="17">
        <f>D45*NAP_LEMORZSOLÓDÁS!$G$31</f>
        <v>0</v>
      </c>
      <c r="F45" s="19">
        <f>D45*(1-NAP_LEMORZSOLÓDÁS!$D$36)</f>
        <v>0</v>
      </c>
      <c r="G45" s="17">
        <f>F45*NAP_LEMORZSOLÓDÁS!$H$31</f>
        <v>0</v>
      </c>
      <c r="H45" s="16">
        <v>0</v>
      </c>
      <c r="I45" s="17"/>
    </row>
    <row r="46" spans="1:9">
      <c r="F46" s="13"/>
    </row>
    <row r="47" spans="1:9">
      <c r="A47" s="16"/>
      <c r="B47" s="16"/>
      <c r="C47" s="244">
        <v>2024</v>
      </c>
      <c r="D47" s="244"/>
      <c r="E47" s="20"/>
      <c r="F47" s="17">
        <v>2025</v>
      </c>
      <c r="G47" s="17"/>
      <c r="H47" s="16">
        <v>2026</v>
      </c>
      <c r="I47" s="17"/>
    </row>
    <row r="48" spans="1:9">
      <c r="A48" s="16">
        <v>2024</v>
      </c>
      <c r="B48" s="21" t="s">
        <v>373</v>
      </c>
      <c r="C48" s="16">
        <f>TANULÓSZÁM_TERVEZŐ!$H$61</f>
        <v>0</v>
      </c>
      <c r="D48" s="16">
        <f>C48*(1-NAP_LEMORZSOLÓDÁS!$C$36)</f>
        <v>0</v>
      </c>
      <c r="E48" s="17">
        <f>D48*NAP_LEMORZSOLÓDÁS!$M$25</f>
        <v>0</v>
      </c>
      <c r="F48" s="19">
        <f>D48*(1-NAP_LEMORZSOLÓDÁS!$D$36)</f>
        <v>0</v>
      </c>
      <c r="G48" s="17">
        <f>F48*NAP_LEMORZSOLÓDÁS!$N$25</f>
        <v>0</v>
      </c>
      <c r="H48" s="18">
        <f>F48*(1-NAP_LEMORZSOLÓDÁS!$E$36)</f>
        <v>0</v>
      </c>
      <c r="I48" s="17">
        <f>H48*NAP_LEMORZSOLÓDÁS!$O$25</f>
        <v>0</v>
      </c>
    </row>
    <row r="49" spans="1:9">
      <c r="A49" s="16"/>
      <c r="B49" s="21" t="s">
        <v>374</v>
      </c>
      <c r="C49" s="16">
        <f>TANULÓSZÁM_TERVEZŐ!$H$83</f>
        <v>0</v>
      </c>
      <c r="D49" s="16">
        <f>C49*(1-NAP_LEMORZSOLÓDÁS!$C$36)</f>
        <v>0</v>
      </c>
      <c r="E49" s="17">
        <f>D49*NAP_LEMORZSOLÓDÁS!$M$24</f>
        <v>0</v>
      </c>
      <c r="F49" s="19">
        <f>D49*(1-NAP_LEMORZSOLÓDÁS!$D$36)</f>
        <v>0</v>
      </c>
      <c r="G49" s="17">
        <f>F49*NAP_LEMORZSOLÓDÁS!$N$24</f>
        <v>0</v>
      </c>
      <c r="H49" s="18">
        <f>F49*(1-NAP_LEMORZSOLÓDÁS!$E$36)</f>
        <v>0</v>
      </c>
      <c r="I49" s="17">
        <f>H49*NAP_LEMORZSOLÓDÁS!$O$24</f>
        <v>0</v>
      </c>
    </row>
    <row r="50" spans="1:9">
      <c r="A50" s="16"/>
      <c r="B50" s="21" t="s">
        <v>375</v>
      </c>
      <c r="C50" s="16">
        <f>TANULÓSZÁM_TERVEZŐ!$H$112</f>
        <v>0</v>
      </c>
      <c r="D50" s="16">
        <f>C50*(1-NAP_LEMORZSOLÓDÁS!$C$36)</f>
        <v>0</v>
      </c>
      <c r="E50" s="17">
        <f>D50*NAP_LEMORZSOLÓDÁS!$M$23</f>
        <v>0</v>
      </c>
      <c r="F50" s="19">
        <f>D50*(1-NAP_LEMORZSOLÓDÁS!$D$36)</f>
        <v>0</v>
      </c>
      <c r="G50" s="17">
        <f>F50*NAP_LEMORZSOLÓDÁS!$N$23</f>
        <v>0</v>
      </c>
      <c r="H50" s="18">
        <f>F50*(1-NAP_LEMORZSOLÓDÁS!$E$36)</f>
        <v>0</v>
      </c>
      <c r="I50" s="17">
        <f>H50*NAP_LEMORZSOLÓDÁS!$O$23</f>
        <v>0</v>
      </c>
    </row>
    <row r="51" spans="1:9">
      <c r="A51" s="16"/>
      <c r="B51" s="21" t="s">
        <v>376</v>
      </c>
      <c r="C51" s="16">
        <f>TANULÓSZÁM_TERVEZŐ!$H$162</f>
        <v>0</v>
      </c>
      <c r="D51" s="16">
        <f>C51*(1-NAP_LEMORZSOLÓDÁS!$C$36)</f>
        <v>0</v>
      </c>
      <c r="E51" s="17">
        <f>D51*NAP_LEMORZSOLÓDÁS!$G$25</f>
        <v>0</v>
      </c>
      <c r="F51" s="19">
        <f>D51*(1-NAP_LEMORZSOLÓDÁS!$D$36)</f>
        <v>0</v>
      </c>
      <c r="G51" s="17">
        <f>F51*NAP_LEMORZSOLÓDÁS!$H$25</f>
        <v>0</v>
      </c>
      <c r="H51" s="16">
        <v>0</v>
      </c>
      <c r="I51" s="17"/>
    </row>
    <row r="52" spans="1:9">
      <c r="A52" s="16"/>
      <c r="B52" s="21" t="s">
        <v>377</v>
      </c>
      <c r="C52" s="16">
        <f>TANULÓSZÁM_TERVEZŐ!$H$184</f>
        <v>0</v>
      </c>
      <c r="D52" s="16">
        <f>C52*(1-NAP_LEMORZSOLÓDÁS!$C$36)</f>
        <v>0</v>
      </c>
      <c r="E52" s="17">
        <f>D52*NAP_LEMORZSOLÓDÁS!$G$24</f>
        <v>0</v>
      </c>
      <c r="F52" s="19">
        <f>D52*(1-NAP_LEMORZSOLÓDÁS!$D$36)</f>
        <v>0</v>
      </c>
      <c r="G52" s="17">
        <f>F52*NAP_LEMORZSOLÓDÁS!$H$24</f>
        <v>0</v>
      </c>
      <c r="H52" s="16">
        <v>0</v>
      </c>
      <c r="I52" s="17"/>
    </row>
    <row r="53" spans="1:9">
      <c r="A53" s="16"/>
      <c r="B53" s="21" t="s">
        <v>378</v>
      </c>
      <c r="C53" s="16">
        <f>TANULÓSZÁM_TERVEZŐ!$H$214</f>
        <v>0</v>
      </c>
      <c r="D53" s="16">
        <f>C53*(1-NAP_LEMORZSOLÓDÁS!$C$36)</f>
        <v>0</v>
      </c>
      <c r="E53" s="17">
        <f>D53*NAP_LEMORZSOLÓDÁS!$G$23</f>
        <v>0</v>
      </c>
      <c r="F53" s="19">
        <f>D53*(1-NAP_LEMORZSOLÓDÁS!$D$36)</f>
        <v>0</v>
      </c>
      <c r="G53" s="17">
        <f>F53*NAP_LEMORZSOLÓDÁS!$H$23</f>
        <v>0</v>
      </c>
      <c r="H53" s="16">
        <v>0</v>
      </c>
      <c r="I53" s="17"/>
    </row>
    <row r="54" spans="1:9">
      <c r="A54" s="16"/>
      <c r="B54" s="21" t="s">
        <v>379</v>
      </c>
      <c r="C54" s="16">
        <f>TANULÓSZÁM_TERVEZŐ!$H$235</f>
        <v>0</v>
      </c>
      <c r="D54" s="16">
        <f>C54*(1-NAP_LEMORZSOLÓDÁS!$C$36)</f>
        <v>0</v>
      </c>
      <c r="E54" s="17">
        <f>D54*NAP_LEMORZSOLÓDÁS!$L$33</f>
        <v>0</v>
      </c>
      <c r="F54" s="19">
        <f>D54*(1-NAP_LEMORZSOLÓDÁS!$D$36)</f>
        <v>0</v>
      </c>
      <c r="G54" s="17">
        <f>F54*NAP_LEMORZSOLÓDÁS!$M$33</f>
        <v>0</v>
      </c>
      <c r="H54" s="16">
        <v>0</v>
      </c>
      <c r="I54" s="17"/>
    </row>
    <row r="55" spans="1:9">
      <c r="A55" s="16"/>
      <c r="B55" s="21" t="s">
        <v>380</v>
      </c>
      <c r="C55" s="16">
        <f>TANULÓSZÁM_TERVEZŐ!$H$283</f>
        <v>0</v>
      </c>
      <c r="D55" s="16">
        <f>C55*(1-NAP_LEMORZSOLÓDÁS!$C$36)</f>
        <v>0</v>
      </c>
      <c r="E55" s="17">
        <f>D55*NAP_LEMORZSOLÓDÁS!$L$32</f>
        <v>0</v>
      </c>
      <c r="F55" s="19">
        <f>D55*(1-NAP_LEMORZSOLÓDÁS!$D$36)</f>
        <v>0</v>
      </c>
      <c r="G55" s="17">
        <f>F55*NAP_LEMORZSOLÓDÁS!$M$32</f>
        <v>0</v>
      </c>
      <c r="H55" s="16">
        <v>0</v>
      </c>
      <c r="I55" s="17"/>
    </row>
    <row r="56" spans="1:9">
      <c r="A56" s="16"/>
      <c r="B56" s="21" t="s">
        <v>381</v>
      </c>
      <c r="C56" s="16">
        <f>TANULÓSZÁM_TERVEZŐ!$H$293</f>
        <v>0</v>
      </c>
      <c r="D56" s="16">
        <f>C56*(1-NAP_LEMORZSOLÓDÁS!$C$36)</f>
        <v>0</v>
      </c>
      <c r="E56" s="17">
        <f>D56*NAP_LEMORZSOLÓDÁS!$L$31</f>
        <v>0</v>
      </c>
      <c r="F56" s="19">
        <f>D56*(1-NAP_LEMORZSOLÓDÁS!$D$36)</f>
        <v>0</v>
      </c>
      <c r="G56" s="17">
        <f>F56*NAP_LEMORZSOLÓDÁS!$M$31</f>
        <v>0</v>
      </c>
      <c r="H56" s="16">
        <v>0</v>
      </c>
      <c r="I56" s="17"/>
    </row>
    <row r="57" spans="1:9">
      <c r="A57" s="16"/>
      <c r="B57" s="21" t="s">
        <v>382</v>
      </c>
      <c r="C57" s="16">
        <f>TANULÓSZÁM_TERVEZŐ!$H$314</f>
        <v>0</v>
      </c>
      <c r="D57" s="16">
        <f>C57*(1-NAP_LEMORZSOLÓDÁS!$C$36)</f>
        <v>0</v>
      </c>
      <c r="E57" s="17">
        <f>D57*NAP_LEMORZSOLÓDÁS!$G$33</f>
        <v>0</v>
      </c>
      <c r="F57" s="19">
        <f>D57*(1-NAP_LEMORZSOLÓDÁS!$D$36)</f>
        <v>0</v>
      </c>
      <c r="G57" s="17">
        <f>F57*NAP_LEMORZSOLÓDÁS!$H$33</f>
        <v>0</v>
      </c>
      <c r="H57" s="16">
        <v>0</v>
      </c>
      <c r="I57" s="17"/>
    </row>
    <row r="58" spans="1:9">
      <c r="A58" s="16"/>
      <c r="B58" s="21" t="s">
        <v>383</v>
      </c>
      <c r="C58" s="16">
        <f>TANULÓSZÁM_TERVEZŐ!$H$362</f>
        <v>0</v>
      </c>
      <c r="D58" s="16">
        <f>C58*(1-NAP_LEMORZSOLÓDÁS!$C$36)</f>
        <v>0</v>
      </c>
      <c r="E58" s="17">
        <f>D58*NAP_LEMORZSOLÓDÁS!$G$32</f>
        <v>0</v>
      </c>
      <c r="F58" s="19">
        <f>D58*(1-NAP_LEMORZSOLÓDÁS!$D$36)</f>
        <v>0</v>
      </c>
      <c r="G58" s="17">
        <f>F58*NAP_LEMORZSOLÓDÁS!$H$32</f>
        <v>0</v>
      </c>
      <c r="H58" s="16">
        <v>0</v>
      </c>
      <c r="I58" s="17"/>
    </row>
    <row r="59" spans="1:9">
      <c r="A59" s="16"/>
      <c r="B59" s="21" t="s">
        <v>384</v>
      </c>
      <c r="C59" s="16">
        <f>TANULÓSZÁM_TERVEZŐ!$H$373</f>
        <v>0</v>
      </c>
      <c r="D59" s="16">
        <f>C59*(1-NAP_LEMORZSOLÓDÁS!$C$36)</f>
        <v>0</v>
      </c>
      <c r="E59" s="17">
        <f>D59*NAP_LEMORZSOLÓDÁS!$G$31</f>
        <v>0</v>
      </c>
      <c r="F59" s="19">
        <f>D59*(1-NAP_LEMORZSOLÓDÁS!$D$36)</f>
        <v>0</v>
      </c>
      <c r="G59" s="17">
        <f>F59*NAP_LEMORZSOLÓDÁS!$H$31</f>
        <v>0</v>
      </c>
      <c r="H59" s="16">
        <v>0</v>
      </c>
      <c r="I59" s="17"/>
    </row>
    <row r="60" spans="1:9">
      <c r="F60" s="13"/>
    </row>
    <row r="61" spans="1:9">
      <c r="A61" s="16"/>
      <c r="B61" s="16"/>
      <c r="C61" s="244">
        <v>2025</v>
      </c>
      <c r="D61" s="244"/>
      <c r="E61" s="20"/>
      <c r="F61" s="17">
        <v>2026</v>
      </c>
      <c r="G61" s="17"/>
      <c r="H61" s="16">
        <v>2027</v>
      </c>
      <c r="I61" s="17"/>
    </row>
    <row r="62" spans="1:9">
      <c r="A62" s="16">
        <v>2025</v>
      </c>
      <c r="B62" s="21" t="s">
        <v>373</v>
      </c>
      <c r="C62" s="16">
        <f>TANULÓSZÁM_TERVEZŐ!$I$61</f>
        <v>0</v>
      </c>
      <c r="D62" s="16">
        <f>C62*(1-NAP_LEMORZSOLÓDÁS!$C$36)</f>
        <v>0</v>
      </c>
      <c r="E62" s="17">
        <f>D62*NAP_LEMORZSOLÓDÁS!$M$25</f>
        <v>0</v>
      </c>
      <c r="F62" s="19">
        <f>D62*(1-NAP_LEMORZSOLÓDÁS!$D$36)</f>
        <v>0</v>
      </c>
      <c r="G62" s="17">
        <f>F62*NAP_LEMORZSOLÓDÁS!$N$25</f>
        <v>0</v>
      </c>
      <c r="H62" s="18">
        <f>F62*(1-NAP_LEMORZSOLÓDÁS!$E$36)</f>
        <v>0</v>
      </c>
      <c r="I62" s="17">
        <f>H62*NAP_LEMORZSOLÓDÁS!$O$25</f>
        <v>0</v>
      </c>
    </row>
    <row r="63" spans="1:9">
      <c r="A63" s="16"/>
      <c r="B63" s="21" t="s">
        <v>374</v>
      </c>
      <c r="C63" s="16">
        <f>TANULÓSZÁM_TERVEZŐ!$I$83</f>
        <v>0</v>
      </c>
      <c r="D63" s="16">
        <f>C63*(1-NAP_LEMORZSOLÓDÁS!$C$36)</f>
        <v>0</v>
      </c>
      <c r="E63" s="17">
        <f>D63*NAP_LEMORZSOLÓDÁS!$M$24</f>
        <v>0</v>
      </c>
      <c r="F63" s="19">
        <f>D63*(1-NAP_LEMORZSOLÓDÁS!$D$36)</f>
        <v>0</v>
      </c>
      <c r="G63" s="17">
        <f>F63*NAP_LEMORZSOLÓDÁS!$N$24</f>
        <v>0</v>
      </c>
      <c r="H63" s="18">
        <f>F63*(1-NAP_LEMORZSOLÓDÁS!$E$36)</f>
        <v>0</v>
      </c>
      <c r="I63" s="17">
        <f>H63*NAP_LEMORZSOLÓDÁS!$O$24</f>
        <v>0</v>
      </c>
    </row>
    <row r="64" spans="1:9">
      <c r="A64" s="16"/>
      <c r="B64" s="21" t="s">
        <v>375</v>
      </c>
      <c r="C64" s="16">
        <f>TANULÓSZÁM_TERVEZŐ!$I$112</f>
        <v>0</v>
      </c>
      <c r="D64" s="16">
        <f>C64*(1-NAP_LEMORZSOLÓDÁS!$C$36)</f>
        <v>0</v>
      </c>
      <c r="E64" s="17">
        <f>D64*NAP_LEMORZSOLÓDÁS!$M$23</f>
        <v>0</v>
      </c>
      <c r="F64" s="19">
        <f>D64*(1-NAP_LEMORZSOLÓDÁS!$D$36)</f>
        <v>0</v>
      </c>
      <c r="G64" s="17">
        <f>F64*NAP_LEMORZSOLÓDÁS!$N$23</f>
        <v>0</v>
      </c>
      <c r="H64" s="18">
        <f>F64*(1-NAP_LEMORZSOLÓDÁS!$E$36)</f>
        <v>0</v>
      </c>
      <c r="I64" s="17">
        <f>H64*NAP_LEMORZSOLÓDÁS!$O$23</f>
        <v>0</v>
      </c>
    </row>
    <row r="65" spans="1:21">
      <c r="A65" s="16"/>
      <c r="B65" s="21" t="s">
        <v>376</v>
      </c>
      <c r="C65" s="16">
        <f>TANULÓSZÁM_TERVEZŐ!$I$162</f>
        <v>0</v>
      </c>
      <c r="D65" s="16">
        <f>C65*(1-NAP_LEMORZSOLÓDÁS!$C$36)</f>
        <v>0</v>
      </c>
      <c r="E65" s="17">
        <f>D65*NAP_LEMORZSOLÓDÁS!$G$25</f>
        <v>0</v>
      </c>
      <c r="F65" s="19">
        <f>D65*(1-NAP_LEMORZSOLÓDÁS!$D$36)</f>
        <v>0</v>
      </c>
      <c r="G65" s="17">
        <f>F65*NAP_LEMORZSOLÓDÁS!$H$25</f>
        <v>0</v>
      </c>
      <c r="H65" s="16">
        <v>0</v>
      </c>
      <c r="I65" s="17"/>
    </row>
    <row r="66" spans="1:21">
      <c r="A66" s="16"/>
      <c r="B66" s="21" t="s">
        <v>377</v>
      </c>
      <c r="C66" s="16">
        <f>TANULÓSZÁM_TERVEZŐ!$I$184</f>
        <v>0</v>
      </c>
      <c r="D66" s="16">
        <f>C66*(1-NAP_LEMORZSOLÓDÁS!$C$36)</f>
        <v>0</v>
      </c>
      <c r="E66" s="17">
        <f>D66*NAP_LEMORZSOLÓDÁS!$G$24</f>
        <v>0</v>
      </c>
      <c r="F66" s="19">
        <f>D66*(1-NAP_LEMORZSOLÓDÁS!$D$36)</f>
        <v>0</v>
      </c>
      <c r="G66" s="17">
        <f>F66*NAP_LEMORZSOLÓDÁS!$H$24</f>
        <v>0</v>
      </c>
      <c r="H66" s="16">
        <v>0</v>
      </c>
      <c r="I66" s="17"/>
    </row>
    <row r="67" spans="1:21">
      <c r="A67" s="16"/>
      <c r="B67" s="21" t="s">
        <v>378</v>
      </c>
      <c r="C67" s="16">
        <f>TANULÓSZÁM_TERVEZŐ!$I$214</f>
        <v>0</v>
      </c>
      <c r="D67" s="16">
        <f>C67*(1-NAP_LEMORZSOLÓDÁS!$C$36)</f>
        <v>0</v>
      </c>
      <c r="E67" s="17">
        <f>D67*NAP_LEMORZSOLÓDÁS!$G$23</f>
        <v>0</v>
      </c>
      <c r="F67" s="19">
        <f>D67*(1-NAP_LEMORZSOLÓDÁS!$D$36)</f>
        <v>0</v>
      </c>
      <c r="G67" s="17">
        <f>F67*NAP_LEMORZSOLÓDÁS!$H$23</f>
        <v>0</v>
      </c>
      <c r="H67" s="16">
        <v>0</v>
      </c>
      <c r="I67" s="17"/>
    </row>
    <row r="68" spans="1:21">
      <c r="A68" s="16"/>
      <c r="B68" s="21" t="s">
        <v>379</v>
      </c>
      <c r="C68" s="16">
        <f>TANULÓSZÁM_TERVEZŐ!$I$235</f>
        <v>0</v>
      </c>
      <c r="D68" s="16">
        <f>C68*(1-NAP_LEMORZSOLÓDÁS!$C$36)</f>
        <v>0</v>
      </c>
      <c r="E68" s="17">
        <f>D68*NAP_LEMORZSOLÓDÁS!$L$33</f>
        <v>0</v>
      </c>
      <c r="F68" s="19">
        <f>D68*(1-NAP_LEMORZSOLÓDÁS!$D$36)</f>
        <v>0</v>
      </c>
      <c r="G68" s="17">
        <f>F68*NAP_LEMORZSOLÓDÁS!$M$33</f>
        <v>0</v>
      </c>
      <c r="H68" s="16">
        <v>0</v>
      </c>
      <c r="I68" s="17"/>
    </row>
    <row r="69" spans="1:21">
      <c r="A69" s="16"/>
      <c r="B69" s="21" t="s">
        <v>380</v>
      </c>
      <c r="C69" s="16">
        <f>TANULÓSZÁM_TERVEZŐ!$I$283</f>
        <v>0</v>
      </c>
      <c r="D69" s="16">
        <f>C69*(1-NAP_LEMORZSOLÓDÁS!$C$36)</f>
        <v>0</v>
      </c>
      <c r="E69" s="17">
        <f>D69*NAP_LEMORZSOLÓDÁS!$L$32</f>
        <v>0</v>
      </c>
      <c r="F69" s="19">
        <f>D69*(1-NAP_LEMORZSOLÓDÁS!$D$36)</f>
        <v>0</v>
      </c>
      <c r="G69" s="17">
        <f>F69*NAP_LEMORZSOLÓDÁS!$M$32</f>
        <v>0</v>
      </c>
      <c r="H69" s="16">
        <v>0</v>
      </c>
      <c r="I69" s="17"/>
    </row>
    <row r="70" spans="1:21" s="12" customFormat="1">
      <c r="A70" s="16"/>
      <c r="B70" s="21" t="s">
        <v>381</v>
      </c>
      <c r="C70" s="16">
        <f>TANULÓSZÁM_TERVEZŐ!$I$293</f>
        <v>0</v>
      </c>
      <c r="D70" s="16">
        <f>C70*(1-NAP_LEMORZSOLÓDÁS!$C$36)</f>
        <v>0</v>
      </c>
      <c r="E70" s="17">
        <f>D70*NAP_LEMORZSOLÓDÁS!$L$31</f>
        <v>0</v>
      </c>
      <c r="F70" s="19">
        <f>D70*(1-NAP_LEMORZSOLÓDÁS!$D$36)</f>
        <v>0</v>
      </c>
      <c r="G70" s="17">
        <f>F70*NAP_LEMORZSOLÓDÁS!$M$31</f>
        <v>0</v>
      </c>
      <c r="H70" s="16">
        <v>0</v>
      </c>
      <c r="I70" s="17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</row>
    <row r="71" spans="1:21" s="12" customFormat="1">
      <c r="A71" s="16"/>
      <c r="B71" s="21" t="s">
        <v>382</v>
      </c>
      <c r="C71" s="16">
        <f>TANULÓSZÁM_TERVEZŐ!$I$314</f>
        <v>0</v>
      </c>
      <c r="D71" s="16">
        <f>C71*(1-NAP_LEMORZSOLÓDÁS!$C$36)</f>
        <v>0</v>
      </c>
      <c r="E71" s="17">
        <f>D71*NAP_LEMORZSOLÓDÁS!$G$33</f>
        <v>0</v>
      </c>
      <c r="F71" s="19">
        <f>D71*(1-NAP_LEMORZSOLÓDÁS!$D$36)</f>
        <v>0</v>
      </c>
      <c r="G71" s="17">
        <f>F71*NAP_LEMORZSOLÓDÁS!$H$33</f>
        <v>0</v>
      </c>
      <c r="H71" s="16">
        <v>0</v>
      </c>
      <c r="I71" s="17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spans="1:21" s="12" customFormat="1">
      <c r="A72" s="16"/>
      <c r="B72" s="21" t="s">
        <v>383</v>
      </c>
      <c r="C72" s="16">
        <f>TANULÓSZÁM_TERVEZŐ!$I$362</f>
        <v>0</v>
      </c>
      <c r="D72" s="16">
        <f>C72*(1-NAP_LEMORZSOLÓDÁS!$C$36)</f>
        <v>0</v>
      </c>
      <c r="E72" s="17">
        <f>D72*NAP_LEMORZSOLÓDÁS!$G$32</f>
        <v>0</v>
      </c>
      <c r="F72" s="19">
        <f>D72*(1-NAP_LEMORZSOLÓDÁS!$D$36)</f>
        <v>0</v>
      </c>
      <c r="G72" s="17">
        <f>F72*NAP_LEMORZSOLÓDÁS!$H$32</f>
        <v>0</v>
      </c>
      <c r="H72" s="16">
        <v>0</v>
      </c>
      <c r="I72" s="17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spans="1:21" s="12" customFormat="1">
      <c r="A73" s="16"/>
      <c r="B73" s="21" t="s">
        <v>384</v>
      </c>
      <c r="C73" s="16">
        <f>TANULÓSZÁM_TERVEZŐ!$I$373</f>
        <v>0</v>
      </c>
      <c r="D73" s="16">
        <f>C73*(1-NAP_LEMORZSOLÓDÁS!$C$36)</f>
        <v>0</v>
      </c>
      <c r="E73" s="17">
        <f>D73*NAP_LEMORZSOLÓDÁS!$G$31</f>
        <v>0</v>
      </c>
      <c r="F73" s="19">
        <f>D73*(1-NAP_LEMORZSOLÓDÁS!$D$36)</f>
        <v>0</v>
      </c>
      <c r="G73" s="17">
        <f>F73*NAP_LEMORZSOLÓDÁS!$H$31</f>
        <v>0</v>
      </c>
      <c r="H73" s="16">
        <v>0</v>
      </c>
      <c r="I73" s="17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</row>
  </sheetData>
  <sheetProtection sheet="1" objects="1" scenarios="1"/>
  <mergeCells count="10">
    <mergeCell ref="C19:D19"/>
    <mergeCell ref="C33:D33"/>
    <mergeCell ref="C47:D47"/>
    <mergeCell ref="C61:D61"/>
    <mergeCell ref="D1:E1"/>
    <mergeCell ref="F1:G1"/>
    <mergeCell ref="H1:I1"/>
    <mergeCell ref="J1:K1"/>
    <mergeCell ref="C5:D5"/>
    <mergeCell ref="B1:C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F58D6-B0C6-4CBA-880A-A6DA6202CB80}">
  <dimension ref="A1:U73"/>
  <sheetViews>
    <sheetView workbookViewId="0">
      <selection activeCell="H61" sqref="H61:I73"/>
    </sheetView>
  </sheetViews>
  <sheetFormatPr defaultColWidth="8.6640625" defaultRowHeight="14.4"/>
  <cols>
    <col min="1" max="1" width="13.6640625" style="11" customWidth="1"/>
    <col min="2" max="2" width="34.6640625" style="11" bestFit="1" customWidth="1"/>
    <col min="3" max="3" width="19.5546875" style="11" customWidth="1"/>
    <col min="4" max="4" width="13.33203125" style="11" customWidth="1"/>
    <col min="5" max="5" width="18.5546875" style="12" bestFit="1" customWidth="1"/>
    <col min="6" max="6" width="11.6640625" style="11" customWidth="1"/>
    <col min="7" max="7" width="15.6640625" style="12" bestFit="1" customWidth="1"/>
    <col min="8" max="8" width="12.109375" style="11" customWidth="1"/>
    <col min="9" max="9" width="15.6640625" style="12" bestFit="1" customWidth="1"/>
    <col min="10" max="10" width="11.6640625" style="11" bestFit="1" customWidth="1"/>
    <col min="11" max="11" width="20.6640625" style="11" customWidth="1"/>
    <col min="12" max="12" width="8.6640625" style="11"/>
    <col min="13" max="13" width="17.33203125" style="11" customWidth="1"/>
    <col min="14" max="14" width="8.6640625" style="11"/>
    <col min="15" max="15" width="20.109375" style="11" customWidth="1"/>
    <col min="16" max="16" width="9.5546875" style="11" bestFit="1" customWidth="1"/>
    <col min="17" max="17" width="18.109375" style="11" bestFit="1" customWidth="1"/>
    <col min="18" max="18" width="9.5546875" style="11" bestFit="1" customWidth="1"/>
    <col min="19" max="19" width="16.5546875" style="11" bestFit="1" customWidth="1"/>
    <col min="20" max="20" width="9.5546875" style="11" bestFit="1" customWidth="1"/>
    <col min="21" max="21" width="16.5546875" style="11" bestFit="1" customWidth="1"/>
    <col min="22" max="16384" width="8.6640625" style="11"/>
  </cols>
  <sheetData>
    <row r="1" spans="1:11" ht="15.6">
      <c r="A1" s="26"/>
      <c r="B1" s="245">
        <v>2021</v>
      </c>
      <c r="C1" s="245"/>
      <c r="D1" s="242">
        <v>2022</v>
      </c>
      <c r="E1" s="243"/>
      <c r="F1" s="242">
        <v>2023</v>
      </c>
      <c r="G1" s="243"/>
      <c r="H1" s="242">
        <v>2024</v>
      </c>
      <c r="I1" s="243"/>
      <c r="J1" s="242">
        <v>2025</v>
      </c>
      <c r="K1" s="243"/>
    </row>
    <row r="2" spans="1:11" ht="15.6">
      <c r="A2" s="26"/>
      <c r="B2" s="32" t="s">
        <v>370</v>
      </c>
      <c r="C2" s="32" t="s">
        <v>385</v>
      </c>
      <c r="D2" s="32" t="s">
        <v>370</v>
      </c>
      <c r="E2" s="32" t="s">
        <v>385</v>
      </c>
      <c r="F2" s="32" t="s">
        <v>370</v>
      </c>
      <c r="G2" s="32" t="s">
        <v>385</v>
      </c>
      <c r="H2" s="32" t="s">
        <v>370</v>
      </c>
      <c r="I2" s="32" t="s">
        <v>385</v>
      </c>
      <c r="J2" s="32" t="s">
        <v>370</v>
      </c>
      <c r="K2" s="32" t="s">
        <v>385</v>
      </c>
    </row>
    <row r="3" spans="1:11" ht="15.6">
      <c r="A3" s="26" t="s">
        <v>51</v>
      </c>
      <c r="B3" s="26">
        <f>SUM(D6:D17)</f>
        <v>0</v>
      </c>
      <c r="C3" s="27" cm="1">
        <f t="array" ref="C3">SUM(IF(ISERROR(E6:E17),0,E6:E17))</f>
        <v>0</v>
      </c>
      <c r="D3" s="28">
        <f>SUM(F6:F17,D20:D31)</f>
        <v>0</v>
      </c>
      <c r="E3" s="27" cm="1">
        <f t="array" ref="E3">SUM(IF(ISERROR(G6:G17),0,G6:G17),IF(ISERROR(E20:E31),0,E20:E31))</f>
        <v>0</v>
      </c>
      <c r="F3" s="29">
        <f>SUM(H6:H8,F20:F31,D34:D45)</f>
        <v>0</v>
      </c>
      <c r="G3" s="27" cm="1">
        <f t="array" ref="G3">SUM(IF(ISERROR(I6:I17),0,I6:I17),IF(ISERROR(G20:G31),0,G20:G31),IF(ISERROR(E34:E45),0,E34:E45))</f>
        <v>0</v>
      </c>
      <c r="H3" s="30">
        <f>SUM(H20:H22,F34:F45,D48:D59)</f>
        <v>0</v>
      </c>
      <c r="I3" s="27" cm="1">
        <f t="array" ref="I3">SUM(IF(ISERROR(I20:I31),0,I20:I31),IF(ISERROR(G34:G45),0,G34:G45),IF(ISERROR(E48:E59),0,E48:E59))</f>
        <v>0</v>
      </c>
      <c r="J3" s="29">
        <f>SUM(H34:H36,F48:F59,D62:D73)</f>
        <v>0</v>
      </c>
      <c r="K3" s="27" cm="1">
        <f t="array" ref="K3">SUM(IF(ISERROR(I34:I45),0,I34:I45),IF(ISERROR(G48:G59),0,G48:G59),IF(ISERROR(E62:E73),0,E62:E73))</f>
        <v>0</v>
      </c>
    </row>
    <row r="5" spans="1:11">
      <c r="A5" s="16"/>
      <c r="B5" s="16"/>
      <c r="C5" s="246">
        <v>2021</v>
      </c>
      <c r="D5" s="246"/>
      <c r="E5" s="20" t="s">
        <v>386</v>
      </c>
      <c r="F5" s="41">
        <v>2022</v>
      </c>
      <c r="G5" s="20" t="s">
        <v>386</v>
      </c>
      <c r="H5" s="41">
        <v>2023</v>
      </c>
      <c r="I5" s="20" t="s">
        <v>386</v>
      </c>
    </row>
    <row r="6" spans="1:11">
      <c r="A6" s="16">
        <v>2021</v>
      </c>
      <c r="B6" s="21" t="s">
        <v>373</v>
      </c>
      <c r="C6" s="16">
        <f>TANULÓSZÁM_TERVEZŐ!E61</f>
        <v>0</v>
      </c>
      <c r="D6" s="16">
        <f>C6*(1-NAP_LEMORZSOLÓDÁS!$C$36)</f>
        <v>0</v>
      </c>
      <c r="E6" s="38" t="e">
        <f>(D6*'TANULÓI BÉR ÉS FIX KÖLTSÉG'!$B$35*-12)+(D6*TANULÓSZÁM_TERVEZŐ!$O$61*-12*(1+'PÜI EREDMÉNY KALKULÁTOR'!$C$13))</f>
        <v>#DIV/0!</v>
      </c>
      <c r="F6" s="19">
        <f>D6*(1-NAP_LEMORZSOLÓDÁS!$D$36)</f>
        <v>0</v>
      </c>
      <c r="G6" s="38" t="e">
        <f>(F6*'TANULÓI BÉR ÉS FIX KÖLTSÉG'!$B$35*-12)*(1+'PÜI EREDMÉNY KALKULÁTOR'!$D$14)+(F6*TANULÓSZÁM_TERVEZŐ!$O$61*-12*(1+'PÜI EREDMÉNY KALKULÁTOR'!$D$13))</f>
        <v>#DIV/0!</v>
      </c>
      <c r="H6" s="18">
        <f>F6*(1-NAP_LEMORZSOLÓDÁS!$E$36)</f>
        <v>0</v>
      </c>
      <c r="I6" s="38" t="e">
        <f>(H6*'TANULÓI BÉR ÉS FIX KÖLTSÉG'!$B$35*-10)*(1+'PÜI EREDMÉNY KALKULÁTOR'!$E$14)+(H6*TANULÓSZÁM_TERVEZŐ!$O$61*-10*(1+'PÜI EREDMÉNY KALKULÁTOR'!$E$13))</f>
        <v>#DIV/0!</v>
      </c>
    </row>
    <row r="7" spans="1:11">
      <c r="A7" s="16"/>
      <c r="B7" s="21" t="s">
        <v>374</v>
      </c>
      <c r="C7" s="16">
        <f>TANULÓSZÁM_TERVEZŐ!E83</f>
        <v>0</v>
      </c>
      <c r="D7" s="16">
        <f>C7*(1-NAP_LEMORZSOLÓDÁS!$C$36)</f>
        <v>0</v>
      </c>
      <c r="E7" s="38" t="e">
        <f>(D7*'TANULÓI BÉR ÉS FIX KÖLTSÉG'!$B$35*-12)+(D7*TANULÓSZÁM_TERVEZŐ!$O$83*-12*(1+'PÜI EREDMÉNY KALKULÁTOR'!$C$13))</f>
        <v>#DIV/0!</v>
      </c>
      <c r="F7" s="19">
        <f>D7*(1-NAP_LEMORZSOLÓDÁS!$D$36)</f>
        <v>0</v>
      </c>
      <c r="G7" s="39" t="e">
        <f>(F7*'TANULÓI BÉR ÉS FIX KÖLTSÉG'!$B$35*-12)*(1+'PÜI EREDMÉNY KALKULÁTOR'!$D$14)+(F7*TANULÓSZÁM_TERVEZŐ!$O$83*-12*(1+'PÜI EREDMÉNY KALKULÁTOR'!$D$13))</f>
        <v>#DIV/0!</v>
      </c>
      <c r="H7" s="18">
        <f>F7*(1-NAP_LEMORZSOLÓDÁS!$E$36)</f>
        <v>0</v>
      </c>
      <c r="I7" s="39" t="e">
        <f>(H7*'TANULÓI BÉR ÉS FIX KÖLTSÉG'!$B$35*-10)*(1+'PÜI EREDMÉNY KALKULÁTOR'!$E$14)+(H7*TANULÓSZÁM_TERVEZŐ!$O$83*-10*(1+'PÜI EREDMÉNY KALKULÁTOR'!$E$13))</f>
        <v>#DIV/0!</v>
      </c>
    </row>
    <row r="8" spans="1:11">
      <c r="A8" s="16"/>
      <c r="B8" s="21" t="s">
        <v>375</v>
      </c>
      <c r="C8" s="16">
        <f>TANULÓSZÁM_TERVEZŐ!E112</f>
        <v>0</v>
      </c>
      <c r="D8" s="16">
        <f>C8*(1-NAP_LEMORZSOLÓDÁS!$C$36)</f>
        <v>0</v>
      </c>
      <c r="E8" s="38" t="e">
        <f>(D8*'TANULÓI BÉR ÉS FIX KÖLTSÉG'!$B$35*-12)+(D8*TANULÓSZÁM_TERVEZŐ!$O$112*-12*(1+'PÜI EREDMÉNY KALKULÁTOR'!$C$13))</f>
        <v>#DIV/0!</v>
      </c>
      <c r="F8" s="19">
        <f>D8*(1-NAP_LEMORZSOLÓDÁS!$D$36)</f>
        <v>0</v>
      </c>
      <c r="G8" s="39" t="e">
        <f>(F8*'TANULÓI BÉR ÉS FIX KÖLTSÉG'!$B$35*-12)*(1+'PÜI EREDMÉNY KALKULÁTOR'!$D$14)+(F8*TANULÓSZÁM_TERVEZŐ!$O$112*-12*(1+'PÜI EREDMÉNY KALKULÁTOR'!$D$13))</f>
        <v>#DIV/0!</v>
      </c>
      <c r="H8" s="18">
        <f>F8*(1-NAP_LEMORZSOLÓDÁS!$E$36)</f>
        <v>0</v>
      </c>
      <c r="I8" s="39" t="e">
        <f>(H8*'TANULÓI BÉR ÉS FIX KÖLTSÉG'!$B$35*-10)*(1+'PÜI EREDMÉNY KALKULÁTOR'!$E$14)+(H8*TANULÓSZÁM_TERVEZŐ!$O$112*-10*(1+'PÜI EREDMÉNY KALKULÁTOR'!$E$13))</f>
        <v>#DIV/0!</v>
      </c>
    </row>
    <row r="9" spans="1:11">
      <c r="A9" s="16"/>
      <c r="B9" s="21" t="s">
        <v>376</v>
      </c>
      <c r="C9" s="16">
        <f>TANULÓSZÁM_TERVEZŐ!E162</f>
        <v>0</v>
      </c>
      <c r="D9" s="16">
        <f>C9*(1-NAP_LEMORZSOLÓDÁS!$C$36)</f>
        <v>0</v>
      </c>
      <c r="E9" s="38" t="e">
        <f>(D9*'TANULÓI BÉR ÉS FIX KÖLTSÉG'!$B$35*-12)+(D9*TANULÓSZÁM_TERVEZŐ!$O$162*-12*(1+'PÜI EREDMÉNY KALKULÁTOR'!$C$13))</f>
        <v>#DIV/0!</v>
      </c>
      <c r="F9" s="40">
        <f>D9*(1-NAP_LEMORZSOLÓDÁS!$D$36)</f>
        <v>0</v>
      </c>
      <c r="G9" s="39" t="e">
        <f>(F9*'TANULÓI BÉR ÉS FIX KÖLTSÉG'!$B$35*-10)*(1+'PÜI EREDMÉNY KALKULÁTOR'!$D$14)+(F9*TANULÓSZÁM_TERVEZŐ!$O$162*-10*(1+'PÜI EREDMÉNY KALKULÁTOR'!$D$13))</f>
        <v>#DIV/0!</v>
      </c>
      <c r="H9" s="18">
        <v>0</v>
      </c>
      <c r="I9" s="17"/>
    </row>
    <row r="10" spans="1:11">
      <c r="A10" s="16"/>
      <c r="B10" s="21" t="s">
        <v>377</v>
      </c>
      <c r="C10" s="16">
        <f>TANULÓSZÁM_TERVEZŐ!E184</f>
        <v>0</v>
      </c>
      <c r="D10" s="16">
        <f>C10*(1-NAP_LEMORZSOLÓDÁS!$C$36)</f>
        <v>0</v>
      </c>
      <c r="E10" s="38" t="e">
        <f>(D10*'TANULÓI BÉR ÉS FIX KÖLTSÉG'!$B$35*-12)+(D10*TANULÓSZÁM_TERVEZŐ!$O$184*-12*(1+'PÜI EREDMÉNY KALKULÁTOR'!$C$13))</f>
        <v>#DIV/0!</v>
      </c>
      <c r="F10" s="40">
        <f>D10*(1-NAP_LEMORZSOLÓDÁS!$D$36)</f>
        <v>0</v>
      </c>
      <c r="G10" s="39" t="e">
        <f>(F10*'TANULÓI BÉR ÉS FIX KÖLTSÉG'!$B$35*-10)*(1+'PÜI EREDMÉNY KALKULÁTOR'!$D$14)+(F10*TANULÓSZÁM_TERVEZŐ!$O$184*-10*(1+'PÜI EREDMÉNY KALKULÁTOR'!$D$13))</f>
        <v>#DIV/0!</v>
      </c>
      <c r="H10" s="18">
        <v>0</v>
      </c>
      <c r="I10" s="17"/>
    </row>
    <row r="11" spans="1:11">
      <c r="A11" s="16"/>
      <c r="B11" s="21" t="s">
        <v>378</v>
      </c>
      <c r="C11" s="16">
        <f>TANULÓSZÁM_TERVEZŐ!E214</f>
        <v>0</v>
      </c>
      <c r="D11" s="16">
        <f>C11*(1-NAP_LEMORZSOLÓDÁS!$C$36)</f>
        <v>0</v>
      </c>
      <c r="E11" s="38" t="e">
        <f>(D11*'TANULÓI BÉR ÉS FIX KÖLTSÉG'!$B$35*-12)+(D11*TANULÓSZÁM_TERVEZŐ!$O$214*-12*(1+'PÜI EREDMÉNY KALKULÁTOR'!$C$13))</f>
        <v>#DIV/0!</v>
      </c>
      <c r="F11" s="19">
        <f>D11*(1-NAP_LEMORZSOLÓDÁS!$D$36)</f>
        <v>0</v>
      </c>
      <c r="G11" s="39" t="e">
        <f>(F11*'TANULÓI BÉR ÉS FIX KÖLTSÉG'!$B$35*-10)*(1+'PÜI EREDMÉNY KALKULÁTOR'!$D$14)+(F11*TANULÓSZÁM_TERVEZŐ!$O$214*-10*(1+'PÜI EREDMÉNY KALKULÁTOR'!$D$13))</f>
        <v>#DIV/0!</v>
      </c>
      <c r="H11" s="18">
        <v>0</v>
      </c>
      <c r="I11" s="17"/>
    </row>
    <row r="12" spans="1:11">
      <c r="A12" s="16"/>
      <c r="B12" s="21" t="s">
        <v>379</v>
      </c>
      <c r="C12" s="16">
        <f>TANULÓSZÁM_TERVEZŐ!E235</f>
        <v>0</v>
      </c>
      <c r="D12" s="16">
        <f>C12*(1-NAP_LEMORZSOLÓDÁS!$C$36)</f>
        <v>0</v>
      </c>
      <c r="E12" s="38" t="e">
        <f>(D12*'TANULÓI BÉR ÉS FIX KÖLTSÉG'!$B$35*-12)+(D12*TANULÓSZÁM_TERVEZŐ!$O$235*-12*(1+'PÜI EREDMÉNY KALKULÁTOR'!$C$13))</f>
        <v>#DIV/0!</v>
      </c>
      <c r="F12" s="19">
        <f>D12*(1-NAP_LEMORZSOLÓDÁS!$D$36)</f>
        <v>0</v>
      </c>
      <c r="G12" s="38" t="e">
        <f>(F12*'TANULÓI BÉR ÉS FIX KÖLTSÉG'!$B$35*-10)*(1+'PÜI EREDMÉNY KALKULÁTOR'!$D$14)+(F12*TANULÓSZÁM_TERVEZŐ!$O$235*-10*(1+'PÜI EREDMÉNY KALKULÁTOR'!$D$13))</f>
        <v>#DIV/0!</v>
      </c>
      <c r="H12" s="18">
        <v>0</v>
      </c>
      <c r="I12" s="17"/>
    </row>
    <row r="13" spans="1:11">
      <c r="A13" s="16"/>
      <c r="B13" s="21" t="s">
        <v>380</v>
      </c>
      <c r="C13" s="16">
        <f>TANULÓSZÁM_TERVEZŐ!E283</f>
        <v>0</v>
      </c>
      <c r="D13" s="16">
        <f>C13*(1-NAP_LEMORZSOLÓDÁS!$C$36)</f>
        <v>0</v>
      </c>
      <c r="E13" s="38" t="e">
        <f>(D13*'TANULÓI BÉR ÉS FIX KÖLTSÉG'!$B$35*-12)+(D13*TANULÓSZÁM_TERVEZŐ!$O$283*-12*(1+'PÜI EREDMÉNY KALKULÁTOR'!$C$13))</f>
        <v>#DIV/0!</v>
      </c>
      <c r="F13" s="19">
        <f>D13*(1-NAP_LEMORZSOLÓDÁS!$D$36)</f>
        <v>0</v>
      </c>
      <c r="G13" s="39" t="e">
        <f>(F13*'TANULÓI BÉR ÉS FIX KÖLTSÉG'!$B$35*-12)*(1+'PÜI EREDMÉNY KALKULÁTOR'!$D$14)+(F13*TANULÓSZÁM_TERVEZŐ!$O$283*-12*(1+'PÜI EREDMÉNY KALKULÁTOR'!$D$13))</f>
        <v>#DIV/0!</v>
      </c>
      <c r="H13" s="18">
        <v>0</v>
      </c>
      <c r="I13" s="17"/>
    </row>
    <row r="14" spans="1:11">
      <c r="A14" s="16"/>
      <c r="B14" s="21" t="s">
        <v>381</v>
      </c>
      <c r="C14" s="16">
        <f>TANULÓSZÁM_TERVEZŐ!E293</f>
        <v>0</v>
      </c>
      <c r="D14" s="16">
        <f>C14*(1-NAP_LEMORZSOLÓDÁS!$C$36)</f>
        <v>0</v>
      </c>
      <c r="E14" s="38" t="e">
        <f>(D14*'TANULÓI BÉR ÉS FIX KÖLTSÉG'!$B$35*-12)+(D14*TANULÓSZÁM_TERVEZŐ!$O$293*-12*(1+'PÜI EREDMÉNY KALKULÁTOR'!$C$13))</f>
        <v>#DIV/0!</v>
      </c>
      <c r="F14" s="19">
        <f>D14*(1-NAP_LEMORZSOLÓDÁS!$D$36)</f>
        <v>0</v>
      </c>
      <c r="G14" s="39" t="e">
        <f>(F14*'TANULÓI BÉR ÉS FIX KÖLTSÉG'!$B$35*-10)*(1+'PÜI EREDMÉNY KALKULÁTOR'!$D$14)+(F14*TANULÓSZÁM_TERVEZŐ!$O$293*-10*(1+'PÜI EREDMÉNY KALKULÁTOR'!$D$13))</f>
        <v>#DIV/0!</v>
      </c>
      <c r="H14" s="18">
        <v>0</v>
      </c>
      <c r="I14" s="17"/>
    </row>
    <row r="15" spans="1:11">
      <c r="A15" s="16"/>
      <c r="B15" s="21" t="s">
        <v>382</v>
      </c>
      <c r="C15" s="16">
        <f>TANULÓSZÁM_TERVEZŐ!E314</f>
        <v>0</v>
      </c>
      <c r="D15" s="16">
        <f>C15*(1-NAP_LEMORZSOLÓDÁS!$C$36)</f>
        <v>0</v>
      </c>
      <c r="E15" s="38" t="e">
        <f>(D15*'TANULÓI BÉR ÉS FIX KÖLTSÉG'!$B$35*-12)+(D15*TANULÓSZÁM_TERVEZŐ!$O$314*-12*(1+'PÜI EREDMÉNY KALKULÁTOR'!$C$13))</f>
        <v>#DIV/0!</v>
      </c>
      <c r="F15" s="19">
        <f>D15*(1-NAP_LEMORZSOLÓDÁS!$D$36)</f>
        <v>0</v>
      </c>
      <c r="G15" s="161" t="e">
        <f>(F15*'TANULÓI BÉR ÉS FIX KÖLTSÉG'!$B$35*-10)*(1+'PÜI EREDMÉNY KALKULÁTOR'!$D$14)+(F15*TANULÓSZÁM_TERVEZŐ!$O$314*-10*(1+'PÜI EREDMÉNY KALKULÁTOR'!$D$13))</f>
        <v>#DIV/0!</v>
      </c>
      <c r="H15" s="18">
        <v>0</v>
      </c>
      <c r="I15" s="17"/>
    </row>
    <row r="16" spans="1:11">
      <c r="A16" s="16"/>
      <c r="B16" s="21" t="s">
        <v>383</v>
      </c>
      <c r="C16" s="16">
        <f>TANULÓSZÁM_TERVEZŐ!E362</f>
        <v>0</v>
      </c>
      <c r="D16" s="16">
        <f>C16*(1-NAP_LEMORZSOLÓDÁS!$C$36)</f>
        <v>0</v>
      </c>
      <c r="E16" s="38" t="e">
        <f>(D16*'TANULÓI BÉR ÉS FIX KÖLTSÉG'!$B$35*-12)+(D16*TANULÓSZÁM_TERVEZŐ!$O$362*-12*(1+'PÜI EREDMÉNY KALKULÁTOR'!$C$13))</f>
        <v>#DIV/0!</v>
      </c>
      <c r="F16" s="19">
        <f>D16*(1-NAP_LEMORZSOLÓDÁS!$D$36)</f>
        <v>0</v>
      </c>
      <c r="G16" s="39" t="e">
        <f>(F16*'TANULÓI BÉR ÉS FIX KÖLTSÉG'!$B$35*-10)*(1+'PÜI EREDMÉNY KALKULÁTOR'!$D$14)+(F16*TANULÓSZÁM_TERVEZŐ!$O$362*-10*(1+'PÜI EREDMÉNY KALKULÁTOR'!$D$13))</f>
        <v>#DIV/0!</v>
      </c>
      <c r="H16" s="18">
        <v>0</v>
      </c>
      <c r="I16" s="17"/>
    </row>
    <row r="17" spans="1:9">
      <c r="A17" s="16"/>
      <c r="B17" s="21" t="s">
        <v>384</v>
      </c>
      <c r="C17" s="16">
        <f>TANULÓSZÁM_TERVEZŐ!E373</f>
        <v>0</v>
      </c>
      <c r="D17" s="16">
        <f>C17*(1-NAP_LEMORZSOLÓDÁS!$C$36)</f>
        <v>0</v>
      </c>
      <c r="E17" s="38" t="e">
        <f>(D17*'TANULÓI BÉR ÉS FIX KÖLTSÉG'!$B$35*-12)+(D17*TANULÓSZÁM_TERVEZŐ!$O$373*-12*(1+'PÜI EREDMÉNY KALKULÁTOR'!$C$13))</f>
        <v>#DIV/0!</v>
      </c>
      <c r="F17" s="19">
        <f>D17*(1-NAP_LEMORZSOLÓDÁS!$D$36)</f>
        <v>0</v>
      </c>
      <c r="G17" s="39" t="e">
        <f>(F17*'TANULÓI BÉR ÉS FIX KÖLTSÉG'!$B$35*-10)*(1+'PÜI EREDMÉNY KALKULÁTOR'!$D$14)+(F17*TANULÓSZÁM_TERVEZŐ!$O$373*-10*(1+'PÜI EREDMÉNY KALKULÁTOR'!$D$13))</f>
        <v>#DIV/0!</v>
      </c>
      <c r="H17" s="18">
        <v>0</v>
      </c>
      <c r="I17" s="17"/>
    </row>
    <row r="18" spans="1:9">
      <c r="F18" s="15"/>
      <c r="H18" s="14"/>
    </row>
    <row r="19" spans="1:9">
      <c r="A19" s="16"/>
      <c r="B19" s="16"/>
      <c r="C19" s="244">
        <v>2022</v>
      </c>
      <c r="D19" s="244"/>
      <c r="E19" s="20" t="s">
        <v>386</v>
      </c>
      <c r="F19" s="16">
        <v>2023</v>
      </c>
      <c r="G19" s="20" t="s">
        <v>386</v>
      </c>
      <c r="H19" s="16">
        <v>2024</v>
      </c>
      <c r="I19" s="20" t="s">
        <v>386</v>
      </c>
    </row>
    <row r="20" spans="1:9">
      <c r="A20" s="16">
        <v>2022</v>
      </c>
      <c r="B20" s="21" t="s">
        <v>373</v>
      </c>
      <c r="C20" s="16">
        <f>TANULÓSZÁM_TERVEZŐ!F61</f>
        <v>0</v>
      </c>
      <c r="D20" s="16">
        <f>C20*(1-NAP_LEMORZSOLÓDÁS!$C$36)</f>
        <v>0</v>
      </c>
      <c r="E20" s="34" t="e">
        <f>(D20*'TANULÓI BÉR ÉS FIX KÖLTSÉG'!$B$35*-12)*(1+'PÜI EREDMÉNY KALKULÁTOR'!$D$14)+(D20*TANULÓSZÁM_TERVEZŐ!$O$61*-12*(1+'PÜI EREDMÉNY KALKULÁTOR'!$D$13))</f>
        <v>#DIV/0!</v>
      </c>
      <c r="F20" s="19">
        <f>D20*(1-NAP_LEMORZSOLÓDÁS!$D$36)</f>
        <v>0</v>
      </c>
      <c r="G20" s="36" t="e">
        <f>(F20*'TANULÓI BÉR ÉS FIX KÖLTSÉG'!$B$35*-12)*(1+'PÜI EREDMÉNY KALKULÁTOR'!$E$14)+(F20*TANULÓSZÁM_TERVEZŐ!$O$61*-12*(1+'PÜI EREDMÉNY KALKULÁTOR'!$E$13))</f>
        <v>#DIV/0!</v>
      </c>
      <c r="H20" s="18">
        <f>F20*(1-NAP_LEMORZSOLÓDÁS!$E$36)</f>
        <v>0</v>
      </c>
      <c r="I20" s="36" t="e">
        <f>(H20*'TANULÓI BÉR ÉS FIX KÖLTSÉG'!$B$35*-10)*(1+'PÜI EREDMÉNY KALKULÁTOR'!$F$14)+(H20*TANULÓSZÁM_TERVEZŐ!$O$61*-10*(1+'PÜI EREDMÉNY KALKULÁTOR'!$F$13))</f>
        <v>#DIV/0!</v>
      </c>
    </row>
    <row r="21" spans="1:9">
      <c r="A21" s="16"/>
      <c r="B21" s="21" t="s">
        <v>374</v>
      </c>
      <c r="C21" s="16">
        <f>TANULÓSZÁM_TERVEZŐ!F83</f>
        <v>0</v>
      </c>
      <c r="D21" s="16">
        <f>C21*(1-NAP_LEMORZSOLÓDÁS!$C$36)</f>
        <v>0</v>
      </c>
      <c r="E21" s="34" t="e">
        <f>(D21*'TANULÓI BÉR ÉS FIX KÖLTSÉG'!$B$35*-12)*(1+'PÜI EREDMÉNY KALKULÁTOR'!$D$14)+(D21*TANULÓSZÁM_TERVEZŐ!$O$83*-12*(1+'PÜI EREDMÉNY KALKULÁTOR'!$D$13))</f>
        <v>#DIV/0!</v>
      </c>
      <c r="F21" s="19">
        <f>D21*(1-NAP_LEMORZSOLÓDÁS!$D$36)</f>
        <v>0</v>
      </c>
      <c r="G21" s="162" t="e">
        <f>(F21*'TANULÓI BÉR ÉS FIX KÖLTSÉG'!$B$35*-12)*(1+'PÜI EREDMÉNY KALKULÁTOR'!$E$14)+(F21*TANULÓSZÁM_TERVEZŐ!$O$83*-12*(1+'PÜI EREDMÉNY KALKULÁTOR'!$E$13))</f>
        <v>#DIV/0!</v>
      </c>
      <c r="H21" s="18">
        <f>F21*(1-NAP_LEMORZSOLÓDÁS!$E$36)</f>
        <v>0</v>
      </c>
      <c r="I21" s="162" t="e">
        <f>(H21*'TANULÓI BÉR ÉS FIX KÖLTSÉG'!$B$35*-10)*(1+'PÜI EREDMÉNY KALKULÁTOR'!$F$14)+(H21*TANULÓSZÁM_TERVEZŐ!$O$83*-10*(1+'PÜI EREDMÉNY KALKULÁTOR'!$F$13))</f>
        <v>#DIV/0!</v>
      </c>
    </row>
    <row r="22" spans="1:9">
      <c r="A22" s="16"/>
      <c r="B22" s="21" t="s">
        <v>375</v>
      </c>
      <c r="C22" s="16">
        <f>TANULÓSZÁM_TERVEZŐ!F112</f>
        <v>0</v>
      </c>
      <c r="D22" s="16">
        <f>C22*(1-NAP_LEMORZSOLÓDÁS!$C$36)</f>
        <v>0</v>
      </c>
      <c r="E22" s="34" t="e">
        <f>(D22*'TANULÓI BÉR ÉS FIX KÖLTSÉG'!$B$35*-12)*(1+'PÜI EREDMÉNY KALKULÁTOR'!$D$14)+(D22*TANULÓSZÁM_TERVEZŐ!$O$112*-12*(1+'PÜI EREDMÉNY KALKULÁTOR'!$D$13))</f>
        <v>#DIV/0!</v>
      </c>
      <c r="F22" s="19">
        <f>D22*(1-NAP_LEMORZSOLÓDÁS!$D$36)</f>
        <v>0</v>
      </c>
      <c r="G22" s="162" t="e">
        <f>(F22*'TANULÓI BÉR ÉS FIX KÖLTSÉG'!$B$35*-12)*(1+'PÜI EREDMÉNY KALKULÁTOR'!$E$14)+(F22*TANULÓSZÁM_TERVEZŐ!$O$112*-12*(1+'PÜI EREDMÉNY KALKULÁTOR'!$E$13))</f>
        <v>#DIV/0!</v>
      </c>
      <c r="H22" s="18">
        <f>F22*(1-NAP_LEMORZSOLÓDÁS!$E$36)</f>
        <v>0</v>
      </c>
      <c r="I22" s="162" t="e">
        <f>(H22*'TANULÓI BÉR ÉS FIX KÖLTSÉG'!$B$35*-10)*(1+'PÜI EREDMÉNY KALKULÁTOR'!$F$14)+(H22*TANULÓSZÁM_TERVEZŐ!$O$112*-10*(1+'PÜI EREDMÉNY KALKULÁTOR'!$F$13))</f>
        <v>#DIV/0!</v>
      </c>
    </row>
    <row r="23" spans="1:9">
      <c r="A23" s="16"/>
      <c r="B23" s="21" t="s">
        <v>376</v>
      </c>
      <c r="C23" s="16">
        <f>TANULÓSZÁM_TERVEZŐ!F162</f>
        <v>0</v>
      </c>
      <c r="D23" s="16">
        <f>C23*(1-NAP_LEMORZSOLÓDÁS!$C$36)</f>
        <v>0</v>
      </c>
      <c r="E23" s="36" t="e">
        <f>(D23*'TANULÓI BÉR ÉS FIX KÖLTSÉG'!$B$35*-12)*(1+'PÜI EREDMÉNY KALKULÁTOR'!$D$14)+(D23*TANULÓSZÁM_TERVEZŐ!$O$162*-12*(1+'PÜI EREDMÉNY KALKULÁTOR'!$D$13))</f>
        <v>#DIV/0!</v>
      </c>
      <c r="F23" s="19">
        <f>D23*(1-NAP_LEMORZSOLÓDÁS!$D$36)</f>
        <v>0</v>
      </c>
      <c r="G23" s="37" t="e">
        <f>(F23*'TANULÓI BÉR ÉS FIX KÖLTSÉG'!$B$35*-10)*(1+'PÜI EREDMÉNY KALKULÁTOR'!$E$14)+(F23*TANULÓSZÁM_TERVEZŐ!$O$162*-10*(1+'PÜI EREDMÉNY KALKULÁTOR'!$E$13))</f>
        <v>#DIV/0!</v>
      </c>
      <c r="H23" s="16">
        <v>0</v>
      </c>
      <c r="I23" s="17"/>
    </row>
    <row r="24" spans="1:9">
      <c r="A24" s="16"/>
      <c r="B24" s="21" t="s">
        <v>377</v>
      </c>
      <c r="C24" s="16">
        <f>TANULÓSZÁM_TERVEZŐ!F184</f>
        <v>0</v>
      </c>
      <c r="D24" s="16">
        <f>C24*(1-NAP_LEMORZSOLÓDÁS!$C$36)</f>
        <v>0</v>
      </c>
      <c r="E24" s="36" t="e">
        <f>(D24*'TANULÓI BÉR ÉS FIX KÖLTSÉG'!$B$35*-12)*(1+'PÜI EREDMÉNY KALKULÁTOR'!$D$14)+(D24*TANULÓSZÁM_TERVEZŐ!$O$184*-12*(1+'PÜI EREDMÉNY KALKULÁTOR'!$D$13))</f>
        <v>#DIV/0!</v>
      </c>
      <c r="F24" s="19">
        <f>D24*(1-NAP_LEMORZSOLÓDÁS!$D$36)</f>
        <v>0</v>
      </c>
      <c r="G24" s="37" t="e">
        <f>(F24*'TANULÓI BÉR ÉS FIX KÖLTSÉG'!$B$35*-10)*(1+'PÜI EREDMÉNY KALKULÁTOR'!$E$14)+(F24*TANULÓSZÁM_TERVEZŐ!$O$184*-10*(1+'PÜI EREDMÉNY KALKULÁTOR'!$E$13))</f>
        <v>#DIV/0!</v>
      </c>
      <c r="H24" s="16">
        <v>0</v>
      </c>
      <c r="I24" s="17"/>
    </row>
    <row r="25" spans="1:9">
      <c r="A25" s="16"/>
      <c r="B25" s="21" t="s">
        <v>378</v>
      </c>
      <c r="C25" s="16">
        <f>TANULÓSZÁM_TERVEZŐ!F214</f>
        <v>0</v>
      </c>
      <c r="D25" s="16">
        <f>C25*(1-NAP_LEMORZSOLÓDÁS!$C$36)</f>
        <v>0</v>
      </c>
      <c r="E25" s="36" t="e">
        <f>(D25*'TANULÓI BÉR ÉS FIX KÖLTSÉG'!$B$35*-12)*(1+'PÜI EREDMÉNY KALKULÁTOR'!$D$14)+(D25*TANULÓSZÁM_TERVEZŐ!$O$214*-12*(1+'PÜI EREDMÉNY KALKULÁTOR'!$D$13))</f>
        <v>#DIV/0!</v>
      </c>
      <c r="F25" s="19">
        <f>D25*(1-NAP_LEMORZSOLÓDÁS!$D$36)</f>
        <v>0</v>
      </c>
      <c r="G25" s="37" t="e">
        <f>(F25*'TANULÓI BÉR ÉS FIX KÖLTSÉG'!$B$35*-10)*(1+'PÜI EREDMÉNY KALKULÁTOR'!$E$14)+(F25*TANULÓSZÁM_TERVEZŐ!$O$214*-10*(1+'PÜI EREDMÉNY KALKULÁTOR'!$E$13))</f>
        <v>#DIV/0!</v>
      </c>
      <c r="H25" s="16">
        <v>0</v>
      </c>
      <c r="I25" s="17"/>
    </row>
    <row r="26" spans="1:9">
      <c r="A26" s="16"/>
      <c r="B26" s="21" t="s">
        <v>379</v>
      </c>
      <c r="C26" s="16">
        <f>TANULÓSZÁM_TERVEZŐ!F235</f>
        <v>0</v>
      </c>
      <c r="D26" s="16">
        <f>C26*(1-NAP_LEMORZSOLÓDÁS!$C$36)</f>
        <v>0</v>
      </c>
      <c r="E26" s="36" t="e">
        <f>(D26*'TANULÓI BÉR ÉS FIX KÖLTSÉG'!$B$35*-12)*(1+'PÜI EREDMÉNY KALKULÁTOR'!$D$14)+(D26*TANULÓSZÁM_TERVEZŐ!$O$235*-12*(1+'PÜI EREDMÉNY KALKULÁTOR'!$D$13))</f>
        <v>#DIV/0!</v>
      </c>
      <c r="F26" s="19">
        <f>D26*(1-NAP_LEMORZSOLÓDÁS!$D$36)</f>
        <v>0</v>
      </c>
      <c r="G26" s="36" t="e">
        <f>(F26*'TANULÓI BÉR ÉS FIX KÖLTSÉG'!$B$35*-10)*(1+'PÜI EREDMÉNY KALKULÁTOR'!$E$14)+(F26*TANULÓSZÁM_TERVEZŐ!$O$235*-10*(1+'PÜI EREDMÉNY KALKULÁTOR'!$E$13))</f>
        <v>#DIV/0!</v>
      </c>
      <c r="H26" s="16">
        <v>0</v>
      </c>
      <c r="I26" s="17"/>
    </row>
    <row r="27" spans="1:9">
      <c r="A27" s="16"/>
      <c r="B27" s="21" t="s">
        <v>380</v>
      </c>
      <c r="C27" s="16">
        <f>TANULÓSZÁM_TERVEZŐ!F283</f>
        <v>0</v>
      </c>
      <c r="D27" s="16">
        <f>C27*(1-NAP_LEMORZSOLÓDÁS!$C$36)</f>
        <v>0</v>
      </c>
      <c r="E27" s="36" t="e">
        <f>(D27*'TANULÓI BÉR ÉS FIX KÖLTSÉG'!$B$35*-12)*(1+'PÜI EREDMÉNY KALKULÁTOR'!$D$14)+(D27*TANULÓSZÁM_TERVEZŐ!$O$283*-12*(1+'PÜI EREDMÉNY KALKULÁTOR'!$D$13))</f>
        <v>#DIV/0!</v>
      </c>
      <c r="F27" s="19">
        <f>D27*(1-NAP_LEMORZSOLÓDÁS!$D$36)</f>
        <v>0</v>
      </c>
      <c r="G27" s="37" t="e">
        <f>(F27*'TANULÓI BÉR ÉS FIX KÖLTSÉG'!$B$35*-12)*(1+'PÜI EREDMÉNY KALKULÁTOR'!$E$14)+(F27*TANULÓSZÁM_TERVEZŐ!$O$283*-12*(1+'PÜI EREDMÉNY KALKULÁTOR'!$E$13))</f>
        <v>#DIV/0!</v>
      </c>
      <c r="H27" s="16">
        <v>0</v>
      </c>
      <c r="I27" s="17"/>
    </row>
    <row r="28" spans="1:9">
      <c r="A28" s="16"/>
      <c r="B28" s="21" t="s">
        <v>381</v>
      </c>
      <c r="C28" s="16">
        <f>TANULÓSZÁM_TERVEZŐ!F293</f>
        <v>0</v>
      </c>
      <c r="D28" s="16">
        <f>C28*(1-NAP_LEMORZSOLÓDÁS!$C$36)</f>
        <v>0</v>
      </c>
      <c r="E28" s="36" t="e">
        <f>(D28*'TANULÓI BÉR ÉS FIX KÖLTSÉG'!$B$35*-12)*(1+'PÜI EREDMÉNY KALKULÁTOR'!$D$14)+(D28*TANULÓSZÁM_TERVEZŐ!$O$293*-12*(1+'PÜI EREDMÉNY KALKULÁTOR'!$D$13))</f>
        <v>#DIV/0!</v>
      </c>
      <c r="F28" s="19">
        <f>D28*(1-NAP_LEMORZSOLÓDÁS!$D$36)</f>
        <v>0</v>
      </c>
      <c r="G28" s="37" t="e">
        <f>(F28*'TANULÓI BÉR ÉS FIX KÖLTSÉG'!$B$35*-10)*(1+'PÜI EREDMÉNY KALKULÁTOR'!$E$14)+(F28*TANULÓSZÁM_TERVEZŐ!$O$293*-10*(1+'PÜI EREDMÉNY KALKULÁTOR'!$E$13))</f>
        <v>#DIV/0!</v>
      </c>
      <c r="H28" s="16">
        <v>0</v>
      </c>
      <c r="I28" s="17"/>
    </row>
    <row r="29" spans="1:9">
      <c r="A29" s="16"/>
      <c r="B29" s="21" t="s">
        <v>382</v>
      </c>
      <c r="C29" s="16">
        <f>TANULÓSZÁM_TERVEZŐ!F314</f>
        <v>0</v>
      </c>
      <c r="D29" s="16">
        <f>C29*(1-NAP_LEMORZSOLÓDÁS!$C$36)</f>
        <v>0</v>
      </c>
      <c r="E29" s="36" t="e">
        <f>(D29*'TANULÓI BÉR ÉS FIX KÖLTSÉG'!$B$35*-12)*(1+'PÜI EREDMÉNY KALKULÁTOR'!$D$14)+(D29*TANULÓSZÁM_TERVEZŐ!$O$314*-12*(1+'PÜI EREDMÉNY KALKULÁTOR'!$D$13))</f>
        <v>#DIV/0!</v>
      </c>
      <c r="F29" s="19">
        <f>D29*(1-NAP_LEMORZSOLÓDÁS!$D$36)</f>
        <v>0</v>
      </c>
      <c r="G29" s="163" t="e">
        <f>(F29*'TANULÓI BÉR ÉS FIX KÖLTSÉG'!$B$35*-10)*(1+'PÜI EREDMÉNY KALKULÁTOR'!$E$14)+(F29*TANULÓSZÁM_TERVEZŐ!$O$314*-10*(1+'PÜI EREDMÉNY KALKULÁTOR'!$E$13))</f>
        <v>#DIV/0!</v>
      </c>
      <c r="H29" s="16">
        <v>0</v>
      </c>
      <c r="I29" s="17"/>
    </row>
    <row r="30" spans="1:9">
      <c r="A30" s="16"/>
      <c r="B30" s="21" t="s">
        <v>383</v>
      </c>
      <c r="C30" s="16">
        <f>TANULÓSZÁM_TERVEZŐ!F362</f>
        <v>0</v>
      </c>
      <c r="D30" s="16">
        <f>C30*(1-NAP_LEMORZSOLÓDÁS!$C$36)</f>
        <v>0</v>
      </c>
      <c r="E30" s="36" t="e">
        <f>(D30*'TANULÓI BÉR ÉS FIX KÖLTSÉG'!$B$35*-12)*(1+'PÜI EREDMÉNY KALKULÁTOR'!$D$14)+(D30*TANULÓSZÁM_TERVEZŐ!$O$362*-12*(1+'PÜI EREDMÉNY KALKULÁTOR'!$D$13))</f>
        <v>#DIV/0!</v>
      </c>
      <c r="F30" s="19">
        <f>D30*(1-NAP_LEMORZSOLÓDÁS!$D$36)</f>
        <v>0</v>
      </c>
      <c r="G30" s="37" t="e">
        <f>(F30*'TANULÓI BÉR ÉS FIX KÖLTSÉG'!$B$35*-10)*(1+'PÜI EREDMÉNY KALKULÁTOR'!$E$14)+(F30*TANULÓSZÁM_TERVEZŐ!$O$362*-10*(1+'PÜI EREDMÉNY KALKULÁTOR'!$E$13))</f>
        <v>#DIV/0!</v>
      </c>
      <c r="H30" s="16">
        <v>0</v>
      </c>
      <c r="I30" s="17"/>
    </row>
    <row r="31" spans="1:9">
      <c r="A31" s="16"/>
      <c r="B31" s="21" t="s">
        <v>384</v>
      </c>
      <c r="C31" s="16">
        <f>TANULÓSZÁM_TERVEZŐ!F373</f>
        <v>0</v>
      </c>
      <c r="D31" s="16">
        <f>C31*(1-NAP_LEMORZSOLÓDÁS!$C$36)</f>
        <v>0</v>
      </c>
      <c r="E31" s="36" t="e">
        <f>(D31*'TANULÓI BÉR ÉS FIX KÖLTSÉG'!$B$35*-12)*(1+'PÜI EREDMÉNY KALKULÁTOR'!$D$14)+(D31*TANULÓSZÁM_TERVEZŐ!$O$373*-12*(1+'PÜI EREDMÉNY KALKULÁTOR'!$D$13))</f>
        <v>#DIV/0!</v>
      </c>
      <c r="F31" s="19">
        <f>D31*(1-NAP_LEMORZSOLÓDÁS!$D$36)</f>
        <v>0</v>
      </c>
      <c r="G31" s="37" t="e">
        <f>(F31*'TANULÓI BÉR ÉS FIX KÖLTSÉG'!$B$35*-10)*(1+'PÜI EREDMÉNY KALKULÁTOR'!$E$14)+(F31*TANULÓSZÁM_TERVEZŐ!$O$373*-10*(1+'PÜI EREDMÉNY KALKULÁTOR'!$E$13))</f>
        <v>#DIV/0!</v>
      </c>
      <c r="H31" s="16">
        <v>0</v>
      </c>
      <c r="I31" s="17"/>
    </row>
    <row r="32" spans="1:9">
      <c r="B32" s="23"/>
      <c r="E32" s="24"/>
      <c r="F32" s="25"/>
      <c r="G32" s="24"/>
      <c r="I32" s="24"/>
    </row>
    <row r="33" spans="1:9">
      <c r="A33" s="16"/>
      <c r="B33" s="16"/>
      <c r="C33" s="244">
        <v>2023</v>
      </c>
      <c r="D33" s="244"/>
      <c r="E33" s="20" t="s">
        <v>386</v>
      </c>
      <c r="F33" s="17">
        <v>2024</v>
      </c>
      <c r="G33" s="20" t="s">
        <v>386</v>
      </c>
      <c r="H33" s="16">
        <v>2025</v>
      </c>
      <c r="I33" s="20" t="s">
        <v>386</v>
      </c>
    </row>
    <row r="34" spans="1:9">
      <c r="A34" s="16">
        <v>2023</v>
      </c>
      <c r="B34" s="21" t="s">
        <v>373</v>
      </c>
      <c r="C34" s="16">
        <f>TANULÓSZÁM_TERVEZŐ!$G$61</f>
        <v>0</v>
      </c>
      <c r="D34" s="16">
        <f>C34*(1-NAP_LEMORZSOLÓDÁS!$C$36)</f>
        <v>0</v>
      </c>
      <c r="E34" s="34" t="e">
        <f>(D34*'TANULÓI BÉR ÉS FIX KÖLTSÉG'!$B$35*-12)*(1+'PÜI EREDMÉNY KALKULÁTOR'!$E$14)+(D34*TANULÓSZÁM_TERVEZŐ!$O$61*-12*(1+'PÜI EREDMÉNY KALKULÁTOR'!$E$13))</f>
        <v>#DIV/0!</v>
      </c>
      <c r="F34" s="19">
        <f>D34*(1-NAP_LEMORZSOLÓDÁS!$D$36)</f>
        <v>0</v>
      </c>
      <c r="G34" s="36" t="e">
        <f>(F34*'TANULÓI BÉR ÉS FIX KÖLTSÉG'!$B$35*-12)*(1+'PÜI EREDMÉNY KALKULÁTOR'!$F$14)+(F34*TANULÓSZÁM_TERVEZŐ!$O$61*-12*(1+'PÜI EREDMÉNY KALKULÁTOR'!$F$13))</f>
        <v>#DIV/0!</v>
      </c>
      <c r="H34" s="18">
        <f>F34*(1-NAP_LEMORZSOLÓDÁS!$E$36)</f>
        <v>0</v>
      </c>
      <c r="I34" s="36" t="e">
        <f>(H34*'TANULÓI BÉR ÉS FIX KÖLTSÉG'!$B$35*-10)*(1+'PÜI EREDMÉNY KALKULÁTOR'!$G$14)+(H34*TANULÓSZÁM_TERVEZŐ!$O$61*-10*(1+'PÜI EREDMÉNY KALKULÁTOR'!$G$13))</f>
        <v>#DIV/0!</v>
      </c>
    </row>
    <row r="35" spans="1:9">
      <c r="A35" s="16"/>
      <c r="B35" s="21" t="s">
        <v>374</v>
      </c>
      <c r="C35" s="16">
        <f>TANULÓSZÁM_TERVEZŐ!$G$83</f>
        <v>0</v>
      </c>
      <c r="D35" s="16">
        <f>C35*(1-NAP_LEMORZSOLÓDÁS!$C$36)</f>
        <v>0</v>
      </c>
      <c r="E35" s="34" t="e">
        <f>(D35*'TANULÓI BÉR ÉS FIX KÖLTSÉG'!$B$35*-12)*(1+'PÜI EREDMÉNY KALKULÁTOR'!$E$14)+(D35*TANULÓSZÁM_TERVEZŐ!$O$83*-12*(1+'PÜI EREDMÉNY KALKULÁTOR'!$E$13))</f>
        <v>#DIV/0!</v>
      </c>
      <c r="F35" s="19">
        <f>D35*(1-NAP_LEMORZSOLÓDÁS!$D$36)</f>
        <v>0</v>
      </c>
      <c r="G35" s="162" t="e">
        <f>(F35*'TANULÓI BÉR ÉS FIX KÖLTSÉG'!$B$35*-12)*(1+'PÜI EREDMÉNY KALKULÁTOR'!$F$14)+(F35*TANULÓSZÁM_TERVEZŐ!$O$83*-12*(1+'PÜI EREDMÉNY KALKULÁTOR'!$F$13))</f>
        <v>#DIV/0!</v>
      </c>
      <c r="H35" s="18">
        <f>F35*(1-NAP_LEMORZSOLÓDÁS!$E$36)</f>
        <v>0</v>
      </c>
      <c r="I35" s="162" t="e">
        <f>(H35*'TANULÓI BÉR ÉS FIX KÖLTSÉG'!$B$35*-10)*(1+'PÜI EREDMÉNY KALKULÁTOR'!$G$14)+(H35*TANULÓSZÁM_TERVEZŐ!$O$83*-10*(1+'PÜI EREDMÉNY KALKULÁTOR'!$G$13))</f>
        <v>#DIV/0!</v>
      </c>
    </row>
    <row r="36" spans="1:9">
      <c r="A36" s="16"/>
      <c r="B36" s="21" t="s">
        <v>375</v>
      </c>
      <c r="C36" s="16">
        <f>TANULÓSZÁM_TERVEZŐ!$G$112</f>
        <v>0</v>
      </c>
      <c r="D36" s="16">
        <f>C36*(1-NAP_LEMORZSOLÓDÁS!$C$36)</f>
        <v>0</v>
      </c>
      <c r="E36" s="34" t="e">
        <f>(D36*'TANULÓI BÉR ÉS FIX KÖLTSÉG'!$B$35*-12)*(1+'PÜI EREDMÉNY KALKULÁTOR'!$E$14)+(D36*TANULÓSZÁM_TERVEZŐ!$O$112*-12*(1+'PÜI EREDMÉNY KALKULÁTOR'!$E$13))</f>
        <v>#DIV/0!</v>
      </c>
      <c r="F36" s="19">
        <f>D36*(1-NAP_LEMORZSOLÓDÁS!$D$36)</f>
        <v>0</v>
      </c>
      <c r="G36" s="162" t="e">
        <f>(F36*'TANULÓI BÉR ÉS FIX KÖLTSÉG'!$B$35*-12)*(1+'PÜI EREDMÉNY KALKULÁTOR'!$F$14)+(F36*TANULÓSZÁM_TERVEZŐ!$O$112*-12*(1+'PÜI EREDMÉNY KALKULÁTOR'!$F$13))</f>
        <v>#DIV/0!</v>
      </c>
      <c r="H36" s="18">
        <f>F36*(1-NAP_LEMORZSOLÓDÁS!$E$36)</f>
        <v>0</v>
      </c>
      <c r="I36" s="162" t="e">
        <f>(H36*'TANULÓI BÉR ÉS FIX KÖLTSÉG'!$B$35*-10)*(1+'PÜI EREDMÉNY KALKULÁTOR'!$G$14)+(H36*TANULÓSZÁM_TERVEZŐ!$O$112*-10*(1+'PÜI EREDMÉNY KALKULÁTOR'!$G$13))</f>
        <v>#DIV/0!</v>
      </c>
    </row>
    <row r="37" spans="1:9">
      <c r="A37" s="16"/>
      <c r="B37" s="21" t="s">
        <v>376</v>
      </c>
      <c r="C37" s="16">
        <f>TANULÓSZÁM_TERVEZŐ!$G$162</f>
        <v>0</v>
      </c>
      <c r="D37" s="16">
        <f>C37*(1-NAP_LEMORZSOLÓDÁS!$C$36)</f>
        <v>0</v>
      </c>
      <c r="E37" s="36" t="e">
        <f>(D37*'TANULÓI BÉR ÉS FIX KÖLTSÉG'!$B$35*-12)*(1+'PÜI EREDMÉNY KALKULÁTOR'!$E$14)+(D37*TANULÓSZÁM_TERVEZŐ!$O$162*-12*(1+'PÜI EREDMÉNY KALKULÁTOR'!$E$13))</f>
        <v>#DIV/0!</v>
      </c>
      <c r="F37" s="19">
        <f>D37*(1-NAP_LEMORZSOLÓDÁS!$D$36)</f>
        <v>0</v>
      </c>
      <c r="G37" s="37" t="e">
        <f>(F37*'TANULÓI BÉR ÉS FIX KÖLTSÉG'!$B$35*-10)*(1+'PÜI EREDMÉNY KALKULÁTOR'!$F$14)+(F37*TANULÓSZÁM_TERVEZŐ!$O$162*-10*(1+'PÜI EREDMÉNY KALKULÁTOR'!$F$13))</f>
        <v>#DIV/0!</v>
      </c>
      <c r="H37" s="16">
        <v>0</v>
      </c>
      <c r="I37" s="17"/>
    </row>
    <row r="38" spans="1:9">
      <c r="A38" s="16"/>
      <c r="B38" s="21" t="s">
        <v>377</v>
      </c>
      <c r="C38" s="16">
        <f>TANULÓSZÁM_TERVEZŐ!$G$184</f>
        <v>0</v>
      </c>
      <c r="D38" s="16">
        <f>C38*(1-NAP_LEMORZSOLÓDÁS!$C$36)</f>
        <v>0</v>
      </c>
      <c r="E38" s="36" t="e">
        <f>(D38*'TANULÓI BÉR ÉS FIX KÖLTSÉG'!$B$35*-12)*(1+'PÜI EREDMÉNY KALKULÁTOR'!$E$14)+(D38*TANULÓSZÁM_TERVEZŐ!$O$184*-12*(1+'PÜI EREDMÉNY KALKULÁTOR'!$E$13))</f>
        <v>#DIV/0!</v>
      </c>
      <c r="F38" s="19">
        <f>D38*(1-NAP_LEMORZSOLÓDÁS!$D$36)</f>
        <v>0</v>
      </c>
      <c r="G38" s="37" t="e">
        <f>(F38*'TANULÓI BÉR ÉS FIX KÖLTSÉG'!$B$35*-10)*(1+'PÜI EREDMÉNY KALKULÁTOR'!$F$14)+(F38*TANULÓSZÁM_TERVEZŐ!$O$184*-10*(1+'PÜI EREDMÉNY KALKULÁTOR'!$F$13))</f>
        <v>#DIV/0!</v>
      </c>
      <c r="H38" s="16">
        <v>0</v>
      </c>
      <c r="I38" s="17"/>
    </row>
    <row r="39" spans="1:9">
      <c r="A39" s="16"/>
      <c r="B39" s="21" t="s">
        <v>378</v>
      </c>
      <c r="C39" s="16">
        <f>TANULÓSZÁM_TERVEZŐ!$G$214</f>
        <v>0</v>
      </c>
      <c r="D39" s="16">
        <f>C39*(1-NAP_LEMORZSOLÓDÁS!$C$36)</f>
        <v>0</v>
      </c>
      <c r="E39" s="36" t="e">
        <f>(D39*'TANULÓI BÉR ÉS FIX KÖLTSÉG'!$B$35*-12)*(1+'PÜI EREDMÉNY KALKULÁTOR'!$E$14)+(D39*TANULÓSZÁM_TERVEZŐ!$O$214*-12*(1+'PÜI EREDMÉNY KALKULÁTOR'!$E$13))</f>
        <v>#DIV/0!</v>
      </c>
      <c r="F39" s="19">
        <f>D39*(1-NAP_LEMORZSOLÓDÁS!$D$36)</f>
        <v>0</v>
      </c>
      <c r="G39" s="37" t="e">
        <f>(F39*'TANULÓI BÉR ÉS FIX KÖLTSÉG'!$B$35*-10)*(1+'PÜI EREDMÉNY KALKULÁTOR'!$F$14)+(F39*TANULÓSZÁM_TERVEZŐ!$O$214*-10*(1+'PÜI EREDMÉNY KALKULÁTOR'!$F$13))</f>
        <v>#DIV/0!</v>
      </c>
      <c r="H39" s="16">
        <v>0</v>
      </c>
      <c r="I39" s="17"/>
    </row>
    <row r="40" spans="1:9">
      <c r="A40" s="16"/>
      <c r="B40" s="21" t="s">
        <v>379</v>
      </c>
      <c r="C40" s="16">
        <f>TANULÓSZÁM_TERVEZŐ!$G$235</f>
        <v>0</v>
      </c>
      <c r="D40" s="16">
        <f>C40*(1-NAP_LEMORZSOLÓDÁS!$C$36)</f>
        <v>0</v>
      </c>
      <c r="E40" s="36" t="e">
        <f>(D40*'TANULÓI BÉR ÉS FIX KÖLTSÉG'!$B$35*-12)*(1+'PÜI EREDMÉNY KALKULÁTOR'!$E$14)+(D40*TANULÓSZÁM_TERVEZŐ!$O$235*-12*(1+'PÜI EREDMÉNY KALKULÁTOR'!$E$13))</f>
        <v>#DIV/0!</v>
      </c>
      <c r="F40" s="19">
        <f>D40*(1-NAP_LEMORZSOLÓDÁS!$D$36)</f>
        <v>0</v>
      </c>
      <c r="G40" s="36" t="e">
        <f>(F40*'TANULÓI BÉR ÉS FIX KÖLTSÉG'!$B$35*-10)*(1+'PÜI EREDMÉNY KALKULÁTOR'!$F$14)+(F40*TANULÓSZÁM_TERVEZŐ!$O$235*-10*(1+'PÜI EREDMÉNY KALKULÁTOR'!$F$13))</f>
        <v>#DIV/0!</v>
      </c>
      <c r="H40" s="16">
        <v>0</v>
      </c>
      <c r="I40" s="17"/>
    </row>
    <row r="41" spans="1:9">
      <c r="A41" s="16"/>
      <c r="B41" s="21" t="s">
        <v>380</v>
      </c>
      <c r="C41" s="16">
        <f>TANULÓSZÁM_TERVEZŐ!$G$283</f>
        <v>0</v>
      </c>
      <c r="D41" s="16">
        <f>C41*(1-NAP_LEMORZSOLÓDÁS!$C$36)</f>
        <v>0</v>
      </c>
      <c r="E41" s="36" t="e">
        <f>(D41*'TANULÓI BÉR ÉS FIX KÖLTSÉG'!$B$35*-12)*(1+'PÜI EREDMÉNY KALKULÁTOR'!$E$14)+(D41*TANULÓSZÁM_TERVEZŐ!$O$283*-12*(1+'PÜI EREDMÉNY KALKULÁTOR'!$E$13))</f>
        <v>#DIV/0!</v>
      </c>
      <c r="F41" s="19">
        <f>D41*(1-NAP_LEMORZSOLÓDÁS!$D$36)</f>
        <v>0</v>
      </c>
      <c r="G41" s="37" t="e">
        <f>(F41*'TANULÓI BÉR ÉS FIX KÖLTSÉG'!$B$35*-12)*(1+'PÜI EREDMÉNY KALKULÁTOR'!$F$14)+(F41*TANULÓSZÁM_TERVEZŐ!$O$283*-12*(1+'PÜI EREDMÉNY KALKULÁTOR'!$F$13))</f>
        <v>#DIV/0!</v>
      </c>
      <c r="H41" s="16">
        <v>0</v>
      </c>
      <c r="I41" s="17"/>
    </row>
    <row r="42" spans="1:9">
      <c r="A42" s="16"/>
      <c r="B42" s="21" t="s">
        <v>381</v>
      </c>
      <c r="C42" s="16">
        <f>TANULÓSZÁM_TERVEZŐ!$G$293</f>
        <v>0</v>
      </c>
      <c r="D42" s="16">
        <f>C42*(1-NAP_LEMORZSOLÓDÁS!$C$36)</f>
        <v>0</v>
      </c>
      <c r="E42" s="36" t="e">
        <f>(D42*'TANULÓI BÉR ÉS FIX KÖLTSÉG'!$B$35*-12)*(1+'PÜI EREDMÉNY KALKULÁTOR'!$E$14)+(D42*TANULÓSZÁM_TERVEZŐ!$O$293*-12*(1+'PÜI EREDMÉNY KALKULÁTOR'!$E$13))</f>
        <v>#DIV/0!</v>
      </c>
      <c r="F42" s="19">
        <f>D42*(1-NAP_LEMORZSOLÓDÁS!$D$36)</f>
        <v>0</v>
      </c>
      <c r="G42" s="37" t="e">
        <f>(F42*'TANULÓI BÉR ÉS FIX KÖLTSÉG'!$B$35*-10)*(1+'PÜI EREDMÉNY KALKULÁTOR'!$F$14)+(F42*TANULÓSZÁM_TERVEZŐ!$O$293*-10*(1+'PÜI EREDMÉNY KALKULÁTOR'!$F$13))</f>
        <v>#DIV/0!</v>
      </c>
      <c r="H42" s="16">
        <v>0</v>
      </c>
      <c r="I42" s="17"/>
    </row>
    <row r="43" spans="1:9">
      <c r="A43" s="16"/>
      <c r="B43" s="21" t="s">
        <v>382</v>
      </c>
      <c r="C43" s="16">
        <f>TANULÓSZÁM_TERVEZŐ!$G$314</f>
        <v>0</v>
      </c>
      <c r="D43" s="16">
        <f>C43*(1-NAP_LEMORZSOLÓDÁS!$C$36)</f>
        <v>0</v>
      </c>
      <c r="E43" s="36" t="e">
        <f>(D43*'TANULÓI BÉR ÉS FIX KÖLTSÉG'!$B$35*-12)*(1+'PÜI EREDMÉNY KALKULÁTOR'!$E$14)+(D43*TANULÓSZÁM_TERVEZŐ!$O$314*-12*(1+'PÜI EREDMÉNY KALKULÁTOR'!$E$13))</f>
        <v>#DIV/0!</v>
      </c>
      <c r="F43" s="19">
        <f>D43*(1-NAP_LEMORZSOLÓDÁS!$D$36)</f>
        <v>0</v>
      </c>
      <c r="G43" s="163" t="e">
        <f>(F43*'TANULÓI BÉR ÉS FIX KÖLTSÉG'!$B$35*-10)*(1+'PÜI EREDMÉNY KALKULÁTOR'!$F$14)+(F43*TANULÓSZÁM_TERVEZŐ!$O$314*-10*(1+'PÜI EREDMÉNY KALKULÁTOR'!$F$13))</f>
        <v>#DIV/0!</v>
      </c>
      <c r="H43" s="16">
        <v>0</v>
      </c>
      <c r="I43" s="17"/>
    </row>
    <row r="44" spans="1:9">
      <c r="A44" s="16"/>
      <c r="B44" s="21" t="s">
        <v>383</v>
      </c>
      <c r="C44" s="16">
        <f>TANULÓSZÁM_TERVEZŐ!$G$362</f>
        <v>0</v>
      </c>
      <c r="D44" s="16">
        <f>C44*(1-NAP_LEMORZSOLÓDÁS!$C$36)</f>
        <v>0</v>
      </c>
      <c r="E44" s="36" t="e">
        <f>(D44*'TANULÓI BÉR ÉS FIX KÖLTSÉG'!$B$35*-12)*(1+'PÜI EREDMÉNY KALKULÁTOR'!$E$14)+(D44*TANULÓSZÁM_TERVEZŐ!$O$362*-12*(1+'PÜI EREDMÉNY KALKULÁTOR'!$E$13))</f>
        <v>#DIV/0!</v>
      </c>
      <c r="F44" s="19">
        <f>D44*(1-NAP_LEMORZSOLÓDÁS!$D$36)</f>
        <v>0</v>
      </c>
      <c r="G44" s="37" t="e">
        <f>(F44*'TANULÓI BÉR ÉS FIX KÖLTSÉG'!$B$35*-10)*(1+'PÜI EREDMÉNY KALKULÁTOR'!$F$14)+(F44*TANULÓSZÁM_TERVEZŐ!$O$362*-10*(1+'PÜI EREDMÉNY KALKULÁTOR'!$F$13))</f>
        <v>#DIV/0!</v>
      </c>
      <c r="H44" s="16">
        <v>0</v>
      </c>
      <c r="I44" s="17"/>
    </row>
    <row r="45" spans="1:9">
      <c r="A45" s="16"/>
      <c r="B45" s="21" t="s">
        <v>384</v>
      </c>
      <c r="C45" s="16">
        <f>TANULÓSZÁM_TERVEZŐ!$G$373</f>
        <v>0</v>
      </c>
      <c r="D45" s="16">
        <f>C45*(1-NAP_LEMORZSOLÓDÁS!$C$36)</f>
        <v>0</v>
      </c>
      <c r="E45" s="36" t="e">
        <f>(D45*'TANULÓI BÉR ÉS FIX KÖLTSÉG'!$B$35*-12)*(1+'PÜI EREDMÉNY KALKULÁTOR'!$E$14)+(D45*TANULÓSZÁM_TERVEZŐ!$O$373*-12*(1+'PÜI EREDMÉNY KALKULÁTOR'!$E$13))</f>
        <v>#DIV/0!</v>
      </c>
      <c r="F45" s="19">
        <f>D45*(1-NAP_LEMORZSOLÓDÁS!$D$36)</f>
        <v>0</v>
      </c>
      <c r="G45" s="37" t="e">
        <f>(F45*'TANULÓI BÉR ÉS FIX KÖLTSÉG'!$B$35*-10)*(1+'PÜI EREDMÉNY KALKULÁTOR'!$F$14)+(F45*TANULÓSZÁM_TERVEZŐ!$O$373*-10*(1+'PÜI EREDMÉNY KALKULÁTOR'!$F$13))</f>
        <v>#DIV/0!</v>
      </c>
      <c r="H45" s="16">
        <v>0</v>
      </c>
      <c r="I45" s="17"/>
    </row>
    <row r="46" spans="1:9">
      <c r="F46" s="13"/>
    </row>
    <row r="47" spans="1:9">
      <c r="A47" s="16"/>
      <c r="B47" s="16"/>
      <c r="C47" s="244">
        <v>2024</v>
      </c>
      <c r="D47" s="244"/>
      <c r="E47" s="20" t="s">
        <v>386</v>
      </c>
      <c r="F47" s="17">
        <v>2025</v>
      </c>
      <c r="G47" s="20" t="s">
        <v>386</v>
      </c>
      <c r="H47" s="164">
        <v>2026</v>
      </c>
      <c r="I47" s="165" t="s">
        <v>386</v>
      </c>
    </row>
    <row r="48" spans="1:9">
      <c r="A48" s="16">
        <v>2024</v>
      </c>
      <c r="B48" s="21" t="s">
        <v>373</v>
      </c>
      <c r="C48" s="16">
        <f>TANULÓSZÁM_TERVEZŐ!$H$61</f>
        <v>0</v>
      </c>
      <c r="D48" s="16">
        <f>C48*(1-NAP_LEMORZSOLÓDÁS!$C$36)</f>
        <v>0</v>
      </c>
      <c r="E48" s="34" t="e">
        <f>(D48*'TANULÓI BÉR ÉS FIX KÖLTSÉG'!$B$35*-12)*(1+'PÜI EREDMÉNY KALKULÁTOR'!$F$14)+(D48*TANULÓSZÁM_TERVEZŐ!$O$61*-12*(1+'PÜI EREDMÉNY KALKULÁTOR'!$F$13))</f>
        <v>#DIV/0!</v>
      </c>
      <c r="F48" s="19">
        <f>D48*(1-NAP_LEMORZSOLÓDÁS!$D$36)</f>
        <v>0</v>
      </c>
      <c r="G48" s="36" t="e">
        <f>(F48*'TANULÓI BÉR ÉS FIX KÖLTSÉG'!$B$35*-12)*(1+'PÜI EREDMÉNY KALKULÁTOR'!$G$14)+(F48*TANULÓSZÁM_TERVEZŐ!$O$61*-12*(1+'PÜI EREDMÉNY KALKULÁTOR'!$G$13))</f>
        <v>#DIV/0!</v>
      </c>
      <c r="H48" s="166">
        <f>F48*(1-NAP_LEMORZSOLÓDÁS!$E$36)</f>
        <v>0</v>
      </c>
      <c r="I48" s="167" t="e">
        <f>(H48*'TANULÓI BÉR ÉS FIX KÖLTSÉG'!$B$35*-10)+(H48*TANULÓSZÁM_TERVEZŐ!$O$61*-10)</f>
        <v>#DIV/0!</v>
      </c>
    </row>
    <row r="49" spans="1:9">
      <c r="A49" s="16"/>
      <c r="B49" s="21" t="s">
        <v>374</v>
      </c>
      <c r="C49" s="16">
        <f>TANULÓSZÁM_TERVEZŐ!$H$83</f>
        <v>0</v>
      </c>
      <c r="D49" s="16">
        <f>C49*(1-NAP_LEMORZSOLÓDÁS!$C$36)</f>
        <v>0</v>
      </c>
      <c r="E49" s="34" t="e">
        <f>(D49*'TANULÓI BÉR ÉS FIX KÖLTSÉG'!$B$35*-12)*(1+'PÜI EREDMÉNY KALKULÁTOR'!$F$14)+(D49*TANULÓSZÁM_TERVEZŐ!$O$83*-12*(1+'PÜI EREDMÉNY KALKULÁTOR'!$F$13))</f>
        <v>#DIV/0!</v>
      </c>
      <c r="F49" s="19">
        <f>D49*(1-NAP_LEMORZSOLÓDÁS!$D$36)</f>
        <v>0</v>
      </c>
      <c r="G49" s="162" t="e">
        <f>(F49*'TANULÓI BÉR ÉS FIX KÖLTSÉG'!$B$35*-12)*(1+'PÜI EREDMÉNY KALKULÁTOR'!$G$14)+(F49*TANULÓSZÁM_TERVEZŐ!$O$83*-12*(1+'PÜI EREDMÉNY KALKULÁTOR'!$G$13))</f>
        <v>#DIV/0!</v>
      </c>
      <c r="H49" s="166">
        <f>F49*(1-NAP_LEMORZSOLÓDÁS!$E$36)</f>
        <v>0</v>
      </c>
      <c r="I49" s="167" t="e">
        <f>(H49*'TANULÓI BÉR ÉS FIX KÖLTSÉG'!$B$35*-10)+(H49*TANULÓSZÁM_TERVEZŐ!$O$83*-10)</f>
        <v>#DIV/0!</v>
      </c>
    </row>
    <row r="50" spans="1:9">
      <c r="A50" s="16"/>
      <c r="B50" s="21" t="s">
        <v>375</v>
      </c>
      <c r="C50" s="16">
        <f>TANULÓSZÁM_TERVEZŐ!$H$112</f>
        <v>0</v>
      </c>
      <c r="D50" s="16">
        <f>C50*(1-NAP_LEMORZSOLÓDÁS!$C$36)</f>
        <v>0</v>
      </c>
      <c r="E50" s="34" t="e">
        <f>(D50*'TANULÓI BÉR ÉS FIX KÖLTSÉG'!$B$35*-12)*(1+'PÜI EREDMÉNY KALKULÁTOR'!$F$14)+(D50*TANULÓSZÁM_TERVEZŐ!$O$112*-12*(1+'PÜI EREDMÉNY KALKULÁTOR'!$F$13))</f>
        <v>#DIV/0!</v>
      </c>
      <c r="F50" s="19">
        <f>D50*(1-NAP_LEMORZSOLÓDÁS!$D$36)</f>
        <v>0</v>
      </c>
      <c r="G50" s="162" t="e">
        <f>(F50*'TANULÓI BÉR ÉS FIX KÖLTSÉG'!$B$35*-12)*(1+'PÜI EREDMÉNY KALKULÁTOR'!$G$14)+(F50*TANULÓSZÁM_TERVEZŐ!$O$112*-12*(1+'PÜI EREDMÉNY KALKULÁTOR'!$G$13))</f>
        <v>#DIV/0!</v>
      </c>
      <c r="H50" s="166">
        <f>F50*(1-NAP_LEMORZSOLÓDÁS!$E$36)</f>
        <v>0</v>
      </c>
      <c r="I50" s="167" t="e">
        <f>(H50*'TANULÓI BÉR ÉS FIX KÖLTSÉG'!$B$35*-10)+(H50*TANULÓSZÁM_TERVEZŐ!$O$112*-10)</f>
        <v>#DIV/0!</v>
      </c>
    </row>
    <row r="51" spans="1:9">
      <c r="A51" s="16"/>
      <c r="B51" s="21" t="s">
        <v>376</v>
      </c>
      <c r="C51" s="16">
        <f>TANULÓSZÁM_TERVEZŐ!$H$162</f>
        <v>0</v>
      </c>
      <c r="D51" s="16">
        <f>C51*(1-NAP_LEMORZSOLÓDÁS!$C$36)</f>
        <v>0</v>
      </c>
      <c r="E51" s="36" t="e">
        <f>(D51*'TANULÓI BÉR ÉS FIX KÖLTSÉG'!$B$35*-12)*(1+'PÜI EREDMÉNY KALKULÁTOR'!$F$14)+(D51*TANULÓSZÁM_TERVEZŐ!$O$162*-12*(1+'PÜI EREDMÉNY KALKULÁTOR'!$F$13))</f>
        <v>#DIV/0!</v>
      </c>
      <c r="F51" s="19">
        <f>D51*(1-NAP_LEMORZSOLÓDÁS!$D$36)</f>
        <v>0</v>
      </c>
      <c r="G51" s="37" t="e">
        <f>(F51*'TANULÓI BÉR ÉS FIX KÖLTSÉG'!$B$35*-10)*(1+'PÜI EREDMÉNY KALKULÁTOR'!$G$14)+(F51*TANULÓSZÁM_TERVEZŐ!$O$162*-10*(1+'PÜI EREDMÉNY KALKULÁTOR'!$G$13))</f>
        <v>#DIV/0!</v>
      </c>
      <c r="H51" s="164">
        <v>0</v>
      </c>
      <c r="I51" s="167"/>
    </row>
    <row r="52" spans="1:9">
      <c r="A52" s="16"/>
      <c r="B52" s="21" t="s">
        <v>377</v>
      </c>
      <c r="C52" s="16">
        <f>TANULÓSZÁM_TERVEZŐ!$H$184</f>
        <v>0</v>
      </c>
      <c r="D52" s="16">
        <f>C52*(1-NAP_LEMORZSOLÓDÁS!$C$36)</f>
        <v>0</v>
      </c>
      <c r="E52" s="36" t="e">
        <f>(D52*'TANULÓI BÉR ÉS FIX KÖLTSÉG'!$B$35*-12)*(1+'PÜI EREDMÉNY KALKULÁTOR'!$F$14)+(D52*TANULÓSZÁM_TERVEZŐ!$O$184*-12*(1+'PÜI EREDMÉNY KALKULÁTOR'!$F$13))</f>
        <v>#DIV/0!</v>
      </c>
      <c r="F52" s="19">
        <f>D52*(1-NAP_LEMORZSOLÓDÁS!$D$36)</f>
        <v>0</v>
      </c>
      <c r="G52" s="37" t="e">
        <f>(F52*'TANULÓI BÉR ÉS FIX KÖLTSÉG'!$B$35*-10)*(1+'PÜI EREDMÉNY KALKULÁTOR'!$G$14)+(F52*TANULÓSZÁM_TERVEZŐ!$O$184*-10*(1+'PÜI EREDMÉNY KALKULÁTOR'!$G$13))</f>
        <v>#DIV/0!</v>
      </c>
      <c r="H52" s="164">
        <v>0</v>
      </c>
      <c r="I52" s="167"/>
    </row>
    <row r="53" spans="1:9">
      <c r="A53" s="16"/>
      <c r="B53" s="21" t="s">
        <v>378</v>
      </c>
      <c r="C53" s="16">
        <f>TANULÓSZÁM_TERVEZŐ!$H$214</f>
        <v>0</v>
      </c>
      <c r="D53" s="16">
        <f>C53*(1-NAP_LEMORZSOLÓDÁS!$C$36)</f>
        <v>0</v>
      </c>
      <c r="E53" s="36" t="e">
        <f>(D53*'TANULÓI BÉR ÉS FIX KÖLTSÉG'!$B$35*-12)*(1+'PÜI EREDMÉNY KALKULÁTOR'!$F$14)+(D53*TANULÓSZÁM_TERVEZŐ!$O$214*-12*(1+'PÜI EREDMÉNY KALKULÁTOR'!$F$13))</f>
        <v>#DIV/0!</v>
      </c>
      <c r="F53" s="19">
        <f>D53*(1-NAP_LEMORZSOLÓDÁS!$D$36)</f>
        <v>0</v>
      </c>
      <c r="G53" s="37" t="e">
        <f>(F53*'TANULÓI BÉR ÉS FIX KÖLTSÉG'!$B$35*-10)*(1+'PÜI EREDMÉNY KALKULÁTOR'!$G$14)+(F53*TANULÓSZÁM_TERVEZŐ!$O$214*-10*(1+'PÜI EREDMÉNY KALKULÁTOR'!$G$13))</f>
        <v>#DIV/0!</v>
      </c>
      <c r="H53" s="164">
        <v>0</v>
      </c>
      <c r="I53" s="167"/>
    </row>
    <row r="54" spans="1:9">
      <c r="A54" s="16"/>
      <c r="B54" s="21" t="s">
        <v>379</v>
      </c>
      <c r="C54" s="16">
        <f>TANULÓSZÁM_TERVEZŐ!$H$235</f>
        <v>0</v>
      </c>
      <c r="D54" s="16">
        <f>C54*(1-NAP_LEMORZSOLÓDÁS!$C$36)</f>
        <v>0</v>
      </c>
      <c r="E54" s="36" t="e">
        <f>(D54*'TANULÓI BÉR ÉS FIX KÖLTSÉG'!$B$35*-12)*(1+'PÜI EREDMÉNY KALKULÁTOR'!$F$14)+(D54*TANULÓSZÁM_TERVEZŐ!$O$235*-12*(1+'PÜI EREDMÉNY KALKULÁTOR'!$F$13))</f>
        <v>#DIV/0!</v>
      </c>
      <c r="F54" s="19">
        <f>D54*(1-NAP_LEMORZSOLÓDÁS!$D$36)</f>
        <v>0</v>
      </c>
      <c r="G54" s="36" t="e">
        <f>(F54*'TANULÓI BÉR ÉS FIX KÖLTSÉG'!$B$35*-10)*(1+'PÜI EREDMÉNY KALKULÁTOR'!$G$14)+(F54*TANULÓSZÁM_TERVEZŐ!$O$235*-10*(1+'PÜI EREDMÉNY KALKULÁTOR'!$G$13))</f>
        <v>#DIV/0!</v>
      </c>
      <c r="H54" s="164">
        <v>0</v>
      </c>
      <c r="I54" s="167"/>
    </row>
    <row r="55" spans="1:9">
      <c r="A55" s="16"/>
      <c r="B55" s="21" t="s">
        <v>380</v>
      </c>
      <c r="C55" s="16">
        <f>TANULÓSZÁM_TERVEZŐ!$H$283</f>
        <v>0</v>
      </c>
      <c r="D55" s="16">
        <f>C55*(1-NAP_LEMORZSOLÓDÁS!$C$36)</f>
        <v>0</v>
      </c>
      <c r="E55" s="36" t="e">
        <f>(D55*'TANULÓI BÉR ÉS FIX KÖLTSÉG'!$B$35*-12)*(1+'PÜI EREDMÉNY KALKULÁTOR'!$F$14)+(D55*TANULÓSZÁM_TERVEZŐ!$O$283*-12*(1+'PÜI EREDMÉNY KALKULÁTOR'!$F$13))</f>
        <v>#DIV/0!</v>
      </c>
      <c r="F55" s="19">
        <f>D55*(1-NAP_LEMORZSOLÓDÁS!$D$36)</f>
        <v>0</v>
      </c>
      <c r="G55" s="37" t="e">
        <f>(F55*'TANULÓI BÉR ÉS FIX KÖLTSÉG'!$B$35*-12)*(1+'PÜI EREDMÉNY KALKULÁTOR'!$G$14)+(F55*TANULÓSZÁM_TERVEZŐ!$O$283*-12*(1+'PÜI EREDMÉNY KALKULÁTOR'!$G$13))</f>
        <v>#DIV/0!</v>
      </c>
      <c r="H55" s="164">
        <v>0</v>
      </c>
      <c r="I55" s="167"/>
    </row>
    <row r="56" spans="1:9">
      <c r="A56" s="16"/>
      <c r="B56" s="21" t="s">
        <v>381</v>
      </c>
      <c r="C56" s="16">
        <f>TANULÓSZÁM_TERVEZŐ!$H$293</f>
        <v>0</v>
      </c>
      <c r="D56" s="16">
        <f>C56*(1-NAP_LEMORZSOLÓDÁS!$C$36)</f>
        <v>0</v>
      </c>
      <c r="E56" s="36" t="e">
        <f>(D56*'TANULÓI BÉR ÉS FIX KÖLTSÉG'!$B$35*-12)*(1+'PÜI EREDMÉNY KALKULÁTOR'!$F$14)+(D56*TANULÓSZÁM_TERVEZŐ!$O$293*-12*(1+'PÜI EREDMÉNY KALKULÁTOR'!$F$13))</f>
        <v>#DIV/0!</v>
      </c>
      <c r="F56" s="19">
        <f>D56*(1-NAP_LEMORZSOLÓDÁS!$D$36)</f>
        <v>0</v>
      </c>
      <c r="G56" s="37" t="e">
        <f>(F56*'TANULÓI BÉR ÉS FIX KÖLTSÉG'!$B$35*-10)*(1+'PÜI EREDMÉNY KALKULÁTOR'!$G$14)+(F56*TANULÓSZÁM_TERVEZŐ!$O$293*-10*(1+'PÜI EREDMÉNY KALKULÁTOR'!$G$13))</f>
        <v>#DIV/0!</v>
      </c>
      <c r="H56" s="164">
        <v>0</v>
      </c>
      <c r="I56" s="167"/>
    </row>
    <row r="57" spans="1:9">
      <c r="A57" s="16"/>
      <c r="B57" s="21" t="s">
        <v>382</v>
      </c>
      <c r="C57" s="16">
        <f>TANULÓSZÁM_TERVEZŐ!$H$314</f>
        <v>0</v>
      </c>
      <c r="D57" s="16">
        <f>C57*(1-NAP_LEMORZSOLÓDÁS!$C$36)</f>
        <v>0</v>
      </c>
      <c r="E57" s="36" t="e">
        <f>(D57*'TANULÓI BÉR ÉS FIX KÖLTSÉG'!$B$35*-12)*(1+'PÜI EREDMÉNY KALKULÁTOR'!$F$14)+(D57*TANULÓSZÁM_TERVEZŐ!$O$314*-12*(1+'PÜI EREDMÉNY KALKULÁTOR'!$F$13))</f>
        <v>#DIV/0!</v>
      </c>
      <c r="F57" s="19">
        <f>D57*(1-NAP_LEMORZSOLÓDÁS!$D$36)</f>
        <v>0</v>
      </c>
      <c r="G57" s="163" t="e">
        <f>(F57*'TANULÓI BÉR ÉS FIX KÖLTSÉG'!$B$35*-10)*(1+'PÜI EREDMÉNY KALKULÁTOR'!$G$14)+(F57*TANULÓSZÁM_TERVEZŐ!$O$314*-10*(1+'PÜI EREDMÉNY KALKULÁTOR'!$G$13))</f>
        <v>#DIV/0!</v>
      </c>
      <c r="H57" s="164">
        <v>0</v>
      </c>
      <c r="I57" s="167"/>
    </row>
    <row r="58" spans="1:9">
      <c r="A58" s="16"/>
      <c r="B58" s="21" t="s">
        <v>383</v>
      </c>
      <c r="C58" s="16">
        <f>TANULÓSZÁM_TERVEZŐ!$H$362</f>
        <v>0</v>
      </c>
      <c r="D58" s="16">
        <f>C58*(1-NAP_LEMORZSOLÓDÁS!$C$36)</f>
        <v>0</v>
      </c>
      <c r="E58" s="36" t="e">
        <f>(D58*'TANULÓI BÉR ÉS FIX KÖLTSÉG'!$B$35*-12)*(1+'PÜI EREDMÉNY KALKULÁTOR'!$F$14)+(D58*TANULÓSZÁM_TERVEZŐ!$O$362*-12*(1+'PÜI EREDMÉNY KALKULÁTOR'!$F$13))</f>
        <v>#DIV/0!</v>
      </c>
      <c r="F58" s="19">
        <f>D58*(1-NAP_LEMORZSOLÓDÁS!$D$36)</f>
        <v>0</v>
      </c>
      <c r="G58" s="37" t="e">
        <f>(F58*'TANULÓI BÉR ÉS FIX KÖLTSÉG'!$B$35*-10)*(1+'PÜI EREDMÉNY KALKULÁTOR'!$G$14)+(F58*TANULÓSZÁM_TERVEZŐ!$O$362*-10*(1+'PÜI EREDMÉNY KALKULÁTOR'!$G$13))</f>
        <v>#DIV/0!</v>
      </c>
      <c r="H58" s="164">
        <v>0</v>
      </c>
      <c r="I58" s="167"/>
    </row>
    <row r="59" spans="1:9">
      <c r="A59" s="16"/>
      <c r="B59" s="21" t="s">
        <v>384</v>
      </c>
      <c r="C59" s="16">
        <f>TANULÓSZÁM_TERVEZŐ!$H$373</f>
        <v>0</v>
      </c>
      <c r="D59" s="16">
        <f>C59*(1-NAP_LEMORZSOLÓDÁS!$C$36)</f>
        <v>0</v>
      </c>
      <c r="E59" s="36" t="e">
        <f>(D59*'TANULÓI BÉR ÉS FIX KÖLTSÉG'!$B$35*-12)*(1+'PÜI EREDMÉNY KALKULÁTOR'!$F$14)+(D59*TANULÓSZÁM_TERVEZŐ!$O$373*-12*(1+'PÜI EREDMÉNY KALKULÁTOR'!$F$13))</f>
        <v>#DIV/0!</v>
      </c>
      <c r="F59" s="19">
        <f>D59*(1-NAP_LEMORZSOLÓDÁS!$D$36)</f>
        <v>0</v>
      </c>
      <c r="G59" s="37" t="e">
        <f>(F59*'TANULÓI BÉR ÉS FIX KÖLTSÉG'!$B$35*-10)*(1+'PÜI EREDMÉNY KALKULÁTOR'!$G$14)+(F59*TANULÓSZÁM_TERVEZŐ!$O$373*-10*(1+'PÜI EREDMÉNY KALKULÁTOR'!$G$13))</f>
        <v>#DIV/0!</v>
      </c>
      <c r="H59" s="164">
        <v>0</v>
      </c>
      <c r="I59" s="167"/>
    </row>
    <row r="60" spans="1:9">
      <c r="F60" s="13"/>
    </row>
    <row r="61" spans="1:9">
      <c r="A61" s="16"/>
      <c r="B61" s="16"/>
      <c r="C61" s="244">
        <v>2025</v>
      </c>
      <c r="D61" s="244"/>
      <c r="E61" s="20" t="s">
        <v>386</v>
      </c>
      <c r="F61" s="167">
        <v>2026</v>
      </c>
      <c r="G61" s="165" t="s">
        <v>386</v>
      </c>
      <c r="H61" s="164">
        <v>2027</v>
      </c>
      <c r="I61" s="165" t="s">
        <v>386</v>
      </c>
    </row>
    <row r="62" spans="1:9">
      <c r="A62" s="16">
        <v>2025</v>
      </c>
      <c r="B62" s="21" t="s">
        <v>373</v>
      </c>
      <c r="C62" s="16">
        <f>TANULÓSZÁM_TERVEZŐ!$I$61</f>
        <v>0</v>
      </c>
      <c r="D62" s="16">
        <f>C62*(1-NAP_LEMORZSOLÓDÁS!$C$36)</f>
        <v>0</v>
      </c>
      <c r="E62" s="34" t="e">
        <f>(D62*'TANULÓI BÉR ÉS FIX KÖLTSÉG'!$B$35*-12)*(1+'PÜI EREDMÉNY KALKULÁTOR'!$G$14)+(D62*TANULÓSZÁM_TERVEZŐ!$O$61*-12*(1+'PÜI EREDMÉNY KALKULÁTOR'!$G$13))</f>
        <v>#DIV/0!</v>
      </c>
      <c r="F62" s="168">
        <f>D62*(1-NAP_LEMORZSOLÓDÁS!$D$36)</f>
        <v>0</v>
      </c>
      <c r="G62" s="167" t="e">
        <f>(F62*'TANULÓI BÉR ÉS FIX KÖLTSÉG'!$B$35*-12)+(F62*TANULÓSZÁM_TERVEZŐ!$O$61*-12)</f>
        <v>#DIV/0!</v>
      </c>
      <c r="H62" s="166">
        <f>F62*(1-NAP_LEMORZSOLÓDÁS!$E$36)</f>
        <v>0</v>
      </c>
      <c r="I62" s="167" t="e">
        <f>(H62*'TANULÓI BÉR ÉS FIX KÖLTSÉG'!$B$35*-10)+(H62*TANULÓSZÁM_TERVEZŐ!$O$61*-10)</f>
        <v>#DIV/0!</v>
      </c>
    </row>
    <row r="63" spans="1:9">
      <c r="A63" s="16"/>
      <c r="B63" s="21" t="s">
        <v>374</v>
      </c>
      <c r="C63" s="16">
        <f>TANULÓSZÁM_TERVEZŐ!$I$83</f>
        <v>0</v>
      </c>
      <c r="D63" s="16">
        <f>C63*(1-NAP_LEMORZSOLÓDÁS!$C$36)</f>
        <v>0</v>
      </c>
      <c r="E63" s="34" t="e">
        <f>(D63*'TANULÓI BÉR ÉS FIX KÖLTSÉG'!$B$35*-12)*(1+'PÜI EREDMÉNY KALKULÁTOR'!$G$14)+(D63*TANULÓSZÁM_TERVEZŐ!$O$83*-12*(1+'PÜI EREDMÉNY KALKULÁTOR'!$G$13))</f>
        <v>#DIV/0!</v>
      </c>
      <c r="F63" s="168">
        <f>D63*(1-NAP_LEMORZSOLÓDÁS!$D$36)</f>
        <v>0</v>
      </c>
      <c r="G63" s="167" t="e">
        <f>(F63*'TANULÓI BÉR ÉS FIX KÖLTSÉG'!$B$35*-12)+(F63*TANULÓSZÁM_TERVEZŐ!$O$83*-12)</f>
        <v>#DIV/0!</v>
      </c>
      <c r="H63" s="166">
        <f>F63*(1-NAP_LEMORZSOLÓDÁS!$E$36)</f>
        <v>0</v>
      </c>
      <c r="I63" s="167" t="e">
        <f>(H63*'TANULÓI BÉR ÉS FIX KÖLTSÉG'!$B$35*-10)+(H63*TANULÓSZÁM_TERVEZŐ!$O$83*-10)</f>
        <v>#DIV/0!</v>
      </c>
    </row>
    <row r="64" spans="1:9">
      <c r="A64" s="16"/>
      <c r="B64" s="21" t="s">
        <v>375</v>
      </c>
      <c r="C64" s="16">
        <f>TANULÓSZÁM_TERVEZŐ!$I$112</f>
        <v>0</v>
      </c>
      <c r="D64" s="16">
        <f>C64*(1-NAP_LEMORZSOLÓDÁS!$C$36)</f>
        <v>0</v>
      </c>
      <c r="E64" s="34" t="e">
        <f>(D64*'TANULÓI BÉR ÉS FIX KÖLTSÉG'!$B$35*-12)*(1+'PÜI EREDMÉNY KALKULÁTOR'!$G$14)+(D64*TANULÓSZÁM_TERVEZŐ!$O$112*-12*(1+'PÜI EREDMÉNY KALKULÁTOR'!$G$13))</f>
        <v>#DIV/0!</v>
      </c>
      <c r="F64" s="168">
        <f>D64*(1-NAP_LEMORZSOLÓDÁS!$D$36)</f>
        <v>0</v>
      </c>
      <c r="G64" s="167" t="e">
        <f>(F64*'TANULÓI BÉR ÉS FIX KÖLTSÉG'!$B$35*-12)+(F64*TANULÓSZÁM_TERVEZŐ!$O$112*-12)</f>
        <v>#DIV/0!</v>
      </c>
      <c r="H64" s="166">
        <f>F64*(1-NAP_LEMORZSOLÓDÁS!$E$36)</f>
        <v>0</v>
      </c>
      <c r="I64" s="167" t="e">
        <f>(H64*'TANULÓI BÉR ÉS FIX KÖLTSÉG'!$B$35*-10)+(H64*TANULÓSZÁM_TERVEZŐ!$O$112*-10)</f>
        <v>#DIV/0!</v>
      </c>
    </row>
    <row r="65" spans="1:21">
      <c r="A65" s="16"/>
      <c r="B65" s="21" t="s">
        <v>376</v>
      </c>
      <c r="C65" s="16">
        <f>TANULÓSZÁM_TERVEZŐ!$I$162</f>
        <v>0</v>
      </c>
      <c r="D65" s="16">
        <f>C65*(1-NAP_LEMORZSOLÓDÁS!$C$36)</f>
        <v>0</v>
      </c>
      <c r="E65" s="36" t="e">
        <f>(D65*'TANULÓI BÉR ÉS FIX KÖLTSÉG'!$B$35*-12)*(1+'PÜI EREDMÉNY KALKULÁTOR'!$G$14)+(D65*TANULÓSZÁM_TERVEZŐ!$O$162*-12*(1+'PÜI EREDMÉNY KALKULÁTOR'!$G$13))</f>
        <v>#DIV/0!</v>
      </c>
      <c r="F65" s="168">
        <f>D65*(1-NAP_LEMORZSOLÓDÁS!$D$36)</f>
        <v>0</v>
      </c>
      <c r="G65" s="167" t="e">
        <f>(F65*'TANULÓI BÉR ÉS FIX KÖLTSÉG'!$B$35*-10)+(F65*TANULÓSZÁM_TERVEZŐ!$O$162*-10)</f>
        <v>#DIV/0!</v>
      </c>
      <c r="H65" s="164">
        <v>0</v>
      </c>
      <c r="I65" s="167"/>
    </row>
    <row r="66" spans="1:21">
      <c r="A66" s="16"/>
      <c r="B66" s="21" t="s">
        <v>377</v>
      </c>
      <c r="C66" s="16">
        <f>TANULÓSZÁM_TERVEZŐ!$I$184</f>
        <v>0</v>
      </c>
      <c r="D66" s="16">
        <f>C66*(1-NAP_LEMORZSOLÓDÁS!$C$36)</f>
        <v>0</v>
      </c>
      <c r="E66" s="36" t="e">
        <f>(D66*'TANULÓI BÉR ÉS FIX KÖLTSÉG'!$B$35*-12)*(1+'PÜI EREDMÉNY KALKULÁTOR'!$G$14)+(D66*TANULÓSZÁM_TERVEZŐ!$O$184*-12*(1+'PÜI EREDMÉNY KALKULÁTOR'!$G$13))</f>
        <v>#DIV/0!</v>
      </c>
      <c r="F66" s="168">
        <f>D66*(1-NAP_LEMORZSOLÓDÁS!$D$36)</f>
        <v>0</v>
      </c>
      <c r="G66" s="169" t="e">
        <f>(F66*'TANULÓI BÉR ÉS FIX KÖLTSÉG'!$B$35*-10)+(F66*TANULÓSZÁM_TERVEZŐ!$O$184*-10)</f>
        <v>#DIV/0!</v>
      </c>
      <c r="H66" s="164">
        <v>0</v>
      </c>
      <c r="I66" s="167"/>
    </row>
    <row r="67" spans="1:21">
      <c r="A67" s="16"/>
      <c r="B67" s="21" t="s">
        <v>378</v>
      </c>
      <c r="C67" s="16">
        <f>TANULÓSZÁM_TERVEZŐ!$I$214</f>
        <v>0</v>
      </c>
      <c r="D67" s="16">
        <f>C67*(1-NAP_LEMORZSOLÓDÁS!$C$36)</f>
        <v>0</v>
      </c>
      <c r="E67" s="36" t="e">
        <f>(D67*'TANULÓI BÉR ÉS FIX KÖLTSÉG'!$B$35*-12)*(1+'PÜI EREDMÉNY KALKULÁTOR'!$G$14)+(D67*TANULÓSZÁM_TERVEZŐ!$O$214*-12*(1+'PÜI EREDMÉNY KALKULÁTOR'!$G$13))</f>
        <v>#DIV/0!</v>
      </c>
      <c r="F67" s="168">
        <f>D67*(1-NAP_LEMORZSOLÓDÁS!$D$36)</f>
        <v>0</v>
      </c>
      <c r="G67" s="167" t="e">
        <f>(F67*'TANULÓI BÉR ÉS FIX KÖLTSÉG'!$B$35*-10)+(F67*TANULÓSZÁM_TERVEZŐ!$O$214*-10)</f>
        <v>#DIV/0!</v>
      </c>
      <c r="H67" s="164">
        <v>0</v>
      </c>
      <c r="I67" s="167"/>
    </row>
    <row r="68" spans="1:21">
      <c r="A68" s="16"/>
      <c r="B68" s="21" t="s">
        <v>379</v>
      </c>
      <c r="C68" s="16">
        <f>TANULÓSZÁM_TERVEZŐ!$I$235</f>
        <v>0</v>
      </c>
      <c r="D68" s="16">
        <f>C68*(1-NAP_LEMORZSOLÓDÁS!$C$36)</f>
        <v>0</v>
      </c>
      <c r="E68" s="36" t="e">
        <f>(D68*'TANULÓI BÉR ÉS FIX KÖLTSÉG'!$B$35*-12)*(1+'PÜI EREDMÉNY KALKULÁTOR'!$G$14)+(D68*TANULÓSZÁM_TERVEZŐ!$O$235*-12*(1+'PÜI EREDMÉNY KALKULÁTOR'!$G$13))</f>
        <v>#DIV/0!</v>
      </c>
      <c r="F68" s="168">
        <f>D68*(1-NAP_LEMORZSOLÓDÁS!$D$36)</f>
        <v>0</v>
      </c>
      <c r="G68" s="167" t="e">
        <f>(F68*'TANULÓI BÉR ÉS FIX KÖLTSÉG'!$B$35*-10)+(F68*TANULÓSZÁM_TERVEZŐ!$O$235*-10)</f>
        <v>#DIV/0!</v>
      </c>
      <c r="H68" s="164">
        <v>0</v>
      </c>
      <c r="I68" s="167"/>
    </row>
    <row r="69" spans="1:21">
      <c r="A69" s="16"/>
      <c r="B69" s="21" t="s">
        <v>380</v>
      </c>
      <c r="C69" s="16">
        <f>TANULÓSZÁM_TERVEZŐ!$I$283</f>
        <v>0</v>
      </c>
      <c r="D69" s="16">
        <f>C69*(1-NAP_LEMORZSOLÓDÁS!$C$36)</f>
        <v>0</v>
      </c>
      <c r="E69" s="36" t="e">
        <f>(D69*'TANULÓI BÉR ÉS FIX KÖLTSÉG'!$B$35*-12)*(1+'PÜI EREDMÉNY KALKULÁTOR'!$G$14)+(D69*TANULÓSZÁM_TERVEZŐ!$O$283*-12*(1+'PÜI EREDMÉNY KALKULÁTOR'!$G$13))</f>
        <v>#DIV/0!</v>
      </c>
      <c r="F69" s="168">
        <f>D69*(1-NAP_LEMORZSOLÓDÁS!$D$36)</f>
        <v>0</v>
      </c>
      <c r="G69" s="167" t="e">
        <f>(F69*'TANULÓI BÉR ÉS FIX KÖLTSÉG'!$B$35*-10)+(F69*TANULÓSZÁM_TERVEZŐ!$O$283*-10)</f>
        <v>#DIV/0!</v>
      </c>
      <c r="H69" s="164">
        <v>0</v>
      </c>
      <c r="I69" s="167"/>
    </row>
    <row r="70" spans="1:21" s="12" customFormat="1">
      <c r="A70" s="16"/>
      <c r="B70" s="21" t="s">
        <v>381</v>
      </c>
      <c r="C70" s="16">
        <f>TANULÓSZÁM_TERVEZŐ!$I$293</f>
        <v>0</v>
      </c>
      <c r="D70" s="16">
        <f>C70*(1-NAP_LEMORZSOLÓDÁS!$C$36)</f>
        <v>0</v>
      </c>
      <c r="E70" s="36" t="e">
        <f>(D70*'TANULÓI BÉR ÉS FIX KÖLTSÉG'!$B$35*-12)*(1+'PÜI EREDMÉNY KALKULÁTOR'!$G$14)+(D70*TANULÓSZÁM_TERVEZŐ!$O$293*-12*(1+'PÜI EREDMÉNY KALKULÁTOR'!$G$13))</f>
        <v>#DIV/0!</v>
      </c>
      <c r="F70" s="168">
        <f>D70*(1-NAP_LEMORZSOLÓDÁS!$D$36)</f>
        <v>0</v>
      </c>
      <c r="G70" s="167" t="e">
        <f>(F70*'TANULÓI BÉR ÉS FIX KÖLTSÉG'!$B$35*-10)+(F70*TANULÓSZÁM_TERVEZŐ!$O$293*-10)</f>
        <v>#DIV/0!</v>
      </c>
      <c r="H70" s="164">
        <v>0</v>
      </c>
      <c r="I70" s="167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</row>
    <row r="71" spans="1:21" s="12" customFormat="1">
      <c r="A71" s="16"/>
      <c r="B71" s="21" t="s">
        <v>382</v>
      </c>
      <c r="C71" s="16">
        <f>TANULÓSZÁM_TERVEZŐ!$I$314</f>
        <v>0</v>
      </c>
      <c r="D71" s="16">
        <f>C71*(1-NAP_LEMORZSOLÓDÁS!$C$36)</f>
        <v>0</v>
      </c>
      <c r="E71" s="36" t="e">
        <f>(D71*'TANULÓI BÉR ÉS FIX KÖLTSÉG'!$B$35*-12)*(1+'PÜI EREDMÉNY KALKULÁTOR'!$G$14)+(D71*TANULÓSZÁM_TERVEZŐ!$O$314*-12*(1+'PÜI EREDMÉNY KALKULÁTOR'!$G$13))</f>
        <v>#DIV/0!</v>
      </c>
      <c r="F71" s="168">
        <f>D71*(1-NAP_LEMORZSOLÓDÁS!$D$36)</f>
        <v>0</v>
      </c>
      <c r="G71" s="167" t="e">
        <f>(F71*'TANULÓI BÉR ÉS FIX KÖLTSÉG'!$B$35*-10)+(F71*TANULÓSZÁM_TERVEZŐ!$O$314*-10)</f>
        <v>#DIV/0!</v>
      </c>
      <c r="H71" s="164">
        <v>0</v>
      </c>
      <c r="I71" s="167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spans="1:21" s="12" customFormat="1">
      <c r="A72" s="16"/>
      <c r="B72" s="21" t="s">
        <v>383</v>
      </c>
      <c r="C72" s="16">
        <f>TANULÓSZÁM_TERVEZŐ!$I$362</f>
        <v>0</v>
      </c>
      <c r="D72" s="16">
        <f>C72*(1-NAP_LEMORZSOLÓDÁS!$C$36)</f>
        <v>0</v>
      </c>
      <c r="E72" s="36" t="e">
        <f>(D72*'TANULÓI BÉR ÉS FIX KÖLTSÉG'!$B$35*-12)*(1+'PÜI EREDMÉNY KALKULÁTOR'!$G$14)+(D72*TANULÓSZÁM_TERVEZŐ!$O$362*-12*(1+'PÜI EREDMÉNY KALKULÁTOR'!$G$13))</f>
        <v>#DIV/0!</v>
      </c>
      <c r="F72" s="168">
        <f>D72*(1-NAP_LEMORZSOLÓDÁS!$D$36)</f>
        <v>0</v>
      </c>
      <c r="G72" s="167" t="e">
        <f>(F72*'TANULÓI BÉR ÉS FIX KÖLTSÉG'!$B$35*-10)+(F72*TANULÓSZÁM_TERVEZŐ!$O$362*-10)</f>
        <v>#DIV/0!</v>
      </c>
      <c r="H72" s="164">
        <v>0</v>
      </c>
      <c r="I72" s="167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spans="1:21" s="12" customFormat="1">
      <c r="A73" s="16"/>
      <c r="B73" s="21" t="s">
        <v>384</v>
      </c>
      <c r="C73" s="16">
        <f>TANULÓSZÁM_TERVEZŐ!$I$373</f>
        <v>0</v>
      </c>
      <c r="D73" s="16">
        <f>C73*(1-NAP_LEMORZSOLÓDÁS!$C$36)</f>
        <v>0</v>
      </c>
      <c r="E73" s="36" t="e">
        <f>(D73*'TANULÓI BÉR ÉS FIX KÖLTSÉG'!$B$35*-12)*(1+'PÜI EREDMÉNY KALKULÁTOR'!$G$14)+(D73*TANULÓSZÁM_TERVEZŐ!$O$373*-12*(1+'PÜI EREDMÉNY KALKULÁTOR'!$G$13))</f>
        <v>#DIV/0!</v>
      </c>
      <c r="F73" s="168">
        <f>D73*(1-NAP_LEMORZSOLÓDÁS!$D$36)</f>
        <v>0</v>
      </c>
      <c r="G73" s="167" t="e">
        <f>(F73*'TANULÓI BÉR ÉS FIX KÖLTSÉG'!$B$35*-10)+(F73*TANULÓSZÁM_TERVEZŐ!$O$373*-10)</f>
        <v>#DIV/0!</v>
      </c>
      <c r="H73" s="164">
        <v>0</v>
      </c>
      <c r="I73" s="167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</row>
  </sheetData>
  <sheetProtection sheet="1" objects="1" scenarios="1"/>
  <mergeCells count="10">
    <mergeCell ref="F1:G1"/>
    <mergeCell ref="H1:I1"/>
    <mergeCell ref="J1:K1"/>
    <mergeCell ref="C5:D5"/>
    <mergeCell ref="C19:D19"/>
    <mergeCell ref="C33:D33"/>
    <mergeCell ref="C47:D47"/>
    <mergeCell ref="C61:D61"/>
    <mergeCell ref="B1:C1"/>
    <mergeCell ref="D1:E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B269D846731CC948B320E441C962EE1C" ma:contentTypeVersion="3" ma:contentTypeDescription="Új dokumentum létrehozása." ma:contentTypeScope="" ma:versionID="2ec7f30092c0b63cb77f1e2f5b57eff7">
  <xsd:schema xmlns:xsd="http://www.w3.org/2001/XMLSchema" xmlns:xs="http://www.w3.org/2001/XMLSchema" xmlns:p="http://schemas.microsoft.com/office/2006/metadata/properties" xmlns:ns2="ca4f0afe-ac2e-424d-a16d-719f910075ca" targetNamespace="http://schemas.microsoft.com/office/2006/metadata/properties" ma:root="true" ma:fieldsID="b07937bd2f2311ec2043ccff4996a669" ns2:_="">
    <xsd:import namespace="ca4f0afe-ac2e-424d-a16d-719f910075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4f0afe-ac2e-424d-a16d-719f910075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A537D30-3EC1-41D8-AB9D-FB9449F7051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4916CB0-44C1-4D70-A986-58127428A0B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F9D009D-3022-4D05-8A1D-E3256286F2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4f0afe-ac2e-424d-a16d-719f910075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6</vt:i4>
      </vt:variant>
    </vt:vector>
  </HeadingPairs>
  <TitlesOfParts>
    <vt:vector size="15" baseType="lpstr">
      <vt:lpstr>GRAFIKONOK</vt:lpstr>
      <vt:lpstr>PÜI EREDMÉNY KALKULÁTOR</vt:lpstr>
      <vt:lpstr>TANULÓSZÁM_TERVEZŐ</vt:lpstr>
      <vt:lpstr>ÁKK_HUMÁN és CÉGKÖLTSÉG</vt:lpstr>
      <vt:lpstr>TANULÓI BÉR ÉS FIX KÖLTSÉG</vt:lpstr>
      <vt:lpstr>NAP_LEMORZSOLÓDÁS</vt:lpstr>
      <vt:lpstr>KITÖLTÉSI ÚTMUTATÓ</vt:lpstr>
      <vt:lpstr>számoló_lem_bevétel</vt:lpstr>
      <vt:lpstr>számoló költségek lem</vt:lpstr>
      <vt:lpstr>TANULÓSZÁM_TERVEZŐ!Nyomtatási_cím</vt:lpstr>
      <vt:lpstr>'ÁKK_HUMÁN és CÉGKÖLTSÉG'!Nyomtatási_terület</vt:lpstr>
      <vt:lpstr>NAP_LEMORZSOLÓDÁS!Nyomtatási_terület</vt:lpstr>
      <vt:lpstr>'PÜI EREDMÉNY KALKULÁTOR'!Nyomtatási_terület</vt:lpstr>
      <vt:lpstr>'TANULÓI BÉR ÉS FIX KÖLTSÉG'!Nyomtatási_terület</vt:lpstr>
      <vt:lpstr>TANULÓSZÁM_TERVEZŐ!Nyomtatási_terület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Petzné Lamboy Judit</dc:creator>
  <cp:keywords/>
  <dc:description/>
  <cp:lastModifiedBy>Gyurina Eszter</cp:lastModifiedBy>
  <cp:revision/>
  <cp:lastPrinted>2025-08-29T08:54:55Z</cp:lastPrinted>
  <dcterms:created xsi:type="dcterms:W3CDTF">2021-02-16T15:13:15Z</dcterms:created>
  <dcterms:modified xsi:type="dcterms:W3CDTF">2025-10-07T12:38:06Z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0x010100B269D846731CC948B320E441C962EE1C</vt:lpwstr>
  </property>
</Properties>
</file>