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sztai.zsuzsanna\Documents\IKK\HONLAP\feltöltendő dokumentumok\"/>
    </mc:Choice>
  </mc:AlternateContent>
  <xr:revisionPtr revIDLastSave="0" documentId="13_ncr:1_{EA39D109-D61A-4351-BA77-406AC8BD40CB}" xr6:coauthVersionLast="47" xr6:coauthVersionMax="47" xr10:uidLastSave="{00000000-0000-0000-0000-000000000000}"/>
  <bookViews>
    <workbookView xWindow="-110" yWindow="-110" windowWidth="19420" windowHeight="10420" tabRatio="964" xr2:uid="{00000000-000D-0000-FFFF-FFFF00000000}"/>
  </bookViews>
  <sheets>
    <sheet name="végleges összes" sheetId="18" r:id="rId1"/>
    <sheet name="javaslat" sheetId="8" state="hidden" r:id="rId2"/>
    <sheet name="1-13" sheetId="23" state="hidden" r:id="rId3"/>
    <sheet name="felnőttképzési" sheetId="22" state="hidden" r:id="rId4"/>
    <sheet name="tanulói" sheetId="21" state="hidden" r:id="rId5"/>
    <sheet name="intézményi pontok" sheetId="5" state="hidden" r:id="rId6"/>
    <sheet name="számítás" sheetId="4" state="hidden" r:id="rId7"/>
    <sheet name="pontok" sheetId="31" state="hidden" r:id="rId8"/>
    <sheet name="javaslat (2)" sheetId="30" state="hidden" r:id="rId9"/>
    <sheet name="Háttér" sheetId="2" state="hidden" r:id="rId10"/>
    <sheet name="Technikum Iskolai szint" sheetId="9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_01._Bányászat_és_kohászat">#REF!</definedName>
    <definedName name="_02._Egészségügyi_technika">#REF!</definedName>
    <definedName name="_03._Egészségügy">#REF!</definedName>
    <definedName name="_04._Elektronika_és_elektrotechnika">#REF!</definedName>
    <definedName name="_05._Élelmiszeripar">#REF!</definedName>
    <definedName name="_06._Építőipar">#REF!</definedName>
    <definedName name="_07._Épületgépészet">#REF!</definedName>
    <definedName name="_08._Fa__és_bútoripar">#REF!</definedName>
    <definedName name="_09._Gazdálkodás_és_menedzsment">#REF!</definedName>
    <definedName name="_10._Gépészet">#REF!</definedName>
    <definedName name="_11._Honvédelem">#REF!</definedName>
    <definedName name="_12._Informatika_és_távközlés">#REF!</definedName>
    <definedName name="_13._Kereskedelem">#REF!</definedName>
    <definedName name="_14._Környezetvédelem_és_vízügy">#REF!</definedName>
    <definedName name="_15._Közlekedés_és_szállítmányozás">#REF!</definedName>
    <definedName name="_16._Kreatív">#REF!</definedName>
    <definedName name="_17._Mezőgazdaság_és_erdészet">#REF!</definedName>
    <definedName name="_18._Rendészet_és_közszolgálat">#REF!</definedName>
    <definedName name="_19._Specializált_gép__és_járműgyártás">#REF!</definedName>
    <definedName name="_20._Sport">#REF!</definedName>
    <definedName name="_21._Szépészet">#REF!</definedName>
    <definedName name="_22._Szociális">#REF!</definedName>
    <definedName name="_23._Turizmus_vendéglátás">#REF!</definedName>
    <definedName name="_24._Vegyipar">#REF!</definedName>
    <definedName name="_25._Oktatás">#REF!</definedName>
    <definedName name="_xlnm._FilterDatabase" localSheetId="9" hidden="1">Háttér!$A$1:$M$51</definedName>
    <definedName name="_xlnm._FilterDatabase" localSheetId="5" hidden="1">'intézményi pontok'!$I$3:$W$353</definedName>
    <definedName name="_xlnm._FilterDatabase" localSheetId="1" hidden="1">javaslat!$A$2:$L$193</definedName>
    <definedName name="_xlnm._FilterDatabase" localSheetId="8" hidden="1">'javaslat (2)'!$A$1:$P$36</definedName>
    <definedName name="_xlnm._FilterDatabase" localSheetId="6" hidden="1">számítás!$I$3:$W$353</definedName>
    <definedName name="_xlnm._FilterDatabase" localSheetId="10" hidden="1">'Technikum Iskolai szint'!$A$1:$U$1230</definedName>
    <definedName name="_xlnm._FilterDatabase" localSheetId="0" hidden="1">'végleges összes'!$A$1:$G$186</definedName>
    <definedName name="jhk">#REF!</definedName>
    <definedName name="Közművelődés">#REF!</definedName>
    <definedName name="Művészet">#REF!</definedName>
    <definedName name="_xlnm.Print_Titles" localSheetId="10">'Technikum Iskolai szint'!$1:$1</definedName>
    <definedName name="_xlnm.Print_Area" localSheetId="1">javaslat!$A$1:$M$192</definedName>
    <definedName name="_xlnm.Print_Area" localSheetId="10">'Technikum Iskolai szint'!$B:$R</definedName>
    <definedName name="Pedagógia">#REF!</definedName>
    <definedName name="SNI_2_évf">#REF!</definedName>
    <definedName name="SNI_4_évf">#REF!</definedName>
    <definedName name="Szakmajegyzék">#REF!</definedName>
    <definedName name="SZC">#REF!</definedName>
    <definedName name="ZA">[1]lista!$B$2:$B$42</definedName>
    <definedName name="ZA_1">[1]lista!$B$2:$B$42</definedName>
  </definedNames>
  <calcPr calcId="191029"/>
  <pivotCaches>
    <pivotCache cacheId="0" r:id="rId102"/>
    <pivotCache cacheId="1" r:id="rId10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7" i="31" l="1"/>
  <c r="V77" i="31" s="1"/>
  <c r="S77" i="31"/>
  <c r="T77" i="31" s="1"/>
  <c r="Q77" i="31"/>
  <c r="R77" i="31" s="1"/>
  <c r="O77" i="31"/>
  <c r="P77" i="31" s="1"/>
  <c r="N77" i="31"/>
  <c r="K77" i="31"/>
  <c r="L77" i="31" s="1"/>
  <c r="J77" i="31"/>
  <c r="I77" i="31"/>
  <c r="V76" i="31"/>
  <c r="U76" i="31"/>
  <c r="S76" i="31"/>
  <c r="T76" i="31" s="1"/>
  <c r="Q76" i="31"/>
  <c r="R76" i="31" s="1"/>
  <c r="O76" i="31"/>
  <c r="P76" i="31" s="1"/>
  <c r="N76" i="31"/>
  <c r="K76" i="31"/>
  <c r="L76" i="31" s="1"/>
  <c r="I76" i="31"/>
  <c r="J76" i="31" s="1"/>
  <c r="U75" i="31"/>
  <c r="V75" i="31" s="1"/>
  <c r="T75" i="31"/>
  <c r="S75" i="31"/>
  <c r="Q75" i="31"/>
  <c r="R75" i="31" s="1"/>
  <c r="O75" i="31"/>
  <c r="P75" i="31" s="1"/>
  <c r="N75" i="31"/>
  <c r="K75" i="31"/>
  <c r="L75" i="31" s="1"/>
  <c r="I75" i="31"/>
  <c r="J75" i="31" s="1"/>
  <c r="U72" i="31"/>
  <c r="V72" i="31" s="1"/>
  <c r="S72" i="31"/>
  <c r="T72" i="31" s="1"/>
  <c r="Q72" i="31"/>
  <c r="R72" i="31" s="1"/>
  <c r="P72" i="31"/>
  <c r="O72" i="31"/>
  <c r="N72" i="31"/>
  <c r="K72" i="31"/>
  <c r="L72" i="31" s="1"/>
  <c r="I72" i="31"/>
  <c r="J72" i="31" s="1"/>
  <c r="U71" i="31"/>
  <c r="V71" i="31" s="1"/>
  <c r="T71" i="31"/>
  <c r="S71" i="31"/>
  <c r="Q71" i="31"/>
  <c r="R71" i="31" s="1"/>
  <c r="O71" i="31"/>
  <c r="P71" i="31" s="1"/>
  <c r="N71" i="31"/>
  <c r="K71" i="31"/>
  <c r="L71" i="31" s="1"/>
  <c r="J71" i="31"/>
  <c r="I71" i="31"/>
  <c r="U70" i="31"/>
  <c r="V70" i="31" s="1"/>
  <c r="S70" i="31"/>
  <c r="T70" i="31" s="1"/>
  <c r="R70" i="31"/>
  <c r="Q70" i="31"/>
  <c r="O70" i="31"/>
  <c r="P70" i="31" s="1"/>
  <c r="N70" i="31"/>
  <c r="K70" i="31"/>
  <c r="L70" i="31" s="1"/>
  <c r="I70" i="31"/>
  <c r="J70" i="31" s="1"/>
  <c r="U67" i="31"/>
  <c r="V67" i="31" s="1"/>
  <c r="T67" i="31"/>
  <c r="S67" i="31"/>
  <c r="Q67" i="31"/>
  <c r="R67" i="31" s="1"/>
  <c r="P67" i="31"/>
  <c r="O67" i="31"/>
  <c r="N67" i="31"/>
  <c r="K67" i="31"/>
  <c r="L67" i="31" s="1"/>
  <c r="I67" i="31"/>
  <c r="J67" i="31" s="1"/>
  <c r="V66" i="31"/>
  <c r="U66" i="31"/>
  <c r="S66" i="31"/>
  <c r="T66" i="31" s="1"/>
  <c r="R66" i="31"/>
  <c r="Q66" i="31"/>
  <c r="P66" i="31"/>
  <c r="O66" i="31"/>
  <c r="N66" i="31"/>
  <c r="L66" i="31"/>
  <c r="K66" i="31"/>
  <c r="I66" i="31"/>
  <c r="J66" i="31" s="1"/>
  <c r="W66" i="31" s="1"/>
  <c r="V64" i="31"/>
  <c r="U64" i="31"/>
  <c r="T64" i="31"/>
  <c r="S64" i="31"/>
  <c r="Q64" i="31"/>
  <c r="R64" i="31" s="1"/>
  <c r="P64" i="31"/>
  <c r="O64" i="31"/>
  <c r="N64" i="31"/>
  <c r="K64" i="31"/>
  <c r="L64" i="31" s="1"/>
  <c r="I64" i="31"/>
  <c r="J64" i="31" s="1"/>
  <c r="W64" i="31" s="1"/>
  <c r="U62" i="31"/>
  <c r="V62" i="31" s="1"/>
  <c r="T62" i="31"/>
  <c r="S62" i="31"/>
  <c r="R62" i="31"/>
  <c r="Q62" i="31"/>
  <c r="O62" i="31"/>
  <c r="P62" i="31" s="1"/>
  <c r="N62" i="31"/>
  <c r="K62" i="31"/>
  <c r="L62" i="31" s="1"/>
  <c r="I62" i="31"/>
  <c r="J62" i="31" s="1"/>
  <c r="U61" i="31"/>
  <c r="V61" i="31" s="1"/>
  <c r="S61" i="31"/>
  <c r="T61" i="31" s="1"/>
  <c r="R61" i="31"/>
  <c r="Q61" i="31"/>
  <c r="P61" i="31"/>
  <c r="O61" i="31"/>
  <c r="N61" i="31"/>
  <c r="K61" i="31"/>
  <c r="L61" i="31" s="1"/>
  <c r="I61" i="31"/>
  <c r="J61" i="31" s="1"/>
  <c r="V58" i="31"/>
  <c r="U58" i="31"/>
  <c r="S58" i="31"/>
  <c r="T58" i="31" s="1"/>
  <c r="R58" i="31"/>
  <c r="Q58" i="31"/>
  <c r="P58" i="31"/>
  <c r="O58" i="31"/>
  <c r="N58" i="31"/>
  <c r="L58" i="31"/>
  <c r="K58" i="31"/>
  <c r="I58" i="31"/>
  <c r="J58" i="31" s="1"/>
  <c r="U55" i="31"/>
  <c r="V55" i="31" s="1"/>
  <c r="T55" i="31"/>
  <c r="S55" i="31"/>
  <c r="Q55" i="31"/>
  <c r="R55" i="31" s="1"/>
  <c r="P55" i="31"/>
  <c r="O55" i="31"/>
  <c r="N55" i="31"/>
  <c r="K55" i="31"/>
  <c r="L55" i="31" s="1"/>
  <c r="I55" i="31"/>
  <c r="J55" i="31" s="1"/>
  <c r="W55" i="31" s="1"/>
  <c r="V52" i="31"/>
  <c r="U52" i="31"/>
  <c r="T52" i="31"/>
  <c r="S52" i="31"/>
  <c r="R52" i="31"/>
  <c r="Q52" i="31"/>
  <c r="O52" i="31"/>
  <c r="P52" i="31" s="1"/>
  <c r="N52" i="31"/>
  <c r="K52" i="31"/>
  <c r="L52" i="31" s="1"/>
  <c r="I52" i="31"/>
  <c r="J52" i="31" s="1"/>
  <c r="U49" i="31"/>
  <c r="V49" i="31" s="1"/>
  <c r="T49" i="31"/>
  <c r="S49" i="31"/>
  <c r="Q49" i="31"/>
  <c r="R49" i="31" s="1"/>
  <c r="P49" i="31"/>
  <c r="O49" i="31"/>
  <c r="N49" i="31"/>
  <c r="K49" i="31"/>
  <c r="L49" i="31" s="1"/>
  <c r="I49" i="31"/>
  <c r="J49" i="31" s="1"/>
  <c r="V46" i="31"/>
  <c r="U46" i="31"/>
  <c r="S46" i="31"/>
  <c r="T46" i="31" s="1"/>
  <c r="R46" i="31"/>
  <c r="Q46" i="31"/>
  <c r="O46" i="31"/>
  <c r="P46" i="31" s="1"/>
  <c r="N46" i="31"/>
  <c r="L46" i="31"/>
  <c r="K46" i="31"/>
  <c r="I46" i="31"/>
  <c r="J46" i="31" s="1"/>
  <c r="V43" i="31"/>
  <c r="U43" i="31"/>
  <c r="S43" i="31"/>
  <c r="T43" i="31" s="1"/>
  <c r="Q43" i="31"/>
  <c r="R43" i="31" s="1"/>
  <c r="P43" i="31"/>
  <c r="O43" i="31"/>
  <c r="N43" i="31"/>
  <c r="K43" i="31"/>
  <c r="L43" i="31" s="1"/>
  <c r="J43" i="31"/>
  <c r="I43" i="31"/>
  <c r="V42" i="31"/>
  <c r="U42" i="31"/>
  <c r="T42" i="31"/>
  <c r="S42" i="31"/>
  <c r="Q42" i="31"/>
  <c r="R42" i="31" s="1"/>
  <c r="O42" i="31"/>
  <c r="P42" i="31" s="1"/>
  <c r="N42" i="31"/>
  <c r="K42" i="31"/>
  <c r="L42" i="31" s="1"/>
  <c r="I42" i="31"/>
  <c r="J42" i="31" s="1"/>
  <c r="U39" i="31"/>
  <c r="V39" i="31" s="1"/>
  <c r="S39" i="31"/>
  <c r="T39" i="31" s="1"/>
  <c r="R39" i="31"/>
  <c r="Q39" i="31"/>
  <c r="O39" i="31"/>
  <c r="P39" i="31" s="1"/>
  <c r="N39" i="31"/>
  <c r="K39" i="31"/>
  <c r="L39" i="31" s="1"/>
  <c r="I39" i="31"/>
  <c r="J39" i="31" s="1"/>
  <c r="U35" i="31"/>
  <c r="V35" i="31" s="1"/>
  <c r="S35" i="31"/>
  <c r="T35" i="31" s="1"/>
  <c r="Q35" i="31"/>
  <c r="R35" i="31" s="1"/>
  <c r="P35" i="31"/>
  <c r="O35" i="31"/>
  <c r="N35" i="31"/>
  <c r="K35" i="31"/>
  <c r="L35" i="31" s="1"/>
  <c r="I35" i="31"/>
  <c r="J35" i="31" s="1"/>
  <c r="U34" i="31"/>
  <c r="V34" i="31" s="1"/>
  <c r="T34" i="31"/>
  <c r="S34" i="31"/>
  <c r="Q34" i="31"/>
  <c r="R34" i="31" s="1"/>
  <c r="O34" i="31"/>
  <c r="P34" i="31" s="1"/>
  <c r="N34" i="31"/>
  <c r="K34" i="31"/>
  <c r="L34" i="31" s="1"/>
  <c r="J34" i="31"/>
  <c r="I34" i="31"/>
  <c r="V33" i="31"/>
  <c r="U33" i="31"/>
  <c r="S33" i="31"/>
  <c r="T33" i="31" s="1"/>
  <c r="R33" i="31"/>
  <c r="Q33" i="31"/>
  <c r="O33" i="31"/>
  <c r="P33" i="31" s="1"/>
  <c r="N33" i="31"/>
  <c r="K33" i="31"/>
  <c r="L33" i="31" s="1"/>
  <c r="I33" i="31"/>
  <c r="J33" i="31" s="1"/>
  <c r="U30" i="31"/>
  <c r="V30" i="31" s="1"/>
  <c r="S30" i="31"/>
  <c r="T30" i="31" s="1"/>
  <c r="Q30" i="31"/>
  <c r="R30" i="31" s="1"/>
  <c r="P30" i="31"/>
  <c r="O30" i="31"/>
  <c r="N30" i="31"/>
  <c r="K30" i="31"/>
  <c r="L30" i="31" s="1"/>
  <c r="I30" i="31"/>
  <c r="J30" i="31" s="1"/>
  <c r="V29" i="31"/>
  <c r="U29" i="31"/>
  <c r="S29" i="31"/>
  <c r="T29" i="31" s="1"/>
  <c r="R29" i="31"/>
  <c r="Q29" i="31"/>
  <c r="O29" i="31"/>
  <c r="P29" i="31" s="1"/>
  <c r="N29" i="31"/>
  <c r="L29" i="31"/>
  <c r="K29" i="31"/>
  <c r="I29" i="31"/>
  <c r="J29" i="31" s="1"/>
  <c r="V28" i="31"/>
  <c r="U28" i="31"/>
  <c r="S28" i="31"/>
  <c r="T28" i="31" s="1"/>
  <c r="Q28" i="31"/>
  <c r="R28" i="31" s="1"/>
  <c r="P28" i="31"/>
  <c r="O28" i="31"/>
  <c r="N28" i="31"/>
  <c r="K28" i="31"/>
  <c r="L28" i="31" s="1"/>
  <c r="J28" i="31"/>
  <c r="I28" i="31"/>
  <c r="U26" i="31"/>
  <c r="V26" i="31" s="1"/>
  <c r="T26" i="31"/>
  <c r="S26" i="31"/>
  <c r="R26" i="31"/>
  <c r="Q26" i="31"/>
  <c r="O26" i="31"/>
  <c r="P26" i="31" s="1"/>
  <c r="N26" i="31"/>
  <c r="K26" i="31"/>
  <c r="L26" i="31" s="1"/>
  <c r="I26" i="31"/>
  <c r="J26" i="31" s="1"/>
  <c r="U25" i="31"/>
  <c r="V25" i="31" s="1"/>
  <c r="S25" i="31"/>
  <c r="T25" i="31" s="1"/>
  <c r="R25" i="31"/>
  <c r="Q25" i="31"/>
  <c r="O25" i="31"/>
  <c r="P25" i="31" s="1"/>
  <c r="N25" i="31"/>
  <c r="K25" i="31"/>
  <c r="L25" i="31" s="1"/>
  <c r="I25" i="31"/>
  <c r="J25" i="31" s="1"/>
  <c r="V22" i="31"/>
  <c r="U22" i="31"/>
  <c r="S22" i="31"/>
  <c r="T22" i="31" s="1"/>
  <c r="Q22" i="31"/>
  <c r="R22" i="31" s="1"/>
  <c r="O22" i="31"/>
  <c r="P22" i="31" s="1"/>
  <c r="N22" i="31"/>
  <c r="K22" i="31"/>
  <c r="L22" i="31" s="1"/>
  <c r="I22" i="31"/>
  <c r="J22" i="31" s="1"/>
  <c r="U19" i="31"/>
  <c r="V19" i="31" s="1"/>
  <c r="S19" i="31"/>
  <c r="T19" i="31" s="1"/>
  <c r="Q19" i="31"/>
  <c r="R19" i="31" s="1"/>
  <c r="O19" i="31"/>
  <c r="P19" i="31" s="1"/>
  <c r="N19" i="31"/>
  <c r="K19" i="31"/>
  <c r="L19" i="31" s="1"/>
  <c r="J19" i="31"/>
  <c r="I19" i="31"/>
  <c r="U16" i="31"/>
  <c r="V16" i="31" s="1"/>
  <c r="S16" i="31"/>
  <c r="T16" i="31" s="1"/>
  <c r="Q16" i="31"/>
  <c r="R16" i="31" s="1"/>
  <c r="O16" i="31"/>
  <c r="P16" i="31" s="1"/>
  <c r="N16" i="31"/>
  <c r="L16" i="31"/>
  <c r="K16" i="31"/>
  <c r="I16" i="31"/>
  <c r="J16" i="31" s="1"/>
  <c r="U13" i="31"/>
  <c r="V13" i="31" s="1"/>
  <c r="S13" i="31"/>
  <c r="T13" i="31" s="1"/>
  <c r="Q13" i="31"/>
  <c r="R13" i="31" s="1"/>
  <c r="O13" i="31"/>
  <c r="P13" i="31" s="1"/>
  <c r="N13" i="31"/>
  <c r="K13" i="31"/>
  <c r="L13" i="31" s="1"/>
  <c r="I13" i="31"/>
  <c r="J13" i="31" s="1"/>
  <c r="U12" i="31"/>
  <c r="V12" i="31" s="1"/>
  <c r="S12" i="31"/>
  <c r="T12" i="31" s="1"/>
  <c r="Q12" i="31"/>
  <c r="R12" i="31" s="1"/>
  <c r="O12" i="31"/>
  <c r="P12" i="31" s="1"/>
  <c r="N12" i="31"/>
  <c r="K12" i="31"/>
  <c r="L12" i="31" s="1"/>
  <c r="I12" i="31"/>
  <c r="J12" i="31" s="1"/>
  <c r="U11" i="31"/>
  <c r="V11" i="31" s="1"/>
  <c r="S11" i="31"/>
  <c r="T11" i="31" s="1"/>
  <c r="Q11" i="31"/>
  <c r="R11" i="31" s="1"/>
  <c r="P11" i="31"/>
  <c r="O11" i="31"/>
  <c r="N11" i="31"/>
  <c r="K11" i="31"/>
  <c r="L11" i="31" s="1"/>
  <c r="J11" i="31"/>
  <c r="I11" i="31"/>
  <c r="V10" i="31"/>
  <c r="U10" i="31"/>
  <c r="S10" i="31"/>
  <c r="T10" i="31" s="1"/>
  <c r="Q10" i="31"/>
  <c r="R10" i="31" s="1"/>
  <c r="O10" i="31"/>
  <c r="P10" i="31" s="1"/>
  <c r="N10" i="31"/>
  <c r="L10" i="31"/>
  <c r="K10" i="31"/>
  <c r="J10" i="31"/>
  <c r="I10" i="31"/>
  <c r="U7" i="31"/>
  <c r="V7" i="31" s="1"/>
  <c r="S7" i="31"/>
  <c r="T7" i="31" s="1"/>
  <c r="Q7" i="31"/>
  <c r="R7" i="31" s="1"/>
  <c r="O7" i="31"/>
  <c r="P7" i="31" s="1"/>
  <c r="N7" i="31"/>
  <c r="K7" i="31"/>
  <c r="L7" i="31" s="1"/>
  <c r="J7" i="31"/>
  <c r="I7" i="31"/>
  <c r="W49" i="31" l="1"/>
  <c r="W29" i="31"/>
  <c r="W35" i="31"/>
  <c r="W43" i="31"/>
  <c r="W72" i="31"/>
  <c r="W77" i="31"/>
  <c r="W46" i="31"/>
  <c r="W34" i="31"/>
  <c r="W11" i="31"/>
  <c r="W28" i="31"/>
  <c r="W58" i="31"/>
  <c r="W13" i="31"/>
  <c r="W16" i="31"/>
  <c r="W33" i="31"/>
  <c r="W39" i="31"/>
  <c r="W70" i="31"/>
  <c r="W75" i="31"/>
  <c r="W22" i="31"/>
  <c r="W42" i="31"/>
  <c r="W7" i="31"/>
  <c r="W76" i="31"/>
  <c r="W10" i="31"/>
  <c r="W71" i="31"/>
  <c r="W19" i="31"/>
  <c r="W25" i="31"/>
  <c r="W52" i="31"/>
  <c r="W61" i="31"/>
  <c r="W12" i="31"/>
  <c r="W26" i="31"/>
  <c r="W30" i="31"/>
  <c r="W62" i="31"/>
  <c r="W67" i="31"/>
  <c r="F3" i="23" l="1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3" i="23"/>
  <c r="F314" i="23"/>
  <c r="F315" i="23"/>
  <c r="F316" i="23"/>
  <c r="F317" i="23"/>
  <c r="F318" i="23"/>
  <c r="F319" i="23"/>
  <c r="F320" i="23"/>
  <c r="F321" i="23"/>
  <c r="F322" i="23"/>
  <c r="F323" i="23"/>
  <c r="F324" i="23"/>
  <c r="F325" i="23"/>
  <c r="F326" i="23"/>
  <c r="F327" i="23"/>
  <c r="F328" i="23"/>
  <c r="F329" i="23"/>
  <c r="F330" i="23"/>
  <c r="F331" i="23"/>
  <c r="F332" i="23"/>
  <c r="F333" i="23"/>
  <c r="F334" i="23"/>
  <c r="F335" i="23"/>
  <c r="F336" i="23"/>
  <c r="F337" i="23"/>
  <c r="F338" i="23"/>
  <c r="F339" i="23"/>
  <c r="F340" i="23"/>
  <c r="F341" i="23"/>
  <c r="F342" i="23"/>
  <c r="F343" i="23"/>
  <c r="F344" i="23"/>
  <c r="F345" i="23"/>
  <c r="F346" i="23"/>
  <c r="F347" i="23"/>
  <c r="F348" i="23"/>
  <c r="F349" i="23"/>
  <c r="F350" i="23"/>
  <c r="F351" i="23"/>
  <c r="F352" i="23"/>
  <c r="F353" i="23"/>
  <c r="F354" i="23"/>
  <c r="F355" i="23"/>
  <c r="F356" i="23"/>
  <c r="F357" i="23"/>
  <c r="F358" i="23"/>
  <c r="F359" i="23"/>
  <c r="F360" i="23"/>
  <c r="F361" i="23"/>
  <c r="F362" i="23"/>
  <c r="F363" i="23"/>
  <c r="F364" i="23"/>
  <c r="F365" i="23"/>
  <c r="F366" i="23"/>
  <c r="F367" i="23"/>
  <c r="F368" i="23"/>
  <c r="F369" i="23"/>
  <c r="F370" i="23"/>
  <c r="F371" i="23"/>
  <c r="F372" i="23"/>
  <c r="F373" i="23"/>
  <c r="F374" i="23"/>
  <c r="F375" i="23"/>
  <c r="F376" i="23"/>
  <c r="F377" i="23"/>
  <c r="F378" i="23"/>
  <c r="F379" i="23"/>
  <c r="F380" i="23"/>
  <c r="F381" i="23"/>
  <c r="F382" i="23"/>
  <c r="F383" i="23"/>
  <c r="F384" i="23"/>
  <c r="F385" i="23"/>
  <c r="F386" i="23"/>
  <c r="F387" i="23"/>
  <c r="F388" i="23"/>
  <c r="F389" i="23"/>
  <c r="F390" i="23"/>
  <c r="F391" i="23"/>
  <c r="F392" i="23"/>
  <c r="F393" i="23"/>
  <c r="F394" i="23"/>
  <c r="F395" i="23"/>
  <c r="F396" i="23"/>
  <c r="F397" i="23"/>
  <c r="F398" i="23"/>
  <c r="F399" i="23"/>
  <c r="F400" i="23"/>
  <c r="F401" i="23"/>
  <c r="F402" i="23"/>
  <c r="F403" i="23"/>
  <c r="F404" i="23"/>
  <c r="F405" i="23"/>
  <c r="F406" i="23"/>
  <c r="F407" i="23"/>
  <c r="F408" i="23"/>
  <c r="F409" i="23"/>
  <c r="F410" i="23"/>
  <c r="F411" i="23"/>
  <c r="F412" i="23"/>
  <c r="F413" i="23"/>
  <c r="F414" i="23"/>
  <c r="F415" i="23"/>
  <c r="F416" i="23"/>
  <c r="F417" i="23"/>
  <c r="F418" i="23"/>
  <c r="F419" i="23"/>
  <c r="F420" i="23"/>
  <c r="F421" i="23"/>
  <c r="F422" i="23"/>
  <c r="F423" i="23"/>
  <c r="F424" i="23"/>
  <c r="F425" i="23"/>
  <c r="F426" i="23"/>
  <c r="F427" i="23"/>
  <c r="F428" i="23"/>
  <c r="F429" i="23"/>
  <c r="F430" i="23"/>
  <c r="F431" i="23"/>
  <c r="F432" i="23"/>
  <c r="F433" i="23"/>
  <c r="F434" i="23"/>
  <c r="F435" i="23"/>
  <c r="F436" i="23"/>
  <c r="F437" i="23"/>
  <c r="F438" i="23"/>
  <c r="F439" i="23"/>
  <c r="F440" i="23"/>
  <c r="F441" i="23"/>
  <c r="F442" i="23"/>
  <c r="F443" i="23"/>
  <c r="F444" i="23"/>
  <c r="F445" i="23"/>
  <c r="F446" i="23"/>
  <c r="F447" i="23"/>
  <c r="F448" i="23"/>
  <c r="F449" i="23"/>
  <c r="F450" i="23"/>
  <c r="F451" i="23"/>
  <c r="F452" i="23"/>
  <c r="F453" i="23"/>
  <c r="F454" i="23"/>
  <c r="F455" i="23"/>
  <c r="F456" i="23"/>
  <c r="F457" i="23"/>
  <c r="F458" i="23"/>
  <c r="F459" i="23"/>
  <c r="F460" i="23"/>
  <c r="F461" i="23"/>
  <c r="F462" i="23"/>
  <c r="F463" i="23"/>
  <c r="F464" i="23"/>
  <c r="F465" i="23"/>
  <c r="F466" i="23"/>
  <c r="F467" i="23"/>
  <c r="F468" i="23"/>
  <c r="F469" i="23"/>
  <c r="F470" i="23"/>
  <c r="F471" i="23"/>
  <c r="F472" i="23"/>
  <c r="F473" i="23"/>
  <c r="F474" i="23"/>
  <c r="F475" i="23"/>
  <c r="F476" i="23"/>
  <c r="F477" i="23"/>
  <c r="F478" i="23"/>
  <c r="F479" i="23"/>
  <c r="F480" i="23"/>
  <c r="F481" i="23"/>
  <c r="F482" i="23"/>
  <c r="F483" i="23"/>
  <c r="F484" i="23"/>
  <c r="F485" i="23"/>
  <c r="F486" i="23"/>
  <c r="F487" i="23"/>
  <c r="F488" i="23"/>
  <c r="F489" i="23"/>
  <c r="F490" i="23"/>
  <c r="F491" i="23"/>
  <c r="F492" i="23"/>
  <c r="F493" i="23"/>
  <c r="F494" i="23"/>
  <c r="F495" i="23"/>
  <c r="F496" i="23"/>
  <c r="F497" i="23"/>
  <c r="F498" i="23"/>
  <c r="F499" i="23"/>
  <c r="F500" i="23"/>
  <c r="F501" i="23"/>
  <c r="F502" i="23"/>
  <c r="F503" i="23"/>
  <c r="F504" i="23"/>
  <c r="F505" i="23"/>
  <c r="F506" i="23"/>
  <c r="F507" i="23"/>
  <c r="F508" i="23"/>
  <c r="F509" i="23"/>
  <c r="F510" i="23"/>
  <c r="F511" i="23"/>
  <c r="F512" i="23"/>
  <c r="F513" i="23"/>
  <c r="F514" i="23"/>
  <c r="F515" i="23"/>
  <c r="F516" i="23"/>
  <c r="F517" i="23"/>
  <c r="F518" i="23"/>
  <c r="F519" i="23"/>
  <c r="F520" i="23"/>
  <c r="F521" i="23"/>
  <c r="F522" i="23"/>
  <c r="F523" i="23"/>
  <c r="F524" i="23"/>
  <c r="F525" i="23"/>
  <c r="F526" i="23"/>
  <c r="F527" i="23"/>
  <c r="F528" i="23"/>
  <c r="F529" i="23"/>
  <c r="F530" i="23"/>
  <c r="F531" i="23"/>
  <c r="F532" i="23"/>
  <c r="F533" i="23"/>
  <c r="F534" i="23"/>
  <c r="F535" i="23"/>
  <c r="F536" i="23"/>
  <c r="F537" i="23"/>
  <c r="F538" i="23"/>
  <c r="F539" i="23"/>
  <c r="F540" i="23"/>
  <c r="F541" i="23"/>
  <c r="F542" i="23"/>
  <c r="F543" i="23"/>
  <c r="F544" i="23"/>
  <c r="F545" i="23"/>
  <c r="F546" i="23"/>
  <c r="F547" i="23"/>
  <c r="F548" i="23"/>
  <c r="F549" i="23"/>
  <c r="F550" i="23"/>
  <c r="F551" i="23"/>
  <c r="F552" i="23"/>
  <c r="F553" i="23"/>
  <c r="F554" i="23"/>
  <c r="F555" i="23"/>
  <c r="F556" i="23"/>
  <c r="F557" i="23"/>
  <c r="F558" i="23"/>
  <c r="F559" i="23"/>
  <c r="F560" i="23"/>
  <c r="F561" i="23"/>
  <c r="F562" i="23"/>
  <c r="F563" i="23"/>
  <c r="F564" i="23"/>
  <c r="F565" i="23"/>
  <c r="F566" i="23"/>
  <c r="F567" i="23"/>
  <c r="F568" i="23"/>
  <c r="F569" i="23"/>
  <c r="F570" i="23"/>
  <c r="F571" i="23"/>
  <c r="F572" i="23"/>
  <c r="F573" i="23"/>
  <c r="F574" i="23"/>
  <c r="F575" i="23"/>
  <c r="F576" i="23"/>
  <c r="F577" i="23"/>
  <c r="F578" i="23"/>
  <c r="F579" i="23"/>
  <c r="F580" i="23"/>
  <c r="F581" i="23"/>
  <c r="F582" i="23"/>
  <c r="F583" i="23"/>
  <c r="F584" i="23"/>
  <c r="F585" i="23"/>
  <c r="F586" i="23"/>
  <c r="F587" i="23"/>
  <c r="F588" i="23"/>
  <c r="F589" i="23"/>
  <c r="F590" i="23"/>
  <c r="F591" i="23"/>
  <c r="F592" i="23"/>
  <c r="F593" i="23"/>
  <c r="F594" i="23"/>
  <c r="F595" i="23"/>
  <c r="F596" i="23"/>
  <c r="F597" i="23"/>
  <c r="F598" i="23"/>
  <c r="F599" i="23"/>
  <c r="F600" i="23"/>
  <c r="F601" i="23"/>
  <c r="F602" i="23"/>
  <c r="F603" i="23"/>
  <c r="F604" i="23"/>
  <c r="F605" i="23"/>
  <c r="F606" i="23"/>
  <c r="F607" i="23"/>
  <c r="F608" i="23"/>
  <c r="F609" i="23"/>
  <c r="F610" i="23"/>
  <c r="F611" i="23"/>
  <c r="F612" i="23"/>
  <c r="F613" i="23"/>
  <c r="F614" i="23"/>
  <c r="F615" i="23"/>
  <c r="F616" i="23"/>
  <c r="F617" i="23"/>
  <c r="F618" i="23"/>
  <c r="F619" i="23"/>
  <c r="F620" i="23"/>
  <c r="F621" i="23"/>
  <c r="F622" i="23"/>
  <c r="F623" i="23"/>
  <c r="F624" i="23"/>
  <c r="F625" i="23"/>
  <c r="F626" i="23"/>
  <c r="F627" i="23"/>
  <c r="F628" i="23"/>
  <c r="F629" i="23"/>
  <c r="F630" i="23"/>
  <c r="F631" i="23"/>
  <c r="F632" i="23"/>
  <c r="F633" i="23"/>
  <c r="F634" i="23"/>
  <c r="F635" i="23"/>
  <c r="F636" i="23"/>
  <c r="F637" i="23"/>
  <c r="F638" i="23"/>
  <c r="F639" i="23"/>
  <c r="F640" i="23"/>
  <c r="F641" i="23"/>
  <c r="F642" i="23"/>
  <c r="F643" i="23"/>
  <c r="F644" i="23"/>
  <c r="F645" i="23"/>
  <c r="F646" i="23"/>
  <c r="F647" i="23"/>
  <c r="F648" i="23"/>
  <c r="F649" i="23"/>
  <c r="F650" i="23"/>
  <c r="F651" i="23"/>
  <c r="F652" i="23"/>
  <c r="F653" i="23"/>
  <c r="F654" i="23"/>
  <c r="F655" i="23"/>
  <c r="F656" i="23"/>
  <c r="F657" i="23"/>
  <c r="F658" i="23"/>
  <c r="F659" i="23"/>
  <c r="F660" i="23"/>
  <c r="F661" i="23"/>
  <c r="F662" i="23"/>
  <c r="F663" i="23"/>
  <c r="F664" i="23"/>
  <c r="F665" i="23"/>
  <c r="F666" i="23"/>
  <c r="F667" i="23"/>
  <c r="F668" i="23"/>
  <c r="F669" i="23"/>
  <c r="F670" i="23"/>
  <c r="F671" i="23"/>
  <c r="F672" i="23"/>
  <c r="F673" i="23"/>
  <c r="F674" i="23"/>
  <c r="F675" i="23"/>
  <c r="F676" i="23"/>
  <c r="F677" i="23"/>
  <c r="F678" i="23"/>
  <c r="F679" i="23"/>
  <c r="F680" i="23"/>
  <c r="F681" i="23"/>
  <c r="F682" i="23"/>
  <c r="F683" i="23"/>
  <c r="F684" i="23"/>
  <c r="F685" i="23"/>
  <c r="F686" i="23"/>
  <c r="F687" i="23"/>
  <c r="F688" i="23"/>
  <c r="F689" i="23"/>
  <c r="F690" i="23"/>
  <c r="F691" i="23"/>
  <c r="F692" i="23"/>
  <c r="F693" i="23"/>
  <c r="F694" i="23"/>
  <c r="F695" i="23"/>
  <c r="F696" i="23"/>
  <c r="F697" i="23"/>
  <c r="F698" i="23"/>
  <c r="F699" i="23"/>
  <c r="F700" i="23"/>
  <c r="F701" i="23"/>
  <c r="F702" i="23"/>
  <c r="F703" i="23"/>
  <c r="F704" i="23"/>
  <c r="F705" i="23"/>
  <c r="F706" i="23"/>
  <c r="F707" i="23"/>
  <c r="F708" i="23"/>
  <c r="F709" i="23"/>
  <c r="F710" i="23"/>
  <c r="F711" i="23"/>
  <c r="F712" i="23"/>
  <c r="F713" i="23"/>
  <c r="F714" i="23"/>
  <c r="F715" i="23"/>
  <c r="F716" i="23"/>
  <c r="F717" i="23"/>
  <c r="F718" i="23"/>
  <c r="F719" i="23"/>
  <c r="F720" i="23"/>
  <c r="F721" i="23"/>
  <c r="F722" i="23"/>
  <c r="F723" i="23"/>
  <c r="F724" i="23"/>
  <c r="F725" i="23"/>
  <c r="F726" i="23"/>
  <c r="F727" i="23"/>
  <c r="F728" i="23"/>
  <c r="F729" i="23"/>
  <c r="F730" i="23"/>
  <c r="F731" i="23"/>
  <c r="F732" i="23"/>
  <c r="F733" i="23"/>
  <c r="F734" i="23"/>
  <c r="F735" i="23"/>
  <c r="F736" i="23"/>
  <c r="F737" i="23"/>
  <c r="F738" i="23"/>
  <c r="F739" i="23"/>
  <c r="F740" i="23"/>
  <c r="F741" i="23"/>
  <c r="F742" i="23"/>
  <c r="F743" i="23"/>
  <c r="F744" i="23"/>
  <c r="F745" i="23"/>
  <c r="F746" i="23"/>
  <c r="F747" i="23"/>
  <c r="F748" i="23"/>
  <c r="F749" i="23"/>
  <c r="F750" i="23"/>
  <c r="F751" i="23"/>
  <c r="F752" i="23"/>
  <c r="F753" i="23"/>
  <c r="F754" i="23"/>
  <c r="F755" i="23"/>
  <c r="F756" i="23"/>
  <c r="F757" i="23"/>
  <c r="F758" i="23"/>
  <c r="F759" i="23"/>
  <c r="F760" i="23"/>
  <c r="F761" i="23"/>
  <c r="F762" i="23"/>
  <c r="F763" i="23"/>
  <c r="F764" i="23"/>
  <c r="F765" i="23"/>
  <c r="F766" i="23"/>
  <c r="F767" i="23"/>
  <c r="F768" i="23"/>
  <c r="F769" i="23"/>
  <c r="F770" i="23"/>
  <c r="F771" i="23"/>
  <c r="F772" i="23"/>
  <c r="F773" i="23"/>
  <c r="F774" i="23"/>
  <c r="F775" i="23"/>
  <c r="F776" i="23"/>
  <c r="F777" i="23"/>
  <c r="F778" i="23"/>
  <c r="F779" i="23"/>
  <c r="F780" i="23"/>
  <c r="F781" i="23"/>
  <c r="F782" i="23"/>
  <c r="F783" i="23"/>
  <c r="F784" i="23"/>
  <c r="F785" i="23"/>
  <c r="F786" i="23"/>
  <c r="F787" i="23"/>
  <c r="F788" i="23"/>
  <c r="F789" i="23"/>
  <c r="F790" i="23"/>
  <c r="F791" i="23"/>
  <c r="F792" i="23"/>
  <c r="F793" i="23"/>
  <c r="F794" i="23"/>
  <c r="F795" i="23"/>
  <c r="F796" i="23"/>
  <c r="F797" i="23"/>
  <c r="F798" i="23"/>
  <c r="F799" i="23"/>
  <c r="F800" i="23"/>
  <c r="F801" i="23"/>
  <c r="F802" i="23"/>
  <c r="F803" i="23"/>
  <c r="F804" i="23"/>
  <c r="F805" i="23"/>
  <c r="F806" i="23"/>
  <c r="F807" i="23"/>
  <c r="F808" i="23"/>
  <c r="F809" i="23"/>
  <c r="F810" i="23"/>
  <c r="F811" i="23"/>
  <c r="F812" i="23"/>
  <c r="F813" i="23"/>
  <c r="F814" i="23"/>
  <c r="F815" i="23"/>
  <c r="F816" i="23"/>
  <c r="F817" i="23"/>
  <c r="F818" i="23"/>
  <c r="F819" i="23"/>
  <c r="F820" i="23"/>
  <c r="F821" i="23"/>
  <c r="F822" i="23"/>
  <c r="F823" i="23"/>
  <c r="F824" i="23"/>
  <c r="F825" i="23"/>
  <c r="F826" i="23"/>
  <c r="F827" i="23"/>
  <c r="F828" i="23"/>
  <c r="F829" i="23"/>
  <c r="F830" i="23"/>
  <c r="F831" i="23"/>
  <c r="F832" i="23"/>
  <c r="F833" i="23"/>
  <c r="F834" i="23"/>
  <c r="F835" i="23"/>
  <c r="F836" i="23"/>
  <c r="F837" i="23"/>
  <c r="F838" i="23"/>
  <c r="F839" i="23"/>
  <c r="F840" i="23"/>
  <c r="F841" i="23"/>
  <c r="F842" i="23"/>
  <c r="F843" i="23"/>
  <c r="F844" i="23"/>
  <c r="F845" i="23"/>
  <c r="F846" i="23"/>
  <c r="F847" i="23"/>
  <c r="F848" i="23"/>
  <c r="F849" i="23"/>
  <c r="F850" i="23"/>
  <c r="F851" i="23"/>
  <c r="F852" i="23"/>
  <c r="F853" i="23"/>
  <c r="F854" i="23"/>
  <c r="F855" i="23"/>
  <c r="F856" i="23"/>
  <c r="F857" i="23"/>
  <c r="F858" i="23"/>
  <c r="F859" i="23"/>
  <c r="F860" i="23"/>
  <c r="F861" i="23"/>
  <c r="F862" i="23"/>
  <c r="F863" i="23"/>
  <c r="F864" i="23"/>
  <c r="F865" i="23"/>
  <c r="F866" i="23"/>
  <c r="F867" i="23"/>
  <c r="F868" i="23"/>
  <c r="F869" i="23"/>
  <c r="F870" i="23"/>
  <c r="F871" i="23"/>
  <c r="F872" i="23"/>
  <c r="F873" i="23"/>
  <c r="F874" i="23"/>
  <c r="F875" i="23"/>
  <c r="F876" i="23"/>
  <c r="F877" i="23"/>
  <c r="F878" i="23"/>
  <c r="F879" i="23"/>
  <c r="F880" i="23"/>
  <c r="F881" i="23"/>
  <c r="F882" i="23"/>
  <c r="F883" i="23"/>
  <c r="F884" i="23"/>
  <c r="F885" i="23"/>
  <c r="F886" i="23"/>
  <c r="F887" i="23"/>
  <c r="F888" i="23"/>
  <c r="F889" i="23"/>
  <c r="F890" i="23"/>
  <c r="F891" i="23"/>
  <c r="F892" i="23"/>
  <c r="F893" i="23"/>
  <c r="F894" i="23"/>
  <c r="F895" i="23"/>
  <c r="F896" i="23"/>
  <c r="F897" i="23"/>
  <c r="F898" i="23"/>
  <c r="F899" i="23"/>
  <c r="F900" i="23"/>
  <c r="F901" i="23"/>
  <c r="F902" i="23"/>
  <c r="F903" i="23"/>
  <c r="F904" i="23"/>
  <c r="F905" i="23"/>
  <c r="F906" i="23"/>
  <c r="F907" i="23"/>
  <c r="F908" i="23"/>
  <c r="F909" i="23"/>
  <c r="F910" i="23"/>
  <c r="F911" i="23"/>
  <c r="F912" i="23"/>
  <c r="F913" i="23"/>
  <c r="F914" i="23"/>
  <c r="F915" i="23"/>
  <c r="F916" i="23"/>
  <c r="F917" i="23"/>
  <c r="F918" i="23"/>
  <c r="F919" i="23"/>
  <c r="F920" i="23"/>
  <c r="F921" i="23"/>
  <c r="F922" i="23"/>
  <c r="F923" i="23"/>
  <c r="F924" i="23"/>
  <c r="F925" i="23"/>
  <c r="F926" i="23"/>
  <c r="F927" i="23"/>
  <c r="F928" i="23"/>
  <c r="F929" i="23"/>
  <c r="F930" i="23"/>
  <c r="F931" i="23"/>
  <c r="F932" i="23"/>
  <c r="F933" i="23"/>
  <c r="F934" i="23"/>
  <c r="F935" i="23"/>
  <c r="F936" i="23"/>
  <c r="F937" i="23"/>
  <c r="F938" i="23"/>
  <c r="F939" i="23"/>
  <c r="F940" i="23"/>
  <c r="F941" i="23"/>
  <c r="F942" i="23"/>
  <c r="F943" i="23"/>
  <c r="F944" i="23"/>
  <c r="F945" i="23"/>
  <c r="F946" i="23"/>
  <c r="F947" i="23"/>
  <c r="F948" i="23"/>
  <c r="F949" i="23"/>
  <c r="F950" i="23"/>
  <c r="F951" i="23"/>
  <c r="F952" i="23"/>
  <c r="F953" i="23"/>
  <c r="F954" i="23"/>
  <c r="F955" i="23"/>
  <c r="F956" i="23"/>
  <c r="F957" i="23"/>
  <c r="F958" i="23"/>
  <c r="F959" i="23"/>
  <c r="F960" i="23"/>
  <c r="F961" i="23"/>
  <c r="F962" i="23"/>
  <c r="F963" i="23"/>
  <c r="F964" i="23"/>
  <c r="F965" i="23"/>
  <c r="F966" i="23"/>
  <c r="F967" i="23"/>
  <c r="F968" i="23"/>
  <c r="F969" i="23"/>
  <c r="F970" i="23"/>
  <c r="F971" i="23"/>
  <c r="F972" i="23"/>
  <c r="F973" i="23"/>
  <c r="F974" i="23"/>
  <c r="F975" i="23"/>
  <c r="F976" i="23"/>
  <c r="F977" i="23"/>
  <c r="F978" i="23"/>
  <c r="F979" i="23"/>
  <c r="F980" i="23"/>
  <c r="F981" i="23"/>
  <c r="F982" i="23"/>
  <c r="F983" i="23"/>
  <c r="F984" i="23"/>
  <c r="F985" i="23"/>
  <c r="F986" i="23"/>
  <c r="F987" i="23"/>
  <c r="F988" i="23"/>
  <c r="F989" i="23"/>
  <c r="F990" i="23"/>
  <c r="F991" i="23"/>
  <c r="F992" i="23"/>
  <c r="F993" i="23"/>
  <c r="F994" i="23"/>
  <c r="F995" i="23"/>
  <c r="F996" i="23"/>
  <c r="F997" i="23"/>
  <c r="F998" i="23"/>
  <c r="F999" i="23"/>
  <c r="F1000" i="23"/>
  <c r="F1001" i="23"/>
  <c r="F1002" i="23"/>
  <c r="F1003" i="23"/>
  <c r="F1004" i="23"/>
  <c r="F1005" i="23"/>
  <c r="F1006" i="23"/>
  <c r="F1007" i="23"/>
  <c r="F1008" i="23"/>
  <c r="F1009" i="23"/>
  <c r="F1010" i="23"/>
  <c r="F1011" i="23"/>
  <c r="F1012" i="23"/>
  <c r="F1013" i="23"/>
  <c r="F1014" i="23"/>
  <c r="F1015" i="23"/>
  <c r="F1016" i="23"/>
  <c r="F1017" i="23"/>
  <c r="F1018" i="23"/>
  <c r="F1019" i="23"/>
  <c r="F1020" i="23"/>
  <c r="F1021" i="23"/>
  <c r="F1022" i="23"/>
  <c r="F1023" i="23"/>
  <c r="F1024" i="23"/>
  <c r="F1025" i="23"/>
  <c r="F1026" i="23"/>
  <c r="F1027" i="23"/>
  <c r="F1028" i="23"/>
  <c r="F1029" i="23"/>
  <c r="F1030" i="23"/>
  <c r="F1031" i="23"/>
  <c r="F1032" i="23"/>
  <c r="F1033" i="23"/>
  <c r="F1034" i="23"/>
  <c r="F1035" i="23"/>
  <c r="F1036" i="23"/>
  <c r="F1037" i="23"/>
  <c r="F1038" i="23"/>
  <c r="F1039" i="23"/>
  <c r="F1040" i="23"/>
  <c r="F1041" i="23"/>
  <c r="F1042" i="23"/>
  <c r="F1043" i="23"/>
  <c r="F1044" i="23"/>
  <c r="F1045" i="23"/>
  <c r="F1046" i="23"/>
  <c r="F1047" i="23"/>
  <c r="F1048" i="23"/>
  <c r="F1049" i="23"/>
  <c r="F1050" i="23"/>
  <c r="F1051" i="23"/>
  <c r="F1052" i="23"/>
  <c r="F1053" i="23"/>
  <c r="F1054" i="23"/>
  <c r="F1055" i="23"/>
  <c r="F1056" i="23"/>
  <c r="F1057" i="23"/>
  <c r="F1058" i="23"/>
  <c r="F1059" i="23"/>
  <c r="F1060" i="23"/>
  <c r="F1061" i="23"/>
  <c r="F1062" i="23"/>
  <c r="F1063" i="23"/>
  <c r="F1064" i="23"/>
  <c r="F1065" i="23"/>
  <c r="F1066" i="23"/>
  <c r="F1067" i="23"/>
  <c r="F1068" i="23"/>
  <c r="F1069" i="23"/>
  <c r="F1070" i="23"/>
  <c r="F1071" i="23"/>
  <c r="F1072" i="23"/>
  <c r="F1073" i="23"/>
  <c r="F1074" i="23"/>
  <c r="F1075" i="23"/>
  <c r="F1076" i="23"/>
  <c r="F1077" i="23"/>
  <c r="F1078" i="23"/>
  <c r="F1079" i="23"/>
  <c r="F1080" i="23"/>
  <c r="F1081" i="23"/>
  <c r="F1082" i="23"/>
  <c r="F1083" i="23"/>
  <c r="F1084" i="23"/>
  <c r="F1085" i="23"/>
  <c r="F1086" i="23"/>
  <c r="F1087" i="23"/>
  <c r="F1088" i="23"/>
  <c r="F1089" i="23"/>
  <c r="F1090" i="23"/>
  <c r="F1091" i="23"/>
  <c r="F1092" i="23"/>
  <c r="F1093" i="23"/>
  <c r="F1094" i="23"/>
  <c r="F1095" i="23"/>
  <c r="F1096" i="23"/>
  <c r="F1097" i="23"/>
  <c r="F1098" i="23"/>
  <c r="F1099" i="23"/>
  <c r="F1100" i="23"/>
  <c r="F1101" i="23"/>
  <c r="F1102" i="23"/>
  <c r="F1103" i="23"/>
  <c r="F1104" i="23"/>
  <c r="F1105" i="23"/>
  <c r="F1106" i="23"/>
  <c r="F1107" i="23"/>
  <c r="F1108" i="23"/>
  <c r="F1109" i="23"/>
  <c r="F1110" i="23"/>
  <c r="F1111" i="23"/>
  <c r="F1112" i="23"/>
  <c r="F1113" i="23"/>
  <c r="F1114" i="23"/>
  <c r="F1115" i="23"/>
  <c r="F1116" i="23"/>
  <c r="F1117" i="23"/>
  <c r="F1118" i="23"/>
  <c r="F1119" i="23"/>
  <c r="F1120" i="23"/>
  <c r="F1121" i="23"/>
  <c r="F1122" i="23"/>
  <c r="F1123" i="23"/>
  <c r="F1124" i="23"/>
  <c r="F1125" i="23"/>
  <c r="F1126" i="23"/>
  <c r="F1127" i="23"/>
  <c r="F1128" i="23"/>
  <c r="F1129" i="23"/>
  <c r="F1130" i="23"/>
  <c r="F1131" i="23"/>
  <c r="F1132" i="23"/>
  <c r="F1133" i="23"/>
  <c r="F1134" i="23"/>
  <c r="F1135" i="23"/>
  <c r="F1136" i="23"/>
  <c r="F1137" i="23"/>
  <c r="F1138" i="23"/>
  <c r="F1139" i="23"/>
  <c r="F1140" i="23"/>
  <c r="F1141" i="23"/>
  <c r="F1142" i="23"/>
  <c r="F1143" i="23"/>
  <c r="F1144" i="23"/>
  <c r="F1145" i="23"/>
  <c r="F1146" i="23"/>
  <c r="F1147" i="23"/>
  <c r="F1148" i="23"/>
  <c r="F1149" i="23"/>
  <c r="F1150" i="23"/>
  <c r="F1151" i="23"/>
  <c r="F1152" i="23"/>
  <c r="F1153" i="23"/>
  <c r="F1154" i="23"/>
  <c r="F1155" i="23"/>
  <c r="F1156" i="23"/>
  <c r="F1157" i="23"/>
  <c r="F1158" i="23"/>
  <c r="F1159" i="23"/>
  <c r="F1160" i="23"/>
  <c r="F1161" i="23"/>
  <c r="F1162" i="23"/>
  <c r="F1163" i="23"/>
  <c r="F1164" i="23"/>
  <c r="F1165" i="23"/>
  <c r="F1166" i="23"/>
  <c r="F1167" i="23"/>
  <c r="F1168" i="23"/>
  <c r="F1169" i="23"/>
  <c r="F1170" i="23"/>
  <c r="F1171" i="23"/>
  <c r="F1172" i="23"/>
  <c r="F1173" i="23"/>
  <c r="F1174" i="23"/>
  <c r="F1175" i="23"/>
  <c r="F1176" i="23"/>
  <c r="F1177" i="23"/>
  <c r="F1178" i="23"/>
  <c r="F1179" i="23"/>
  <c r="F1180" i="23"/>
  <c r="F1181" i="23"/>
  <c r="F1182" i="23"/>
  <c r="F1183" i="23"/>
  <c r="F1184" i="23"/>
  <c r="F1185" i="23"/>
  <c r="F1186" i="23"/>
  <c r="F1187" i="23"/>
  <c r="F1188" i="23"/>
  <c r="F1189" i="23"/>
  <c r="F1190" i="23"/>
  <c r="F1191" i="23"/>
  <c r="F1192" i="23"/>
  <c r="F1193" i="23"/>
  <c r="F1194" i="23"/>
  <c r="F1195" i="23"/>
  <c r="F1196" i="23"/>
  <c r="F1197" i="23"/>
  <c r="F1198" i="23"/>
  <c r="F1199" i="23"/>
  <c r="F1200" i="23"/>
  <c r="F1201" i="23"/>
  <c r="F1202" i="23"/>
  <c r="F1203" i="23"/>
  <c r="F1204" i="23"/>
  <c r="F1205" i="23"/>
  <c r="F1206" i="23"/>
  <c r="F1207" i="23"/>
  <c r="F1208" i="23"/>
  <c r="F1209" i="23"/>
  <c r="F1210" i="23"/>
  <c r="F1211" i="23"/>
  <c r="F1212" i="23"/>
  <c r="F1213" i="23"/>
  <c r="F1214" i="23"/>
  <c r="F1215" i="23"/>
  <c r="F1216" i="23"/>
  <c r="F1217" i="23"/>
  <c r="F1218" i="23"/>
  <c r="F1219" i="23"/>
  <c r="F1220" i="23"/>
  <c r="F1221" i="23"/>
  <c r="F1222" i="23"/>
  <c r="F1223" i="23"/>
  <c r="F1224" i="23"/>
  <c r="F1225" i="23"/>
  <c r="F1226" i="23"/>
  <c r="F1227" i="23"/>
  <c r="F1228" i="23"/>
  <c r="F1229" i="23"/>
  <c r="F1230" i="23"/>
  <c r="F1231" i="23"/>
  <c r="F1232" i="23"/>
  <c r="F1233" i="23"/>
  <c r="F1234" i="23"/>
  <c r="F1235" i="23"/>
  <c r="F1236" i="23"/>
  <c r="F1237" i="23"/>
  <c r="F1238" i="23"/>
  <c r="F1239" i="23"/>
  <c r="F1240" i="23"/>
  <c r="F1241" i="23"/>
  <c r="F1242" i="23"/>
  <c r="F1243" i="23"/>
  <c r="F1244" i="23"/>
  <c r="F1245" i="23"/>
  <c r="F1246" i="23"/>
  <c r="F1247" i="23"/>
  <c r="F1248" i="23"/>
  <c r="F1249" i="23"/>
  <c r="F1250" i="23"/>
  <c r="F1251" i="23"/>
  <c r="F1252" i="23"/>
  <c r="F1253" i="23"/>
  <c r="F1254" i="23"/>
  <c r="F1255" i="23"/>
  <c r="F1256" i="23"/>
  <c r="F1257" i="23"/>
  <c r="F1258" i="23"/>
  <c r="F1259" i="23"/>
  <c r="F1260" i="23"/>
  <c r="F1261" i="23"/>
  <c r="F1262" i="23"/>
  <c r="F1263" i="23"/>
  <c r="F1264" i="23"/>
  <c r="F1265" i="23"/>
  <c r="F1266" i="23"/>
  <c r="F1267" i="23"/>
  <c r="F1268" i="23"/>
  <c r="F1269" i="23"/>
  <c r="F1270" i="23"/>
  <c r="F1271" i="23"/>
  <c r="F1272" i="23"/>
  <c r="F1273" i="23"/>
  <c r="F1274" i="23"/>
  <c r="F1275" i="23"/>
  <c r="F1276" i="23"/>
  <c r="F1277" i="23"/>
  <c r="F1278" i="23"/>
  <c r="F1279" i="23"/>
  <c r="F1280" i="23"/>
  <c r="F1281" i="23"/>
  <c r="F1282" i="23"/>
  <c r="F1283" i="23"/>
  <c r="F1284" i="23"/>
  <c r="F1285" i="23"/>
  <c r="F1286" i="23"/>
  <c r="F1287" i="23"/>
  <c r="F1288" i="23"/>
  <c r="F1289" i="23"/>
  <c r="F1290" i="23"/>
  <c r="F1291" i="23"/>
  <c r="F1292" i="23"/>
  <c r="F1293" i="23"/>
  <c r="F1294" i="23"/>
  <c r="F1295" i="23"/>
  <c r="F1296" i="23"/>
  <c r="F1297" i="23"/>
  <c r="F1298" i="23"/>
  <c r="F1299" i="23"/>
  <c r="F1300" i="23"/>
  <c r="F1301" i="23"/>
  <c r="F1302" i="23"/>
  <c r="F1303" i="23"/>
  <c r="F1304" i="23"/>
  <c r="F1305" i="23"/>
  <c r="F1306" i="23"/>
  <c r="F1307" i="23"/>
  <c r="F1308" i="23"/>
  <c r="F1309" i="23"/>
  <c r="F1310" i="23"/>
  <c r="F1311" i="23"/>
  <c r="F1312" i="23"/>
  <c r="F1313" i="23"/>
  <c r="F1314" i="23"/>
  <c r="F1315" i="23"/>
  <c r="F1316" i="23"/>
  <c r="F1317" i="23"/>
  <c r="F1318" i="23"/>
  <c r="F1319" i="23"/>
  <c r="F1320" i="23"/>
  <c r="F1321" i="23"/>
  <c r="F1322" i="23"/>
  <c r="F1323" i="23"/>
  <c r="F1324" i="23"/>
  <c r="F1325" i="23"/>
  <c r="F1326" i="23"/>
  <c r="F1327" i="23"/>
  <c r="F1328" i="23"/>
  <c r="F1329" i="23"/>
  <c r="F1330" i="23"/>
  <c r="F1331" i="23"/>
  <c r="F1332" i="23"/>
  <c r="F1333" i="23"/>
  <c r="F1334" i="23"/>
  <c r="F1335" i="23"/>
  <c r="F1336" i="23"/>
  <c r="F1337" i="23"/>
  <c r="F1338" i="23"/>
  <c r="F1339" i="23"/>
  <c r="F1340" i="23"/>
  <c r="F1341" i="23"/>
  <c r="F1342" i="23"/>
  <c r="F1343" i="23"/>
  <c r="F1344" i="23"/>
  <c r="F1345" i="23"/>
  <c r="F1346" i="23"/>
  <c r="F1347" i="23"/>
  <c r="F1348" i="23"/>
  <c r="F1349" i="23"/>
  <c r="F1350" i="23"/>
  <c r="F1351" i="23"/>
  <c r="F1352" i="23"/>
  <c r="F1353" i="23"/>
  <c r="F1354" i="23"/>
  <c r="F1355" i="23"/>
  <c r="F1356" i="23"/>
  <c r="F1357" i="23"/>
  <c r="F1358" i="23"/>
  <c r="F1359" i="23"/>
  <c r="F1360" i="23"/>
  <c r="F1361" i="23"/>
  <c r="F1362" i="23"/>
  <c r="F1363" i="23"/>
  <c r="F1364" i="23"/>
  <c r="F1365" i="23"/>
  <c r="F1366" i="23"/>
  <c r="F1367" i="23"/>
  <c r="F1368" i="23"/>
  <c r="F1369" i="23"/>
  <c r="F1370" i="23"/>
  <c r="F1371" i="23"/>
  <c r="F1372" i="23"/>
  <c r="F1373" i="23"/>
  <c r="F1374" i="23"/>
  <c r="F1375" i="23"/>
  <c r="F1376" i="23"/>
  <c r="F1377" i="23"/>
  <c r="F1378" i="23"/>
  <c r="F1379" i="23"/>
  <c r="F1380" i="23"/>
  <c r="F1381" i="23"/>
  <c r="F1382" i="23"/>
  <c r="F1383" i="23"/>
  <c r="F1384" i="23"/>
  <c r="F1385" i="23"/>
  <c r="F1386" i="23"/>
  <c r="F1387" i="23"/>
  <c r="F1388" i="23"/>
  <c r="F1389" i="23"/>
  <c r="F1390" i="23"/>
  <c r="F1391" i="23"/>
  <c r="F1392" i="23"/>
  <c r="F1393" i="23"/>
  <c r="F1394" i="23"/>
  <c r="F1395" i="23"/>
  <c r="F1396" i="23"/>
  <c r="F1397" i="23"/>
  <c r="F1398" i="23"/>
  <c r="F1399" i="23"/>
  <c r="F1400" i="23"/>
  <c r="F1401" i="23"/>
  <c r="F1402" i="23"/>
  <c r="F1403" i="23"/>
  <c r="F1404" i="23"/>
  <c r="F1405" i="23"/>
  <c r="F1406" i="23"/>
  <c r="F1407" i="23"/>
  <c r="F1408" i="23"/>
  <c r="F1409" i="23"/>
  <c r="F1410" i="23"/>
  <c r="F1411" i="23"/>
  <c r="F1412" i="23"/>
  <c r="F1413" i="23"/>
  <c r="F1414" i="23"/>
  <c r="F1415" i="23"/>
  <c r="F1416" i="23"/>
  <c r="F1417" i="23"/>
  <c r="F1418" i="23"/>
  <c r="F1419" i="23"/>
  <c r="F1420" i="23"/>
  <c r="F1421" i="23"/>
  <c r="F1422" i="23"/>
  <c r="F1423" i="23"/>
  <c r="F1424" i="23"/>
  <c r="F1425" i="23"/>
  <c r="F1426" i="23"/>
  <c r="F1427" i="23"/>
  <c r="F1428" i="23"/>
  <c r="F1429" i="23"/>
  <c r="F1430" i="23"/>
  <c r="F1431" i="23"/>
  <c r="F1432" i="23"/>
  <c r="F1433" i="23"/>
  <c r="F1434" i="23"/>
  <c r="F1435" i="23"/>
  <c r="F1436" i="23"/>
  <c r="F1437" i="23"/>
  <c r="F1438" i="23"/>
  <c r="F1439" i="23"/>
  <c r="F1440" i="23"/>
  <c r="F1441" i="23"/>
  <c r="F1442" i="23"/>
  <c r="F1443" i="23"/>
  <c r="F1444" i="23"/>
  <c r="F1445" i="23"/>
  <c r="F1446" i="23"/>
  <c r="F1447" i="23"/>
  <c r="F1448" i="23"/>
  <c r="F1449" i="23"/>
  <c r="F1450" i="23"/>
  <c r="F1451" i="23"/>
  <c r="F1452" i="23"/>
  <c r="F1453" i="23"/>
  <c r="F1454" i="23"/>
  <c r="F1455" i="23"/>
  <c r="F1456" i="23"/>
  <c r="F1457" i="23"/>
  <c r="F1458" i="23"/>
  <c r="F1459" i="23"/>
  <c r="F1460" i="23"/>
  <c r="F1461" i="23"/>
  <c r="F1462" i="23"/>
  <c r="F1463" i="23"/>
  <c r="F1464" i="23"/>
  <c r="F1465" i="23"/>
  <c r="F1466" i="23"/>
  <c r="F1467" i="23"/>
  <c r="F1468" i="23"/>
  <c r="F1469" i="23"/>
  <c r="F1470" i="23"/>
  <c r="F1471" i="23"/>
  <c r="F1472" i="23"/>
  <c r="F1473" i="23"/>
  <c r="F1474" i="23"/>
  <c r="F1475" i="23"/>
  <c r="F1476" i="23"/>
  <c r="F1477" i="23"/>
  <c r="F1478" i="23"/>
  <c r="F1479" i="23"/>
  <c r="F1480" i="23"/>
  <c r="F1481" i="23"/>
  <c r="F1482" i="23"/>
  <c r="F1483" i="23"/>
  <c r="F1484" i="23"/>
  <c r="F1485" i="23"/>
  <c r="F1486" i="23"/>
  <c r="F1487" i="23"/>
  <c r="F1488" i="23"/>
  <c r="F1489" i="23"/>
  <c r="F1490" i="23"/>
  <c r="F1491" i="23"/>
  <c r="F1492" i="23"/>
  <c r="F1493" i="23"/>
  <c r="F1494" i="23"/>
  <c r="F1495" i="23"/>
  <c r="F1496" i="23"/>
  <c r="F1497" i="23"/>
  <c r="F1498" i="23"/>
  <c r="F1499" i="23"/>
  <c r="F1500" i="23"/>
  <c r="F1501" i="23"/>
  <c r="F1502" i="23"/>
  <c r="F1503" i="23"/>
  <c r="F1504" i="23"/>
  <c r="F1505" i="23"/>
  <c r="F1506" i="23"/>
  <c r="F1507" i="23"/>
  <c r="F1508" i="23"/>
  <c r="F1509" i="23"/>
  <c r="F1510" i="23"/>
  <c r="F1511" i="23"/>
  <c r="F1512" i="23"/>
  <c r="F1513" i="23"/>
  <c r="F1514" i="23"/>
  <c r="F1515" i="23"/>
  <c r="F1516" i="23"/>
  <c r="F1517" i="23"/>
  <c r="F1518" i="23"/>
  <c r="F1519" i="23"/>
  <c r="F1520" i="23"/>
  <c r="F1521" i="23"/>
  <c r="F1522" i="23"/>
  <c r="F1523" i="23"/>
  <c r="F1524" i="23"/>
  <c r="F1525" i="23"/>
  <c r="F1526" i="23"/>
  <c r="F1527" i="23"/>
  <c r="F1528" i="23"/>
  <c r="F1529" i="23"/>
  <c r="F1530" i="23"/>
  <c r="F1531" i="23"/>
  <c r="F1532" i="23"/>
  <c r="F1533" i="23"/>
  <c r="F1534" i="23"/>
  <c r="F1535" i="23"/>
  <c r="F1536" i="23"/>
  <c r="F1537" i="23"/>
  <c r="F1538" i="23"/>
  <c r="F1539" i="23"/>
  <c r="F1540" i="23"/>
  <c r="F1541" i="23"/>
  <c r="F1542" i="23"/>
  <c r="F1543" i="23"/>
  <c r="F1544" i="23"/>
  <c r="F1545" i="23"/>
  <c r="F1546" i="23"/>
  <c r="F1547" i="23"/>
  <c r="F1548" i="23"/>
  <c r="F1549" i="23"/>
  <c r="F1550" i="23"/>
  <c r="F1551" i="23"/>
  <c r="F1552" i="23"/>
  <c r="F1553" i="23"/>
  <c r="F1554" i="23"/>
  <c r="F1555" i="23"/>
  <c r="F1556" i="23"/>
  <c r="F1557" i="23"/>
  <c r="F1558" i="23"/>
  <c r="F1559" i="23"/>
  <c r="F1560" i="23"/>
  <c r="F1561" i="23"/>
  <c r="F1562" i="23"/>
  <c r="F1563" i="23"/>
  <c r="F1564" i="23"/>
  <c r="F1565" i="23"/>
  <c r="F1566" i="23"/>
  <c r="F1567" i="23"/>
  <c r="F1568" i="23"/>
  <c r="F1569" i="23"/>
  <c r="F1570" i="23"/>
  <c r="F1571" i="23"/>
  <c r="F1572" i="23"/>
  <c r="F1573" i="23"/>
  <c r="F1574" i="23"/>
  <c r="F1575" i="23"/>
  <c r="F1576" i="23"/>
  <c r="F1577" i="23"/>
  <c r="F1578" i="23"/>
  <c r="F1579" i="23"/>
  <c r="F1580" i="23"/>
  <c r="F1581" i="23"/>
  <c r="F1582" i="23"/>
  <c r="F1583" i="23"/>
  <c r="F1584" i="23"/>
  <c r="F1585" i="23"/>
  <c r="F1586" i="23"/>
  <c r="F1587" i="23"/>
  <c r="F1588" i="23"/>
  <c r="F1589" i="23"/>
  <c r="F1590" i="23"/>
  <c r="F1591" i="23"/>
  <c r="F1592" i="23"/>
  <c r="F1593" i="23"/>
  <c r="F1594" i="23"/>
  <c r="F1595" i="23"/>
  <c r="F1596" i="23"/>
  <c r="F1597" i="23"/>
  <c r="F1598" i="23"/>
  <c r="F1599" i="23"/>
  <c r="F1600" i="23"/>
  <c r="F1601" i="23"/>
  <c r="F1602" i="23"/>
  <c r="F1603" i="23"/>
  <c r="F1604" i="23"/>
  <c r="F1605" i="23"/>
  <c r="F1606" i="23"/>
  <c r="F1607" i="23"/>
  <c r="F1608" i="23"/>
  <c r="F1609" i="23"/>
  <c r="F1610" i="23"/>
  <c r="F1611" i="23"/>
  <c r="F1612" i="23"/>
  <c r="F1613" i="23"/>
  <c r="F1614" i="23"/>
  <c r="F1615" i="23"/>
  <c r="F1616" i="23"/>
  <c r="F1617" i="23"/>
  <c r="F1618" i="23"/>
  <c r="F1619" i="23"/>
  <c r="F1620" i="23"/>
  <c r="F1621" i="23"/>
  <c r="F1622" i="23"/>
  <c r="F1623" i="23"/>
  <c r="F1624" i="23"/>
  <c r="F1625" i="23"/>
  <c r="F1626" i="23"/>
  <c r="F1627" i="23"/>
  <c r="F1628" i="23"/>
  <c r="F1629" i="23"/>
  <c r="F1630" i="23"/>
  <c r="F1631" i="23"/>
  <c r="F1632" i="23"/>
  <c r="F1633" i="23"/>
  <c r="F1634" i="23"/>
  <c r="F1635" i="23"/>
  <c r="F1636" i="23"/>
  <c r="F1637" i="23"/>
  <c r="F1638" i="23"/>
  <c r="F1639" i="23"/>
  <c r="F1640" i="23"/>
  <c r="F1641" i="23"/>
  <c r="F1642" i="23"/>
  <c r="F1643" i="23"/>
  <c r="F1644" i="23"/>
  <c r="F1645" i="23"/>
  <c r="F1646" i="23"/>
  <c r="F1647" i="23"/>
  <c r="F1648" i="23"/>
  <c r="F1649" i="23"/>
  <c r="F1650" i="23"/>
  <c r="F1651" i="23"/>
  <c r="F1652" i="23"/>
  <c r="F1653" i="23"/>
  <c r="F1654" i="23"/>
  <c r="F1655" i="23"/>
  <c r="F1656" i="23"/>
  <c r="F1657" i="23"/>
  <c r="F1658" i="23"/>
  <c r="F1659" i="23"/>
  <c r="F1660" i="23"/>
  <c r="F1661" i="23"/>
  <c r="F1662" i="23"/>
  <c r="F1663" i="23"/>
  <c r="F1664" i="23"/>
  <c r="F1665" i="23"/>
  <c r="F1666" i="23"/>
  <c r="F1667" i="23"/>
  <c r="F1668" i="23"/>
  <c r="F1669" i="23"/>
  <c r="F1670" i="23"/>
  <c r="F1671" i="23"/>
  <c r="F1672" i="23"/>
  <c r="F1673" i="23"/>
  <c r="F1674" i="23"/>
  <c r="F1675" i="23"/>
  <c r="F1676" i="23"/>
  <c r="F1677" i="23"/>
  <c r="F1678" i="23"/>
  <c r="F1679" i="23"/>
  <c r="F1680" i="23"/>
  <c r="F1681" i="23"/>
  <c r="F1682" i="23"/>
  <c r="F1683" i="23"/>
  <c r="F1684" i="23"/>
  <c r="F1685" i="23"/>
  <c r="F1686" i="23"/>
  <c r="F1687" i="23"/>
  <c r="F1688" i="23"/>
  <c r="F1689" i="23"/>
  <c r="F1690" i="23"/>
  <c r="F1691" i="23"/>
  <c r="F1692" i="23"/>
  <c r="F1693" i="23"/>
  <c r="F1694" i="23"/>
  <c r="F1695" i="23"/>
  <c r="F1696" i="23"/>
  <c r="F1697" i="23"/>
  <c r="F1698" i="23"/>
  <c r="F1699" i="23"/>
  <c r="F1700" i="23"/>
  <c r="F1701" i="23"/>
  <c r="F1702" i="23"/>
  <c r="F1703" i="23"/>
  <c r="F1704" i="23"/>
  <c r="F1705" i="23"/>
  <c r="F1706" i="23"/>
  <c r="F1707" i="23"/>
  <c r="F1708" i="23"/>
  <c r="F1709" i="23"/>
  <c r="F1710" i="23"/>
  <c r="F1711" i="23"/>
  <c r="F1712" i="23"/>
  <c r="F1713" i="23"/>
  <c r="F1714" i="23"/>
  <c r="F1715" i="23"/>
  <c r="F1716" i="23"/>
  <c r="F1717" i="23"/>
  <c r="F1718" i="23"/>
  <c r="F1719" i="23"/>
  <c r="F1720" i="23"/>
  <c r="F1721" i="23"/>
  <c r="F1722" i="23"/>
  <c r="F1723" i="23"/>
  <c r="F1724" i="23"/>
  <c r="F1725" i="23"/>
  <c r="F1726" i="23"/>
  <c r="F1727" i="23"/>
  <c r="F1728" i="23"/>
  <c r="F1729" i="23"/>
  <c r="F1730" i="23"/>
  <c r="F1731" i="23"/>
  <c r="F1732" i="23"/>
  <c r="F1733" i="23"/>
  <c r="F1734" i="23"/>
  <c r="F1735" i="23"/>
  <c r="F1736" i="23"/>
  <c r="F1737" i="23"/>
  <c r="F1738" i="23"/>
  <c r="F1739" i="23"/>
  <c r="F1740" i="23"/>
  <c r="F1741" i="23"/>
  <c r="F1742" i="23"/>
  <c r="F1743" i="23"/>
  <c r="F1744" i="23"/>
  <c r="F1745" i="23"/>
  <c r="F1746" i="23"/>
  <c r="F1747" i="23"/>
  <c r="F1748" i="23"/>
  <c r="F1749" i="23"/>
  <c r="F1750" i="23"/>
  <c r="F1751" i="23"/>
  <c r="F1752" i="23"/>
  <c r="F1753" i="23"/>
  <c r="F1754" i="23"/>
  <c r="F1755" i="23"/>
  <c r="F1756" i="23"/>
  <c r="F1757" i="23"/>
  <c r="F1758" i="23"/>
  <c r="F1759" i="23"/>
  <c r="F1760" i="23"/>
  <c r="F1761" i="23"/>
  <c r="F1762" i="23"/>
  <c r="F1763" i="23"/>
  <c r="F1764" i="23"/>
  <c r="F1765" i="23"/>
  <c r="F1766" i="23"/>
  <c r="F1767" i="23"/>
  <c r="F1768" i="23"/>
  <c r="F1769" i="23"/>
  <c r="F1770" i="23"/>
  <c r="F1771" i="23"/>
  <c r="F1772" i="23"/>
  <c r="F1773" i="23"/>
  <c r="F1774" i="23"/>
  <c r="F1775" i="23"/>
  <c r="F1776" i="23"/>
  <c r="F1777" i="23"/>
  <c r="F1778" i="23"/>
  <c r="F1779" i="23"/>
  <c r="F1780" i="23"/>
  <c r="F1781" i="23"/>
  <c r="F1782" i="23"/>
  <c r="F1783" i="23"/>
  <c r="F1784" i="23"/>
  <c r="F1785" i="23"/>
  <c r="F1786" i="23"/>
  <c r="F1787" i="23"/>
  <c r="F1788" i="23"/>
  <c r="F1789" i="23"/>
  <c r="F1790" i="23"/>
  <c r="F1791" i="23"/>
  <c r="F1792" i="23"/>
  <c r="F1793" i="23"/>
  <c r="F1794" i="23"/>
  <c r="F1795" i="23"/>
  <c r="F1796" i="23"/>
  <c r="F1797" i="23"/>
  <c r="F1798" i="23"/>
  <c r="F1799" i="23"/>
  <c r="F1800" i="23"/>
  <c r="F1801" i="23"/>
  <c r="F1802" i="23"/>
  <c r="F1803" i="23"/>
  <c r="F1804" i="23"/>
  <c r="F1805" i="23"/>
  <c r="F1806" i="23"/>
  <c r="F1807" i="23"/>
  <c r="F1808" i="23"/>
  <c r="F1809" i="23"/>
  <c r="F1810" i="23"/>
  <c r="F1811" i="23"/>
  <c r="F1812" i="23"/>
  <c r="F1813" i="23"/>
  <c r="F1814" i="23"/>
  <c r="F1815" i="23"/>
  <c r="F1816" i="23"/>
  <c r="F1817" i="23"/>
  <c r="F1818" i="23"/>
  <c r="F1819" i="23"/>
  <c r="F1820" i="23"/>
  <c r="F1821" i="23"/>
  <c r="F1822" i="23"/>
  <c r="F1823" i="23"/>
  <c r="F1824" i="23"/>
  <c r="F1825" i="23"/>
  <c r="F1826" i="23"/>
  <c r="F1827" i="23"/>
  <c r="F1828" i="23"/>
  <c r="F1829" i="23"/>
  <c r="F1830" i="23"/>
  <c r="F1831" i="23"/>
  <c r="F1832" i="23"/>
  <c r="F1833" i="23"/>
  <c r="F1834" i="23"/>
  <c r="F1835" i="23"/>
  <c r="F1836" i="23"/>
  <c r="F1837" i="23"/>
  <c r="F1838" i="23"/>
  <c r="F1839" i="23"/>
  <c r="F1840" i="23"/>
  <c r="F1841" i="23"/>
  <c r="F1842" i="23"/>
  <c r="F1843" i="23"/>
  <c r="F1844" i="23"/>
  <c r="F1845" i="23"/>
  <c r="F1846" i="23"/>
  <c r="F1847" i="23"/>
  <c r="F1848" i="23"/>
  <c r="F1849" i="23"/>
  <c r="F1850" i="23"/>
  <c r="F1851" i="23"/>
  <c r="F1852" i="23"/>
  <c r="F1853" i="23"/>
  <c r="F1854" i="23"/>
  <c r="F1855" i="23"/>
  <c r="F1856" i="23"/>
  <c r="F1857" i="23"/>
  <c r="F1858" i="23"/>
  <c r="F1859" i="23"/>
  <c r="F1860" i="23"/>
  <c r="F1861" i="23"/>
  <c r="F1862" i="23"/>
  <c r="F1863" i="23"/>
  <c r="F1864" i="23"/>
  <c r="F1865" i="23"/>
  <c r="F1866" i="23"/>
  <c r="F1867" i="23"/>
  <c r="F1868" i="23"/>
  <c r="F1869" i="23"/>
  <c r="F1870" i="23"/>
  <c r="F1871" i="23"/>
  <c r="F1872" i="23"/>
  <c r="F1873" i="23"/>
  <c r="F1874" i="23"/>
  <c r="F1875" i="23"/>
  <c r="F1876" i="23"/>
  <c r="F1877" i="23"/>
  <c r="F1878" i="23"/>
  <c r="F1879" i="23"/>
  <c r="F1880" i="23"/>
  <c r="F1881" i="23"/>
  <c r="F1882" i="23"/>
  <c r="F1883" i="23"/>
  <c r="F1884" i="23"/>
  <c r="F1885" i="23"/>
  <c r="F1886" i="23"/>
  <c r="F1887" i="23"/>
  <c r="F1888" i="23"/>
  <c r="F1889" i="23"/>
  <c r="F1890" i="23"/>
  <c r="F1891" i="23"/>
  <c r="F1892" i="23"/>
  <c r="F1893" i="23"/>
  <c r="F1894" i="23"/>
  <c r="F1895" i="23"/>
  <c r="F1896" i="23"/>
  <c r="F1897" i="23"/>
  <c r="F1898" i="23"/>
  <c r="F1899" i="23"/>
  <c r="F1900" i="23"/>
  <c r="F1901" i="23"/>
  <c r="F1902" i="23"/>
  <c r="F1903" i="23"/>
  <c r="F1904" i="23"/>
  <c r="F1905" i="23"/>
  <c r="F1906" i="23"/>
  <c r="F1907" i="23"/>
  <c r="F1908" i="23"/>
  <c r="F1909" i="23"/>
  <c r="F1910" i="23"/>
  <c r="F1911" i="23"/>
  <c r="F1912" i="23"/>
  <c r="F1913" i="23"/>
  <c r="F1914" i="23"/>
  <c r="F1915" i="23"/>
  <c r="F1916" i="23"/>
  <c r="F1917" i="23"/>
  <c r="F1918" i="23"/>
  <c r="F1919" i="23"/>
  <c r="F1920" i="23"/>
  <c r="F1921" i="23"/>
  <c r="F1922" i="23"/>
  <c r="F1923" i="23"/>
  <c r="F1924" i="23"/>
  <c r="F1925" i="23"/>
  <c r="F1926" i="23"/>
  <c r="F1927" i="23"/>
  <c r="F1928" i="23"/>
  <c r="F1929" i="23"/>
  <c r="F1930" i="23"/>
  <c r="F1931" i="23"/>
  <c r="F1932" i="23"/>
  <c r="F1933" i="23"/>
  <c r="F1934" i="23"/>
  <c r="F1935" i="23"/>
  <c r="F1936" i="23"/>
  <c r="F1937" i="23"/>
  <c r="F1938" i="23"/>
  <c r="F1939" i="23"/>
  <c r="F1940" i="23"/>
  <c r="F1941" i="23"/>
  <c r="F1942" i="23"/>
  <c r="F1943" i="23"/>
  <c r="F1944" i="23"/>
  <c r="F1945" i="23"/>
  <c r="F1946" i="23"/>
  <c r="F1947" i="23"/>
  <c r="F1948" i="23"/>
  <c r="F1949" i="23"/>
  <c r="F1950" i="23"/>
  <c r="F1951" i="23"/>
  <c r="F1952" i="23"/>
  <c r="F1953" i="23"/>
  <c r="F1954" i="23"/>
  <c r="F1955" i="23"/>
  <c r="F1956" i="23"/>
  <c r="F1957" i="23"/>
  <c r="F1958" i="23"/>
  <c r="F1959" i="23"/>
  <c r="F1960" i="23"/>
  <c r="F1961" i="23"/>
  <c r="F1962" i="23"/>
  <c r="F1963" i="23"/>
  <c r="F1964" i="23"/>
  <c r="F1965" i="23"/>
  <c r="F1966" i="23"/>
  <c r="F1967" i="23"/>
  <c r="F1968" i="23"/>
  <c r="F1969" i="23"/>
  <c r="F1970" i="23"/>
  <c r="F1971" i="23"/>
  <c r="F1972" i="23"/>
  <c r="F1973" i="23"/>
  <c r="F1974" i="23"/>
  <c r="F1975" i="23"/>
  <c r="F1976" i="23"/>
  <c r="F1977" i="23"/>
  <c r="F1978" i="23"/>
  <c r="F1979" i="23"/>
  <c r="F1980" i="23"/>
  <c r="F1981" i="23"/>
  <c r="F1982" i="23"/>
  <c r="F1983" i="23"/>
  <c r="F1984" i="23"/>
  <c r="F1985" i="23"/>
  <c r="F1986" i="23"/>
  <c r="F1987" i="23"/>
  <c r="F1988" i="23"/>
  <c r="F1989" i="23"/>
  <c r="F1990" i="23"/>
  <c r="F1991" i="23"/>
  <c r="F1992" i="23"/>
  <c r="F1993" i="23"/>
  <c r="F1994" i="23"/>
  <c r="F1995" i="23"/>
  <c r="F1996" i="23"/>
  <c r="F1997" i="23"/>
  <c r="F1998" i="23"/>
  <c r="F1999" i="23"/>
  <c r="F2000" i="23"/>
  <c r="F2001" i="23"/>
  <c r="F2002" i="23"/>
  <c r="F2003" i="23"/>
  <c r="F2004" i="23"/>
  <c r="F2005" i="23"/>
  <c r="F2006" i="23"/>
  <c r="F2007" i="23"/>
  <c r="F2008" i="23"/>
  <c r="F2009" i="23"/>
  <c r="F2010" i="23"/>
  <c r="F2011" i="23"/>
  <c r="F2012" i="23"/>
  <c r="F2013" i="23"/>
  <c r="F2014" i="23"/>
  <c r="F2015" i="23"/>
  <c r="F2016" i="23"/>
  <c r="F2017" i="23"/>
  <c r="F2018" i="23"/>
  <c r="F2019" i="23"/>
  <c r="F2020" i="23"/>
  <c r="F2021" i="23"/>
  <c r="F2022" i="23"/>
  <c r="F2023" i="23"/>
  <c r="F2024" i="23"/>
  <c r="F2025" i="23"/>
  <c r="F2026" i="23"/>
  <c r="F2027" i="23"/>
  <c r="F2028" i="23"/>
  <c r="F2029" i="23"/>
  <c r="F2030" i="23"/>
  <c r="F2031" i="23"/>
  <c r="F2032" i="23"/>
  <c r="F2033" i="23"/>
  <c r="F2034" i="23"/>
  <c r="F2035" i="23"/>
  <c r="F2036" i="23"/>
  <c r="F2037" i="23"/>
  <c r="F2038" i="23"/>
  <c r="F2039" i="23"/>
  <c r="F2040" i="23"/>
  <c r="F2041" i="23"/>
  <c r="F2042" i="23"/>
  <c r="F2043" i="23"/>
  <c r="F2044" i="23"/>
  <c r="F2045" i="23"/>
  <c r="F2046" i="23"/>
  <c r="F2047" i="23"/>
  <c r="F2048" i="23"/>
  <c r="F2049" i="23"/>
  <c r="F2050" i="23"/>
  <c r="F2051" i="23"/>
  <c r="F2052" i="23"/>
  <c r="F2053" i="23"/>
  <c r="F2054" i="23"/>
  <c r="F2055" i="23"/>
  <c r="F2056" i="23"/>
  <c r="F2057" i="23"/>
  <c r="F2058" i="23"/>
  <c r="F2059" i="23"/>
  <c r="F2060" i="23"/>
  <c r="F2061" i="23"/>
  <c r="F2062" i="23"/>
  <c r="F2063" i="23"/>
  <c r="F2064" i="23"/>
  <c r="F2065" i="23"/>
  <c r="F2066" i="23"/>
  <c r="F2067" i="23"/>
  <c r="F2068" i="23"/>
  <c r="F2069" i="23"/>
  <c r="F2070" i="23"/>
  <c r="F2071" i="23"/>
  <c r="F2072" i="23"/>
  <c r="F2073" i="23"/>
  <c r="F2074" i="23"/>
  <c r="F2075" i="23"/>
  <c r="F2076" i="23"/>
  <c r="F2077" i="23"/>
  <c r="F2078" i="23"/>
  <c r="F2079" i="23"/>
  <c r="F2080" i="23"/>
  <c r="F2081" i="23"/>
  <c r="F2082" i="23"/>
  <c r="F2083" i="23"/>
  <c r="F2084" i="23"/>
  <c r="F2085" i="23"/>
  <c r="F2086" i="23"/>
  <c r="F2087" i="23"/>
  <c r="F2088" i="23"/>
  <c r="F2089" i="23"/>
  <c r="F2090" i="23"/>
  <c r="F2091" i="23"/>
  <c r="F2092" i="23"/>
  <c r="F2093" i="23"/>
  <c r="F2094" i="23"/>
  <c r="F2095" i="23"/>
  <c r="F2096" i="23"/>
  <c r="F2097" i="23"/>
  <c r="F2098" i="23"/>
  <c r="F2099" i="23"/>
  <c r="F2100" i="23"/>
  <c r="F2101" i="23"/>
  <c r="F2102" i="23"/>
  <c r="F2103" i="23"/>
  <c r="F2104" i="23"/>
  <c r="F2105" i="23"/>
  <c r="F2106" i="23"/>
  <c r="F2107" i="23"/>
  <c r="F2108" i="23"/>
  <c r="F2109" i="23"/>
  <c r="F2110" i="23"/>
  <c r="F2111" i="23"/>
  <c r="F2112" i="23"/>
  <c r="F2113" i="23"/>
  <c r="F2114" i="23"/>
  <c r="F2115" i="23"/>
  <c r="F2116" i="23"/>
  <c r="F2117" i="23"/>
  <c r="F2118" i="23"/>
  <c r="F2119" i="23"/>
  <c r="F2120" i="23"/>
  <c r="F2121" i="23"/>
  <c r="F2122" i="23"/>
  <c r="F2123" i="23"/>
  <c r="F2124" i="23"/>
  <c r="F2125" i="23"/>
  <c r="F2126" i="23"/>
  <c r="F2127" i="23"/>
  <c r="F2128" i="23"/>
  <c r="F2129" i="23"/>
  <c r="F2130" i="23"/>
  <c r="F2131" i="23"/>
  <c r="F2132" i="23"/>
  <c r="F2133" i="23"/>
  <c r="D3" i="23"/>
  <c r="E3" i="23" s="1"/>
  <c r="D4" i="23"/>
  <c r="E4" i="23" s="1"/>
  <c r="D5" i="23"/>
  <c r="E5" i="23" s="1"/>
  <c r="D6" i="23"/>
  <c r="E6" i="23" s="1"/>
  <c r="D7" i="23"/>
  <c r="E7" i="23" s="1"/>
  <c r="D8" i="23"/>
  <c r="E8" i="23" s="1"/>
  <c r="D9" i="23"/>
  <c r="E9" i="23" s="1"/>
  <c r="D10" i="23"/>
  <c r="E10" i="23" s="1"/>
  <c r="D11" i="23"/>
  <c r="E11" i="23" s="1"/>
  <c r="D12" i="23"/>
  <c r="E12" i="23" s="1"/>
  <c r="D13" i="23"/>
  <c r="E13" i="23" s="1"/>
  <c r="D14" i="23"/>
  <c r="E14" i="23" s="1"/>
  <c r="D15" i="23"/>
  <c r="E15" i="23" s="1"/>
  <c r="D16" i="23"/>
  <c r="E16" i="23" s="1"/>
  <c r="D17" i="23"/>
  <c r="E17" i="23" s="1"/>
  <c r="D18" i="23"/>
  <c r="E18" i="23" s="1"/>
  <c r="D19" i="23"/>
  <c r="E19" i="23" s="1"/>
  <c r="D20" i="23"/>
  <c r="E20" i="23" s="1"/>
  <c r="D21" i="23"/>
  <c r="E21" i="23" s="1"/>
  <c r="D22" i="23"/>
  <c r="E22" i="23" s="1"/>
  <c r="D23" i="23"/>
  <c r="E23" i="23" s="1"/>
  <c r="D24" i="23"/>
  <c r="E24" i="23" s="1"/>
  <c r="D25" i="23"/>
  <c r="E25" i="23" s="1"/>
  <c r="D26" i="23"/>
  <c r="E26" i="23" s="1"/>
  <c r="D27" i="23"/>
  <c r="E27" i="23" s="1"/>
  <c r="D28" i="23"/>
  <c r="E28" i="23" s="1"/>
  <c r="D29" i="23"/>
  <c r="E29" i="23" s="1"/>
  <c r="D30" i="23"/>
  <c r="E30" i="23" s="1"/>
  <c r="D31" i="23"/>
  <c r="E31" i="23" s="1"/>
  <c r="D32" i="23"/>
  <c r="E32" i="23" s="1"/>
  <c r="D33" i="23"/>
  <c r="E33" i="23" s="1"/>
  <c r="D34" i="23"/>
  <c r="E34" i="23" s="1"/>
  <c r="D35" i="23"/>
  <c r="E35" i="23" s="1"/>
  <c r="D36" i="23"/>
  <c r="E36" i="23" s="1"/>
  <c r="D37" i="23"/>
  <c r="E37" i="23" s="1"/>
  <c r="D38" i="23"/>
  <c r="E38" i="23" s="1"/>
  <c r="D39" i="23"/>
  <c r="E39" i="23" s="1"/>
  <c r="D40" i="23"/>
  <c r="E40" i="23" s="1"/>
  <c r="D41" i="23"/>
  <c r="E41" i="23" s="1"/>
  <c r="D42" i="23"/>
  <c r="E42" i="23" s="1"/>
  <c r="D43" i="23"/>
  <c r="E43" i="23" s="1"/>
  <c r="D44" i="23"/>
  <c r="E44" i="23" s="1"/>
  <c r="D45" i="23"/>
  <c r="E45" i="23" s="1"/>
  <c r="D46" i="23"/>
  <c r="E46" i="23" s="1"/>
  <c r="D47" i="23"/>
  <c r="E47" i="23" s="1"/>
  <c r="D48" i="23"/>
  <c r="E48" i="23" s="1"/>
  <c r="D49" i="23"/>
  <c r="E49" i="23" s="1"/>
  <c r="D50" i="23"/>
  <c r="E50" i="23" s="1"/>
  <c r="D51" i="23"/>
  <c r="E51" i="23" s="1"/>
  <c r="D52" i="23"/>
  <c r="E52" i="23" s="1"/>
  <c r="D53" i="23"/>
  <c r="E53" i="23" s="1"/>
  <c r="D54" i="23"/>
  <c r="E54" i="23" s="1"/>
  <c r="D55" i="23"/>
  <c r="E55" i="23" s="1"/>
  <c r="D56" i="23"/>
  <c r="E56" i="23" s="1"/>
  <c r="D57" i="23"/>
  <c r="E57" i="23" s="1"/>
  <c r="D58" i="23"/>
  <c r="E58" i="23" s="1"/>
  <c r="D59" i="23"/>
  <c r="E59" i="23" s="1"/>
  <c r="D60" i="23"/>
  <c r="E60" i="23" s="1"/>
  <c r="D61" i="23"/>
  <c r="E61" i="23" s="1"/>
  <c r="D62" i="23"/>
  <c r="E62" i="23" s="1"/>
  <c r="D63" i="23"/>
  <c r="E63" i="23" s="1"/>
  <c r="D64" i="23"/>
  <c r="E64" i="23" s="1"/>
  <c r="D65" i="23"/>
  <c r="E65" i="23" s="1"/>
  <c r="D66" i="23"/>
  <c r="E66" i="23" s="1"/>
  <c r="D67" i="23"/>
  <c r="E67" i="23" s="1"/>
  <c r="D68" i="23"/>
  <c r="E68" i="23" s="1"/>
  <c r="D69" i="23"/>
  <c r="E69" i="23" s="1"/>
  <c r="D70" i="23"/>
  <c r="E70" i="23" s="1"/>
  <c r="D71" i="23"/>
  <c r="E71" i="23" s="1"/>
  <c r="D72" i="23"/>
  <c r="E72" i="23" s="1"/>
  <c r="D73" i="23"/>
  <c r="E73" i="23" s="1"/>
  <c r="D74" i="23"/>
  <c r="E74" i="23" s="1"/>
  <c r="D75" i="23"/>
  <c r="E75" i="23" s="1"/>
  <c r="D76" i="23"/>
  <c r="E76" i="23" s="1"/>
  <c r="D77" i="23"/>
  <c r="E77" i="23" s="1"/>
  <c r="D78" i="23"/>
  <c r="E78" i="23" s="1"/>
  <c r="D79" i="23"/>
  <c r="E79" i="23" s="1"/>
  <c r="D80" i="23"/>
  <c r="E80" i="23" s="1"/>
  <c r="D81" i="23"/>
  <c r="E81" i="23" s="1"/>
  <c r="D82" i="23"/>
  <c r="E82" i="23" s="1"/>
  <c r="D83" i="23"/>
  <c r="E83" i="23" s="1"/>
  <c r="D84" i="23"/>
  <c r="E84" i="23" s="1"/>
  <c r="D85" i="23"/>
  <c r="E85" i="23" s="1"/>
  <c r="D86" i="23"/>
  <c r="E86" i="23" s="1"/>
  <c r="D87" i="23"/>
  <c r="E87" i="23" s="1"/>
  <c r="D88" i="23"/>
  <c r="E88" i="23" s="1"/>
  <c r="D89" i="23"/>
  <c r="E89" i="23" s="1"/>
  <c r="D90" i="23"/>
  <c r="E90" i="23" s="1"/>
  <c r="D91" i="23"/>
  <c r="E91" i="23" s="1"/>
  <c r="D92" i="23"/>
  <c r="E92" i="23" s="1"/>
  <c r="D93" i="23"/>
  <c r="E93" i="23" s="1"/>
  <c r="D94" i="23"/>
  <c r="E94" i="23" s="1"/>
  <c r="D95" i="23"/>
  <c r="E95" i="23" s="1"/>
  <c r="D96" i="23"/>
  <c r="E96" i="23" s="1"/>
  <c r="D97" i="23"/>
  <c r="E97" i="23" s="1"/>
  <c r="D98" i="23"/>
  <c r="E98" i="23" s="1"/>
  <c r="D99" i="23"/>
  <c r="E99" i="23" s="1"/>
  <c r="D100" i="23"/>
  <c r="E100" i="23" s="1"/>
  <c r="D101" i="23"/>
  <c r="E101" i="23" s="1"/>
  <c r="D102" i="23"/>
  <c r="E102" i="23" s="1"/>
  <c r="D103" i="23"/>
  <c r="E103" i="23" s="1"/>
  <c r="D104" i="23"/>
  <c r="E104" i="23" s="1"/>
  <c r="D105" i="23"/>
  <c r="E105" i="23" s="1"/>
  <c r="D106" i="23"/>
  <c r="E106" i="23" s="1"/>
  <c r="D107" i="23"/>
  <c r="E107" i="23" s="1"/>
  <c r="D108" i="23"/>
  <c r="E108" i="23" s="1"/>
  <c r="D109" i="23"/>
  <c r="E109" i="23" s="1"/>
  <c r="D110" i="23"/>
  <c r="E110" i="23" s="1"/>
  <c r="D111" i="23"/>
  <c r="E111" i="23" s="1"/>
  <c r="D112" i="23"/>
  <c r="E112" i="23" s="1"/>
  <c r="D113" i="23"/>
  <c r="E113" i="23" s="1"/>
  <c r="D114" i="23"/>
  <c r="E114" i="23" s="1"/>
  <c r="D115" i="23"/>
  <c r="E115" i="23" s="1"/>
  <c r="D116" i="23"/>
  <c r="E116" i="23" s="1"/>
  <c r="D117" i="23"/>
  <c r="E117" i="23" s="1"/>
  <c r="D118" i="23"/>
  <c r="E118" i="23" s="1"/>
  <c r="D119" i="23"/>
  <c r="E119" i="23" s="1"/>
  <c r="D120" i="23"/>
  <c r="E120" i="23" s="1"/>
  <c r="D121" i="23"/>
  <c r="E121" i="23" s="1"/>
  <c r="D122" i="23"/>
  <c r="E122" i="23" s="1"/>
  <c r="D123" i="23"/>
  <c r="E123" i="23" s="1"/>
  <c r="D124" i="23"/>
  <c r="E124" i="23" s="1"/>
  <c r="D125" i="23"/>
  <c r="E125" i="23" s="1"/>
  <c r="D126" i="23"/>
  <c r="E126" i="23" s="1"/>
  <c r="D127" i="23"/>
  <c r="E127" i="23" s="1"/>
  <c r="D128" i="23"/>
  <c r="E128" i="23" s="1"/>
  <c r="D129" i="23"/>
  <c r="E129" i="23" s="1"/>
  <c r="D130" i="23"/>
  <c r="E130" i="23" s="1"/>
  <c r="D131" i="23"/>
  <c r="E131" i="23" s="1"/>
  <c r="D132" i="23"/>
  <c r="E132" i="23" s="1"/>
  <c r="D133" i="23"/>
  <c r="E133" i="23" s="1"/>
  <c r="D134" i="23"/>
  <c r="E134" i="23" s="1"/>
  <c r="D135" i="23"/>
  <c r="E135" i="23" s="1"/>
  <c r="D136" i="23"/>
  <c r="E136" i="23" s="1"/>
  <c r="D137" i="23"/>
  <c r="E137" i="23" s="1"/>
  <c r="D138" i="23"/>
  <c r="E138" i="23" s="1"/>
  <c r="D139" i="23"/>
  <c r="E139" i="23" s="1"/>
  <c r="D140" i="23"/>
  <c r="E140" i="23" s="1"/>
  <c r="D141" i="23"/>
  <c r="E141" i="23" s="1"/>
  <c r="D142" i="23"/>
  <c r="E142" i="23" s="1"/>
  <c r="D143" i="23"/>
  <c r="E143" i="23" s="1"/>
  <c r="D144" i="23"/>
  <c r="E144" i="23" s="1"/>
  <c r="D145" i="23"/>
  <c r="E145" i="23" s="1"/>
  <c r="D146" i="23"/>
  <c r="E146" i="23" s="1"/>
  <c r="D147" i="23"/>
  <c r="E147" i="23" s="1"/>
  <c r="D148" i="23"/>
  <c r="E148" i="23" s="1"/>
  <c r="D149" i="23"/>
  <c r="E149" i="23" s="1"/>
  <c r="D150" i="23"/>
  <c r="E150" i="23" s="1"/>
  <c r="D151" i="23"/>
  <c r="E151" i="23" s="1"/>
  <c r="D152" i="23"/>
  <c r="E152" i="23" s="1"/>
  <c r="D153" i="23"/>
  <c r="E153" i="23" s="1"/>
  <c r="D154" i="23"/>
  <c r="E154" i="23" s="1"/>
  <c r="D155" i="23"/>
  <c r="E155" i="23" s="1"/>
  <c r="D156" i="23"/>
  <c r="E156" i="23" s="1"/>
  <c r="D157" i="23"/>
  <c r="E157" i="23" s="1"/>
  <c r="D158" i="23"/>
  <c r="E158" i="23" s="1"/>
  <c r="D159" i="23"/>
  <c r="E159" i="23" s="1"/>
  <c r="D160" i="23"/>
  <c r="E160" i="23" s="1"/>
  <c r="D161" i="23"/>
  <c r="E161" i="23" s="1"/>
  <c r="D162" i="23"/>
  <c r="E162" i="23" s="1"/>
  <c r="D163" i="23"/>
  <c r="E163" i="23" s="1"/>
  <c r="D164" i="23"/>
  <c r="E164" i="23" s="1"/>
  <c r="D165" i="23"/>
  <c r="E165" i="23" s="1"/>
  <c r="D166" i="23"/>
  <c r="E166" i="23" s="1"/>
  <c r="D167" i="23"/>
  <c r="E167" i="23" s="1"/>
  <c r="D168" i="23"/>
  <c r="E168" i="23" s="1"/>
  <c r="D169" i="23"/>
  <c r="E169" i="23" s="1"/>
  <c r="D170" i="23"/>
  <c r="E170" i="23" s="1"/>
  <c r="D171" i="23"/>
  <c r="E171" i="23" s="1"/>
  <c r="D172" i="23"/>
  <c r="E172" i="23" s="1"/>
  <c r="D173" i="23"/>
  <c r="E173" i="23" s="1"/>
  <c r="D174" i="23"/>
  <c r="E174" i="23" s="1"/>
  <c r="D175" i="23"/>
  <c r="E175" i="23" s="1"/>
  <c r="D176" i="23"/>
  <c r="E176" i="23" s="1"/>
  <c r="D177" i="23"/>
  <c r="E177" i="23" s="1"/>
  <c r="D178" i="23"/>
  <c r="E178" i="23" s="1"/>
  <c r="D179" i="23"/>
  <c r="E179" i="23" s="1"/>
  <c r="D180" i="23"/>
  <c r="E180" i="23" s="1"/>
  <c r="D181" i="23"/>
  <c r="E181" i="23" s="1"/>
  <c r="D182" i="23"/>
  <c r="E182" i="23" s="1"/>
  <c r="D183" i="23"/>
  <c r="E183" i="23" s="1"/>
  <c r="D184" i="23"/>
  <c r="E184" i="23" s="1"/>
  <c r="D185" i="23"/>
  <c r="E185" i="23" s="1"/>
  <c r="D186" i="23"/>
  <c r="E186" i="23" s="1"/>
  <c r="D187" i="23"/>
  <c r="E187" i="23" s="1"/>
  <c r="D188" i="23"/>
  <c r="E188" i="23" s="1"/>
  <c r="D189" i="23"/>
  <c r="E189" i="23" s="1"/>
  <c r="D190" i="23"/>
  <c r="E190" i="23" s="1"/>
  <c r="D191" i="23"/>
  <c r="E191" i="23" s="1"/>
  <c r="D192" i="23"/>
  <c r="E192" i="23" s="1"/>
  <c r="D193" i="23"/>
  <c r="E193" i="23" s="1"/>
  <c r="D194" i="23"/>
  <c r="E194" i="23" s="1"/>
  <c r="D195" i="23"/>
  <c r="E195" i="23" s="1"/>
  <c r="D196" i="23"/>
  <c r="E196" i="23" s="1"/>
  <c r="D197" i="23"/>
  <c r="E197" i="23" s="1"/>
  <c r="D198" i="23"/>
  <c r="E198" i="23" s="1"/>
  <c r="D199" i="23"/>
  <c r="E199" i="23" s="1"/>
  <c r="D200" i="23"/>
  <c r="E200" i="23" s="1"/>
  <c r="D201" i="23"/>
  <c r="E201" i="23" s="1"/>
  <c r="D202" i="23"/>
  <c r="E202" i="23" s="1"/>
  <c r="D203" i="23"/>
  <c r="E203" i="23" s="1"/>
  <c r="D204" i="23"/>
  <c r="E204" i="23" s="1"/>
  <c r="D205" i="23"/>
  <c r="E205" i="23" s="1"/>
  <c r="D206" i="23"/>
  <c r="E206" i="23" s="1"/>
  <c r="D207" i="23"/>
  <c r="E207" i="23" s="1"/>
  <c r="D208" i="23"/>
  <c r="E208" i="23" s="1"/>
  <c r="D209" i="23"/>
  <c r="E209" i="23" s="1"/>
  <c r="D210" i="23"/>
  <c r="E210" i="23" s="1"/>
  <c r="D211" i="23"/>
  <c r="E211" i="23" s="1"/>
  <c r="D212" i="23"/>
  <c r="E212" i="23" s="1"/>
  <c r="D213" i="23"/>
  <c r="E213" i="23" s="1"/>
  <c r="D214" i="23"/>
  <c r="E214" i="23" s="1"/>
  <c r="D215" i="23"/>
  <c r="E215" i="23" s="1"/>
  <c r="D216" i="23"/>
  <c r="E216" i="23" s="1"/>
  <c r="D217" i="23"/>
  <c r="E217" i="23" s="1"/>
  <c r="D218" i="23"/>
  <c r="E218" i="23" s="1"/>
  <c r="D219" i="23"/>
  <c r="E219" i="23" s="1"/>
  <c r="D220" i="23"/>
  <c r="E220" i="23" s="1"/>
  <c r="D221" i="23"/>
  <c r="E221" i="23" s="1"/>
  <c r="D222" i="23"/>
  <c r="E222" i="23" s="1"/>
  <c r="D223" i="23"/>
  <c r="E223" i="23" s="1"/>
  <c r="D224" i="23"/>
  <c r="E224" i="23" s="1"/>
  <c r="D225" i="23"/>
  <c r="E225" i="23" s="1"/>
  <c r="D226" i="23"/>
  <c r="E226" i="23" s="1"/>
  <c r="D227" i="23"/>
  <c r="E227" i="23" s="1"/>
  <c r="D228" i="23"/>
  <c r="E228" i="23" s="1"/>
  <c r="D229" i="23"/>
  <c r="E229" i="23" s="1"/>
  <c r="D230" i="23"/>
  <c r="E230" i="23" s="1"/>
  <c r="D231" i="23"/>
  <c r="E231" i="23" s="1"/>
  <c r="D232" i="23"/>
  <c r="E232" i="23" s="1"/>
  <c r="D233" i="23"/>
  <c r="E233" i="23" s="1"/>
  <c r="D234" i="23"/>
  <c r="E234" i="23" s="1"/>
  <c r="D235" i="23"/>
  <c r="E235" i="23" s="1"/>
  <c r="D236" i="23"/>
  <c r="E236" i="23" s="1"/>
  <c r="D237" i="23"/>
  <c r="E237" i="23" s="1"/>
  <c r="D238" i="23"/>
  <c r="E238" i="23" s="1"/>
  <c r="D239" i="23"/>
  <c r="E239" i="23" s="1"/>
  <c r="D240" i="23"/>
  <c r="E240" i="23" s="1"/>
  <c r="D241" i="23"/>
  <c r="E241" i="23" s="1"/>
  <c r="D242" i="23"/>
  <c r="E242" i="23" s="1"/>
  <c r="D243" i="23"/>
  <c r="E243" i="23" s="1"/>
  <c r="D244" i="23"/>
  <c r="E244" i="23" s="1"/>
  <c r="D245" i="23"/>
  <c r="E245" i="23" s="1"/>
  <c r="D246" i="23"/>
  <c r="E246" i="23" s="1"/>
  <c r="D247" i="23"/>
  <c r="E247" i="23" s="1"/>
  <c r="D248" i="23"/>
  <c r="E248" i="23" s="1"/>
  <c r="D249" i="23"/>
  <c r="E249" i="23" s="1"/>
  <c r="D250" i="23"/>
  <c r="E250" i="23" s="1"/>
  <c r="D251" i="23"/>
  <c r="E251" i="23" s="1"/>
  <c r="D252" i="23"/>
  <c r="E252" i="23" s="1"/>
  <c r="D253" i="23"/>
  <c r="E253" i="23" s="1"/>
  <c r="D254" i="23"/>
  <c r="E254" i="23" s="1"/>
  <c r="D255" i="23"/>
  <c r="E255" i="23" s="1"/>
  <c r="D256" i="23"/>
  <c r="E256" i="23" s="1"/>
  <c r="D257" i="23"/>
  <c r="E257" i="23" s="1"/>
  <c r="D258" i="23"/>
  <c r="E258" i="23" s="1"/>
  <c r="D259" i="23"/>
  <c r="E259" i="23" s="1"/>
  <c r="D260" i="23"/>
  <c r="E260" i="23" s="1"/>
  <c r="D261" i="23"/>
  <c r="E261" i="23" s="1"/>
  <c r="D262" i="23"/>
  <c r="E262" i="23" s="1"/>
  <c r="D263" i="23"/>
  <c r="E263" i="23" s="1"/>
  <c r="D264" i="23"/>
  <c r="E264" i="23" s="1"/>
  <c r="D265" i="23"/>
  <c r="E265" i="23" s="1"/>
  <c r="D266" i="23"/>
  <c r="E266" i="23" s="1"/>
  <c r="D267" i="23"/>
  <c r="E267" i="23" s="1"/>
  <c r="D268" i="23"/>
  <c r="E268" i="23" s="1"/>
  <c r="D269" i="23"/>
  <c r="E269" i="23" s="1"/>
  <c r="D270" i="23"/>
  <c r="E270" i="23" s="1"/>
  <c r="D271" i="23"/>
  <c r="E271" i="23" s="1"/>
  <c r="D272" i="23"/>
  <c r="E272" i="23" s="1"/>
  <c r="D273" i="23"/>
  <c r="E273" i="23" s="1"/>
  <c r="D274" i="23"/>
  <c r="E274" i="23" s="1"/>
  <c r="D275" i="23"/>
  <c r="E275" i="23" s="1"/>
  <c r="D276" i="23"/>
  <c r="E276" i="23" s="1"/>
  <c r="D277" i="23"/>
  <c r="E277" i="23" s="1"/>
  <c r="D278" i="23"/>
  <c r="E278" i="23" s="1"/>
  <c r="D279" i="23"/>
  <c r="E279" i="23" s="1"/>
  <c r="D280" i="23"/>
  <c r="E280" i="23" s="1"/>
  <c r="D281" i="23"/>
  <c r="E281" i="23" s="1"/>
  <c r="D282" i="23"/>
  <c r="E282" i="23" s="1"/>
  <c r="D283" i="23"/>
  <c r="E283" i="23" s="1"/>
  <c r="D284" i="23"/>
  <c r="E284" i="23" s="1"/>
  <c r="D285" i="23"/>
  <c r="E285" i="23" s="1"/>
  <c r="D286" i="23"/>
  <c r="E286" i="23" s="1"/>
  <c r="D287" i="23"/>
  <c r="E287" i="23" s="1"/>
  <c r="D288" i="23"/>
  <c r="E288" i="23" s="1"/>
  <c r="D289" i="23"/>
  <c r="E289" i="23" s="1"/>
  <c r="D290" i="23"/>
  <c r="E290" i="23" s="1"/>
  <c r="D291" i="23"/>
  <c r="E291" i="23" s="1"/>
  <c r="D292" i="23"/>
  <c r="E292" i="23" s="1"/>
  <c r="D293" i="23"/>
  <c r="E293" i="23" s="1"/>
  <c r="D294" i="23"/>
  <c r="E294" i="23" s="1"/>
  <c r="D295" i="23"/>
  <c r="E295" i="23" s="1"/>
  <c r="D296" i="23"/>
  <c r="E296" i="23" s="1"/>
  <c r="D297" i="23"/>
  <c r="E297" i="23" s="1"/>
  <c r="D298" i="23"/>
  <c r="E298" i="23" s="1"/>
  <c r="D299" i="23"/>
  <c r="E299" i="23" s="1"/>
  <c r="D300" i="23"/>
  <c r="E300" i="23" s="1"/>
  <c r="D301" i="23"/>
  <c r="E301" i="23" s="1"/>
  <c r="D302" i="23"/>
  <c r="E302" i="23" s="1"/>
  <c r="D303" i="23"/>
  <c r="E303" i="23" s="1"/>
  <c r="D304" i="23"/>
  <c r="E304" i="23" s="1"/>
  <c r="D305" i="23"/>
  <c r="E305" i="23" s="1"/>
  <c r="D306" i="23"/>
  <c r="E306" i="23" s="1"/>
  <c r="D307" i="23"/>
  <c r="E307" i="23" s="1"/>
  <c r="D308" i="23"/>
  <c r="E308" i="23" s="1"/>
  <c r="D309" i="23"/>
  <c r="E309" i="23" s="1"/>
  <c r="D310" i="23"/>
  <c r="E310" i="23" s="1"/>
  <c r="D311" i="23"/>
  <c r="E311" i="23" s="1"/>
  <c r="D312" i="23"/>
  <c r="E312" i="23" s="1"/>
  <c r="D313" i="23"/>
  <c r="E313" i="23" s="1"/>
  <c r="D314" i="23"/>
  <c r="E314" i="23" s="1"/>
  <c r="D315" i="23"/>
  <c r="E315" i="23" s="1"/>
  <c r="D316" i="23"/>
  <c r="E316" i="23" s="1"/>
  <c r="D317" i="23"/>
  <c r="E317" i="23" s="1"/>
  <c r="D318" i="23"/>
  <c r="E318" i="23" s="1"/>
  <c r="D319" i="23"/>
  <c r="E319" i="23" s="1"/>
  <c r="D320" i="23"/>
  <c r="E320" i="23" s="1"/>
  <c r="D321" i="23"/>
  <c r="E321" i="23" s="1"/>
  <c r="D322" i="23"/>
  <c r="E322" i="23" s="1"/>
  <c r="D323" i="23"/>
  <c r="E323" i="23" s="1"/>
  <c r="D324" i="23"/>
  <c r="E324" i="23" s="1"/>
  <c r="D325" i="23"/>
  <c r="E325" i="23" s="1"/>
  <c r="D326" i="23"/>
  <c r="E326" i="23" s="1"/>
  <c r="D327" i="23"/>
  <c r="E327" i="23" s="1"/>
  <c r="D328" i="23"/>
  <c r="E328" i="23" s="1"/>
  <c r="D329" i="23"/>
  <c r="E329" i="23" s="1"/>
  <c r="D330" i="23"/>
  <c r="E330" i="23" s="1"/>
  <c r="D331" i="23"/>
  <c r="E331" i="23" s="1"/>
  <c r="D332" i="23"/>
  <c r="E332" i="23" s="1"/>
  <c r="D333" i="23"/>
  <c r="E333" i="23" s="1"/>
  <c r="D334" i="23"/>
  <c r="E334" i="23" s="1"/>
  <c r="D335" i="23"/>
  <c r="E335" i="23" s="1"/>
  <c r="D336" i="23"/>
  <c r="E336" i="23" s="1"/>
  <c r="D337" i="23"/>
  <c r="E337" i="23" s="1"/>
  <c r="D338" i="23"/>
  <c r="E338" i="23" s="1"/>
  <c r="D339" i="23"/>
  <c r="E339" i="23" s="1"/>
  <c r="D340" i="23"/>
  <c r="E340" i="23" s="1"/>
  <c r="D341" i="23"/>
  <c r="E341" i="23" s="1"/>
  <c r="D342" i="23"/>
  <c r="E342" i="23" s="1"/>
  <c r="D343" i="23"/>
  <c r="E343" i="23" s="1"/>
  <c r="D344" i="23"/>
  <c r="E344" i="23" s="1"/>
  <c r="D345" i="23"/>
  <c r="E345" i="23" s="1"/>
  <c r="D346" i="23"/>
  <c r="E346" i="23" s="1"/>
  <c r="D347" i="23"/>
  <c r="E347" i="23" s="1"/>
  <c r="D348" i="23"/>
  <c r="E348" i="23" s="1"/>
  <c r="D349" i="23"/>
  <c r="E349" i="23" s="1"/>
  <c r="D350" i="23"/>
  <c r="E350" i="23" s="1"/>
  <c r="D351" i="23"/>
  <c r="E351" i="23" s="1"/>
  <c r="D352" i="23"/>
  <c r="E352" i="23" s="1"/>
  <c r="D353" i="23"/>
  <c r="E353" i="23" s="1"/>
  <c r="D354" i="23"/>
  <c r="E354" i="23" s="1"/>
  <c r="D355" i="23"/>
  <c r="E355" i="23" s="1"/>
  <c r="D356" i="23"/>
  <c r="E356" i="23" s="1"/>
  <c r="D357" i="23"/>
  <c r="E357" i="23" s="1"/>
  <c r="D358" i="23"/>
  <c r="E358" i="23" s="1"/>
  <c r="D359" i="23"/>
  <c r="E359" i="23" s="1"/>
  <c r="D360" i="23"/>
  <c r="E360" i="23" s="1"/>
  <c r="D361" i="23"/>
  <c r="E361" i="23" s="1"/>
  <c r="D362" i="23"/>
  <c r="E362" i="23" s="1"/>
  <c r="D363" i="23"/>
  <c r="E363" i="23" s="1"/>
  <c r="D364" i="23"/>
  <c r="E364" i="23" s="1"/>
  <c r="D365" i="23"/>
  <c r="E365" i="23" s="1"/>
  <c r="D366" i="23"/>
  <c r="E366" i="23" s="1"/>
  <c r="D367" i="23"/>
  <c r="E367" i="23" s="1"/>
  <c r="D368" i="23"/>
  <c r="E368" i="23" s="1"/>
  <c r="D369" i="23"/>
  <c r="E369" i="23" s="1"/>
  <c r="D370" i="23"/>
  <c r="E370" i="23" s="1"/>
  <c r="D371" i="23"/>
  <c r="E371" i="23" s="1"/>
  <c r="D372" i="23"/>
  <c r="E372" i="23" s="1"/>
  <c r="D373" i="23"/>
  <c r="E373" i="23" s="1"/>
  <c r="D374" i="23"/>
  <c r="E374" i="23" s="1"/>
  <c r="D375" i="23"/>
  <c r="E375" i="23" s="1"/>
  <c r="D376" i="23"/>
  <c r="E376" i="23" s="1"/>
  <c r="D377" i="23"/>
  <c r="E377" i="23" s="1"/>
  <c r="D378" i="23"/>
  <c r="E378" i="23" s="1"/>
  <c r="D379" i="23"/>
  <c r="E379" i="23" s="1"/>
  <c r="D380" i="23"/>
  <c r="E380" i="23" s="1"/>
  <c r="D381" i="23"/>
  <c r="E381" i="23" s="1"/>
  <c r="D382" i="23"/>
  <c r="E382" i="23" s="1"/>
  <c r="D383" i="23"/>
  <c r="E383" i="23" s="1"/>
  <c r="D384" i="23"/>
  <c r="E384" i="23" s="1"/>
  <c r="D385" i="23"/>
  <c r="E385" i="23" s="1"/>
  <c r="D386" i="23"/>
  <c r="E386" i="23" s="1"/>
  <c r="D387" i="23"/>
  <c r="E387" i="23" s="1"/>
  <c r="D388" i="23"/>
  <c r="E388" i="23" s="1"/>
  <c r="D389" i="23"/>
  <c r="E389" i="23" s="1"/>
  <c r="D390" i="23"/>
  <c r="E390" i="23" s="1"/>
  <c r="D391" i="23"/>
  <c r="E391" i="23" s="1"/>
  <c r="D392" i="23"/>
  <c r="E392" i="23" s="1"/>
  <c r="D393" i="23"/>
  <c r="E393" i="23" s="1"/>
  <c r="D394" i="23"/>
  <c r="E394" i="23" s="1"/>
  <c r="D395" i="23"/>
  <c r="E395" i="23" s="1"/>
  <c r="D396" i="23"/>
  <c r="E396" i="23" s="1"/>
  <c r="D397" i="23"/>
  <c r="E397" i="23" s="1"/>
  <c r="D398" i="23"/>
  <c r="E398" i="23" s="1"/>
  <c r="D399" i="23"/>
  <c r="E399" i="23" s="1"/>
  <c r="D400" i="23"/>
  <c r="E400" i="23" s="1"/>
  <c r="D401" i="23"/>
  <c r="E401" i="23" s="1"/>
  <c r="D402" i="23"/>
  <c r="E402" i="23" s="1"/>
  <c r="D403" i="23"/>
  <c r="E403" i="23" s="1"/>
  <c r="D404" i="23"/>
  <c r="E404" i="23" s="1"/>
  <c r="D405" i="23"/>
  <c r="E405" i="23" s="1"/>
  <c r="D406" i="23"/>
  <c r="E406" i="23" s="1"/>
  <c r="D407" i="23"/>
  <c r="E407" i="23" s="1"/>
  <c r="D408" i="23"/>
  <c r="E408" i="23" s="1"/>
  <c r="D409" i="23"/>
  <c r="E409" i="23" s="1"/>
  <c r="D410" i="23"/>
  <c r="E410" i="23" s="1"/>
  <c r="D411" i="23"/>
  <c r="E411" i="23" s="1"/>
  <c r="D412" i="23"/>
  <c r="E412" i="23" s="1"/>
  <c r="D413" i="23"/>
  <c r="E413" i="23" s="1"/>
  <c r="D414" i="23"/>
  <c r="E414" i="23" s="1"/>
  <c r="D415" i="23"/>
  <c r="E415" i="23" s="1"/>
  <c r="D416" i="23"/>
  <c r="E416" i="23" s="1"/>
  <c r="D417" i="23"/>
  <c r="E417" i="23" s="1"/>
  <c r="D418" i="23"/>
  <c r="E418" i="23" s="1"/>
  <c r="D419" i="23"/>
  <c r="E419" i="23" s="1"/>
  <c r="D420" i="23"/>
  <c r="E420" i="23" s="1"/>
  <c r="D421" i="23"/>
  <c r="E421" i="23" s="1"/>
  <c r="D422" i="23"/>
  <c r="E422" i="23" s="1"/>
  <c r="D423" i="23"/>
  <c r="E423" i="23" s="1"/>
  <c r="D424" i="23"/>
  <c r="E424" i="23" s="1"/>
  <c r="D425" i="23"/>
  <c r="E425" i="23" s="1"/>
  <c r="D426" i="23"/>
  <c r="E426" i="23" s="1"/>
  <c r="D427" i="23"/>
  <c r="E427" i="23" s="1"/>
  <c r="D428" i="23"/>
  <c r="E428" i="23" s="1"/>
  <c r="D429" i="23"/>
  <c r="E429" i="23" s="1"/>
  <c r="D430" i="23"/>
  <c r="E430" i="23" s="1"/>
  <c r="D431" i="23"/>
  <c r="E431" i="23" s="1"/>
  <c r="D432" i="23"/>
  <c r="E432" i="23" s="1"/>
  <c r="D433" i="23"/>
  <c r="E433" i="23" s="1"/>
  <c r="D434" i="23"/>
  <c r="E434" i="23" s="1"/>
  <c r="D435" i="23"/>
  <c r="E435" i="23" s="1"/>
  <c r="D436" i="23"/>
  <c r="E436" i="23" s="1"/>
  <c r="D437" i="23"/>
  <c r="E437" i="23" s="1"/>
  <c r="D438" i="23"/>
  <c r="E438" i="23" s="1"/>
  <c r="D439" i="23"/>
  <c r="E439" i="23" s="1"/>
  <c r="D440" i="23"/>
  <c r="E440" i="23" s="1"/>
  <c r="D441" i="23"/>
  <c r="E441" i="23" s="1"/>
  <c r="D442" i="23"/>
  <c r="E442" i="23" s="1"/>
  <c r="D443" i="23"/>
  <c r="E443" i="23" s="1"/>
  <c r="D444" i="23"/>
  <c r="E444" i="23" s="1"/>
  <c r="D445" i="23"/>
  <c r="E445" i="23" s="1"/>
  <c r="D446" i="23"/>
  <c r="E446" i="23" s="1"/>
  <c r="D447" i="23"/>
  <c r="E447" i="23" s="1"/>
  <c r="D448" i="23"/>
  <c r="E448" i="23" s="1"/>
  <c r="D449" i="23"/>
  <c r="E449" i="23" s="1"/>
  <c r="D450" i="23"/>
  <c r="E450" i="23" s="1"/>
  <c r="D451" i="23"/>
  <c r="E451" i="23" s="1"/>
  <c r="D452" i="23"/>
  <c r="E452" i="23" s="1"/>
  <c r="D453" i="23"/>
  <c r="E453" i="23" s="1"/>
  <c r="D454" i="23"/>
  <c r="E454" i="23" s="1"/>
  <c r="D455" i="23"/>
  <c r="E455" i="23" s="1"/>
  <c r="D456" i="23"/>
  <c r="E456" i="23" s="1"/>
  <c r="D457" i="23"/>
  <c r="E457" i="23" s="1"/>
  <c r="D458" i="23"/>
  <c r="E458" i="23" s="1"/>
  <c r="D459" i="23"/>
  <c r="E459" i="23" s="1"/>
  <c r="D460" i="23"/>
  <c r="E460" i="23" s="1"/>
  <c r="D461" i="23"/>
  <c r="E461" i="23" s="1"/>
  <c r="D462" i="23"/>
  <c r="E462" i="23" s="1"/>
  <c r="D463" i="23"/>
  <c r="E463" i="23" s="1"/>
  <c r="D464" i="23"/>
  <c r="E464" i="23" s="1"/>
  <c r="D465" i="23"/>
  <c r="E465" i="23" s="1"/>
  <c r="D466" i="23"/>
  <c r="E466" i="23" s="1"/>
  <c r="D467" i="23"/>
  <c r="E467" i="23" s="1"/>
  <c r="D468" i="23"/>
  <c r="E468" i="23" s="1"/>
  <c r="D469" i="23"/>
  <c r="E469" i="23" s="1"/>
  <c r="D470" i="23"/>
  <c r="E470" i="23" s="1"/>
  <c r="D471" i="23"/>
  <c r="E471" i="23" s="1"/>
  <c r="D472" i="23"/>
  <c r="E472" i="23" s="1"/>
  <c r="D473" i="23"/>
  <c r="E473" i="23" s="1"/>
  <c r="D474" i="23"/>
  <c r="E474" i="23" s="1"/>
  <c r="D475" i="23"/>
  <c r="E475" i="23" s="1"/>
  <c r="D476" i="23"/>
  <c r="E476" i="23" s="1"/>
  <c r="D477" i="23"/>
  <c r="E477" i="23" s="1"/>
  <c r="D478" i="23"/>
  <c r="E478" i="23" s="1"/>
  <c r="D479" i="23"/>
  <c r="E479" i="23" s="1"/>
  <c r="D480" i="23"/>
  <c r="E480" i="23" s="1"/>
  <c r="D481" i="23"/>
  <c r="E481" i="23" s="1"/>
  <c r="D482" i="23"/>
  <c r="E482" i="23" s="1"/>
  <c r="D483" i="23"/>
  <c r="E483" i="23" s="1"/>
  <c r="D484" i="23"/>
  <c r="E484" i="23" s="1"/>
  <c r="D485" i="23"/>
  <c r="E485" i="23" s="1"/>
  <c r="D486" i="23"/>
  <c r="E486" i="23" s="1"/>
  <c r="D487" i="23"/>
  <c r="E487" i="23" s="1"/>
  <c r="D488" i="23"/>
  <c r="E488" i="23" s="1"/>
  <c r="D489" i="23"/>
  <c r="E489" i="23" s="1"/>
  <c r="D490" i="23"/>
  <c r="E490" i="23" s="1"/>
  <c r="D491" i="23"/>
  <c r="E491" i="23" s="1"/>
  <c r="D492" i="23"/>
  <c r="E492" i="23" s="1"/>
  <c r="D493" i="23"/>
  <c r="E493" i="23" s="1"/>
  <c r="D494" i="23"/>
  <c r="E494" i="23" s="1"/>
  <c r="D495" i="23"/>
  <c r="E495" i="23" s="1"/>
  <c r="D496" i="23"/>
  <c r="E496" i="23" s="1"/>
  <c r="D497" i="23"/>
  <c r="E497" i="23" s="1"/>
  <c r="D498" i="23"/>
  <c r="E498" i="23" s="1"/>
  <c r="D499" i="23"/>
  <c r="E499" i="23" s="1"/>
  <c r="D500" i="23"/>
  <c r="E500" i="23" s="1"/>
  <c r="D501" i="23"/>
  <c r="E501" i="23" s="1"/>
  <c r="D502" i="23"/>
  <c r="E502" i="23" s="1"/>
  <c r="D503" i="23"/>
  <c r="E503" i="23" s="1"/>
  <c r="D504" i="23"/>
  <c r="E504" i="23" s="1"/>
  <c r="D505" i="23"/>
  <c r="E505" i="23" s="1"/>
  <c r="D506" i="23"/>
  <c r="E506" i="23" s="1"/>
  <c r="D507" i="23"/>
  <c r="E507" i="23" s="1"/>
  <c r="D508" i="23"/>
  <c r="E508" i="23" s="1"/>
  <c r="D509" i="23"/>
  <c r="E509" i="23" s="1"/>
  <c r="D510" i="23"/>
  <c r="E510" i="23" s="1"/>
  <c r="D511" i="23"/>
  <c r="E511" i="23" s="1"/>
  <c r="D512" i="23"/>
  <c r="E512" i="23" s="1"/>
  <c r="D513" i="23"/>
  <c r="E513" i="23" s="1"/>
  <c r="D514" i="23"/>
  <c r="E514" i="23" s="1"/>
  <c r="D515" i="23"/>
  <c r="E515" i="23" s="1"/>
  <c r="D516" i="23"/>
  <c r="E516" i="23" s="1"/>
  <c r="D517" i="23"/>
  <c r="E517" i="23" s="1"/>
  <c r="D518" i="23"/>
  <c r="E518" i="23" s="1"/>
  <c r="D519" i="23"/>
  <c r="E519" i="23" s="1"/>
  <c r="D520" i="23"/>
  <c r="E520" i="23" s="1"/>
  <c r="D521" i="23"/>
  <c r="E521" i="23" s="1"/>
  <c r="D522" i="23"/>
  <c r="E522" i="23" s="1"/>
  <c r="D523" i="23"/>
  <c r="E523" i="23" s="1"/>
  <c r="D524" i="23"/>
  <c r="E524" i="23" s="1"/>
  <c r="D525" i="23"/>
  <c r="E525" i="23" s="1"/>
  <c r="D526" i="23"/>
  <c r="E526" i="23" s="1"/>
  <c r="D527" i="23"/>
  <c r="E527" i="23" s="1"/>
  <c r="D528" i="23"/>
  <c r="E528" i="23" s="1"/>
  <c r="D529" i="23"/>
  <c r="E529" i="23" s="1"/>
  <c r="D530" i="23"/>
  <c r="E530" i="23" s="1"/>
  <c r="D531" i="23"/>
  <c r="E531" i="23" s="1"/>
  <c r="D532" i="23"/>
  <c r="E532" i="23" s="1"/>
  <c r="D533" i="23"/>
  <c r="E533" i="23" s="1"/>
  <c r="D534" i="23"/>
  <c r="E534" i="23" s="1"/>
  <c r="D535" i="23"/>
  <c r="E535" i="23" s="1"/>
  <c r="D536" i="23"/>
  <c r="E536" i="23" s="1"/>
  <c r="D537" i="23"/>
  <c r="E537" i="23" s="1"/>
  <c r="D538" i="23"/>
  <c r="E538" i="23" s="1"/>
  <c r="D539" i="23"/>
  <c r="E539" i="23" s="1"/>
  <c r="D540" i="23"/>
  <c r="E540" i="23" s="1"/>
  <c r="D541" i="23"/>
  <c r="E541" i="23" s="1"/>
  <c r="D542" i="23"/>
  <c r="E542" i="23" s="1"/>
  <c r="D543" i="23"/>
  <c r="E543" i="23" s="1"/>
  <c r="D544" i="23"/>
  <c r="E544" i="23" s="1"/>
  <c r="D545" i="23"/>
  <c r="E545" i="23" s="1"/>
  <c r="D546" i="23"/>
  <c r="E546" i="23" s="1"/>
  <c r="D547" i="23"/>
  <c r="E547" i="23" s="1"/>
  <c r="D548" i="23"/>
  <c r="E548" i="23" s="1"/>
  <c r="D549" i="23"/>
  <c r="E549" i="23" s="1"/>
  <c r="D550" i="23"/>
  <c r="E550" i="23" s="1"/>
  <c r="D551" i="23"/>
  <c r="E551" i="23" s="1"/>
  <c r="D552" i="23"/>
  <c r="E552" i="23" s="1"/>
  <c r="D553" i="23"/>
  <c r="E553" i="23" s="1"/>
  <c r="D554" i="23"/>
  <c r="E554" i="23" s="1"/>
  <c r="D555" i="23"/>
  <c r="E555" i="23" s="1"/>
  <c r="D556" i="23"/>
  <c r="E556" i="23" s="1"/>
  <c r="D557" i="23"/>
  <c r="E557" i="23" s="1"/>
  <c r="D558" i="23"/>
  <c r="E558" i="23" s="1"/>
  <c r="D559" i="23"/>
  <c r="E559" i="23" s="1"/>
  <c r="D560" i="23"/>
  <c r="E560" i="23" s="1"/>
  <c r="D561" i="23"/>
  <c r="E561" i="23" s="1"/>
  <c r="D562" i="23"/>
  <c r="E562" i="23" s="1"/>
  <c r="D563" i="23"/>
  <c r="E563" i="23" s="1"/>
  <c r="D564" i="23"/>
  <c r="E564" i="23" s="1"/>
  <c r="D565" i="23"/>
  <c r="E565" i="23" s="1"/>
  <c r="D566" i="23"/>
  <c r="E566" i="23" s="1"/>
  <c r="D567" i="23"/>
  <c r="E567" i="23" s="1"/>
  <c r="D568" i="23"/>
  <c r="E568" i="23" s="1"/>
  <c r="D569" i="23"/>
  <c r="E569" i="23" s="1"/>
  <c r="D570" i="23"/>
  <c r="E570" i="23" s="1"/>
  <c r="D571" i="23"/>
  <c r="E571" i="23" s="1"/>
  <c r="D572" i="23"/>
  <c r="E572" i="23" s="1"/>
  <c r="D573" i="23"/>
  <c r="E573" i="23" s="1"/>
  <c r="D574" i="23"/>
  <c r="E574" i="23" s="1"/>
  <c r="D575" i="23"/>
  <c r="E575" i="23" s="1"/>
  <c r="D576" i="23"/>
  <c r="E576" i="23" s="1"/>
  <c r="D577" i="23"/>
  <c r="E577" i="23" s="1"/>
  <c r="D578" i="23"/>
  <c r="E578" i="23" s="1"/>
  <c r="D579" i="23"/>
  <c r="E579" i="23" s="1"/>
  <c r="D580" i="23"/>
  <c r="E580" i="23" s="1"/>
  <c r="D581" i="23"/>
  <c r="E581" i="23" s="1"/>
  <c r="D582" i="23"/>
  <c r="E582" i="23" s="1"/>
  <c r="D583" i="23"/>
  <c r="E583" i="23" s="1"/>
  <c r="D584" i="23"/>
  <c r="E584" i="23" s="1"/>
  <c r="D585" i="23"/>
  <c r="E585" i="23" s="1"/>
  <c r="D586" i="23"/>
  <c r="E586" i="23" s="1"/>
  <c r="D587" i="23"/>
  <c r="E587" i="23" s="1"/>
  <c r="D588" i="23"/>
  <c r="E588" i="23" s="1"/>
  <c r="D589" i="23"/>
  <c r="E589" i="23" s="1"/>
  <c r="D590" i="23"/>
  <c r="E590" i="23" s="1"/>
  <c r="D591" i="23"/>
  <c r="E591" i="23" s="1"/>
  <c r="D592" i="23"/>
  <c r="E592" i="23" s="1"/>
  <c r="D593" i="23"/>
  <c r="E593" i="23" s="1"/>
  <c r="D594" i="23"/>
  <c r="E594" i="23" s="1"/>
  <c r="D595" i="23"/>
  <c r="E595" i="23" s="1"/>
  <c r="D596" i="23"/>
  <c r="E596" i="23" s="1"/>
  <c r="D597" i="23"/>
  <c r="E597" i="23" s="1"/>
  <c r="D598" i="23"/>
  <c r="E598" i="23" s="1"/>
  <c r="D599" i="23"/>
  <c r="E599" i="23" s="1"/>
  <c r="D600" i="23"/>
  <c r="E600" i="23" s="1"/>
  <c r="D601" i="23"/>
  <c r="E601" i="23" s="1"/>
  <c r="D602" i="23"/>
  <c r="E602" i="23" s="1"/>
  <c r="D603" i="23"/>
  <c r="E603" i="23" s="1"/>
  <c r="D604" i="23"/>
  <c r="E604" i="23" s="1"/>
  <c r="D605" i="23"/>
  <c r="E605" i="23" s="1"/>
  <c r="D606" i="23"/>
  <c r="E606" i="23" s="1"/>
  <c r="D607" i="23"/>
  <c r="E607" i="23" s="1"/>
  <c r="D608" i="23"/>
  <c r="E608" i="23" s="1"/>
  <c r="D609" i="23"/>
  <c r="E609" i="23" s="1"/>
  <c r="D610" i="23"/>
  <c r="E610" i="23" s="1"/>
  <c r="D611" i="23"/>
  <c r="E611" i="23" s="1"/>
  <c r="D612" i="23"/>
  <c r="E612" i="23" s="1"/>
  <c r="D613" i="23"/>
  <c r="E613" i="23" s="1"/>
  <c r="D614" i="23"/>
  <c r="E614" i="23" s="1"/>
  <c r="D615" i="23"/>
  <c r="E615" i="23" s="1"/>
  <c r="D616" i="23"/>
  <c r="E616" i="23" s="1"/>
  <c r="D617" i="23"/>
  <c r="E617" i="23" s="1"/>
  <c r="D618" i="23"/>
  <c r="E618" i="23" s="1"/>
  <c r="D619" i="23"/>
  <c r="E619" i="23" s="1"/>
  <c r="D620" i="23"/>
  <c r="E620" i="23" s="1"/>
  <c r="D621" i="23"/>
  <c r="E621" i="23" s="1"/>
  <c r="D622" i="23"/>
  <c r="E622" i="23" s="1"/>
  <c r="D623" i="23"/>
  <c r="E623" i="23" s="1"/>
  <c r="D624" i="23"/>
  <c r="E624" i="23" s="1"/>
  <c r="D625" i="23"/>
  <c r="E625" i="23" s="1"/>
  <c r="D626" i="23"/>
  <c r="E626" i="23" s="1"/>
  <c r="D627" i="23"/>
  <c r="E627" i="23" s="1"/>
  <c r="D628" i="23"/>
  <c r="E628" i="23" s="1"/>
  <c r="D629" i="23"/>
  <c r="E629" i="23" s="1"/>
  <c r="D630" i="23"/>
  <c r="E630" i="23" s="1"/>
  <c r="D631" i="23"/>
  <c r="E631" i="23" s="1"/>
  <c r="D632" i="23"/>
  <c r="E632" i="23" s="1"/>
  <c r="D633" i="23"/>
  <c r="E633" i="23" s="1"/>
  <c r="D634" i="23"/>
  <c r="E634" i="23" s="1"/>
  <c r="D635" i="23"/>
  <c r="E635" i="23" s="1"/>
  <c r="D636" i="23"/>
  <c r="E636" i="23" s="1"/>
  <c r="D637" i="23"/>
  <c r="E637" i="23" s="1"/>
  <c r="D638" i="23"/>
  <c r="E638" i="23" s="1"/>
  <c r="D639" i="23"/>
  <c r="E639" i="23" s="1"/>
  <c r="D640" i="23"/>
  <c r="E640" i="23" s="1"/>
  <c r="D641" i="23"/>
  <c r="E641" i="23" s="1"/>
  <c r="D642" i="23"/>
  <c r="E642" i="23" s="1"/>
  <c r="D643" i="23"/>
  <c r="E643" i="23" s="1"/>
  <c r="D644" i="23"/>
  <c r="E644" i="23" s="1"/>
  <c r="D645" i="23"/>
  <c r="E645" i="23" s="1"/>
  <c r="D646" i="23"/>
  <c r="E646" i="23" s="1"/>
  <c r="D647" i="23"/>
  <c r="E647" i="23" s="1"/>
  <c r="D648" i="23"/>
  <c r="E648" i="23" s="1"/>
  <c r="D649" i="23"/>
  <c r="E649" i="23" s="1"/>
  <c r="D650" i="23"/>
  <c r="E650" i="23" s="1"/>
  <c r="D651" i="23"/>
  <c r="E651" i="23" s="1"/>
  <c r="D652" i="23"/>
  <c r="E652" i="23" s="1"/>
  <c r="D653" i="23"/>
  <c r="E653" i="23" s="1"/>
  <c r="D654" i="23"/>
  <c r="E654" i="23" s="1"/>
  <c r="D655" i="23"/>
  <c r="E655" i="23" s="1"/>
  <c r="D656" i="23"/>
  <c r="E656" i="23" s="1"/>
  <c r="D657" i="23"/>
  <c r="E657" i="23" s="1"/>
  <c r="D658" i="23"/>
  <c r="E658" i="23" s="1"/>
  <c r="D659" i="23"/>
  <c r="E659" i="23" s="1"/>
  <c r="D660" i="23"/>
  <c r="E660" i="23" s="1"/>
  <c r="D661" i="23"/>
  <c r="E661" i="23" s="1"/>
  <c r="D662" i="23"/>
  <c r="E662" i="23" s="1"/>
  <c r="D663" i="23"/>
  <c r="E663" i="23" s="1"/>
  <c r="D664" i="23"/>
  <c r="E664" i="23" s="1"/>
  <c r="D665" i="23"/>
  <c r="E665" i="23" s="1"/>
  <c r="D666" i="23"/>
  <c r="E666" i="23" s="1"/>
  <c r="D667" i="23"/>
  <c r="E667" i="23" s="1"/>
  <c r="D668" i="23"/>
  <c r="E668" i="23" s="1"/>
  <c r="D669" i="23"/>
  <c r="E669" i="23" s="1"/>
  <c r="D670" i="23"/>
  <c r="E670" i="23" s="1"/>
  <c r="D671" i="23"/>
  <c r="E671" i="23" s="1"/>
  <c r="D672" i="23"/>
  <c r="E672" i="23" s="1"/>
  <c r="D673" i="23"/>
  <c r="E673" i="23" s="1"/>
  <c r="D674" i="23"/>
  <c r="E674" i="23" s="1"/>
  <c r="D675" i="23"/>
  <c r="E675" i="23" s="1"/>
  <c r="D676" i="23"/>
  <c r="E676" i="23" s="1"/>
  <c r="D677" i="23"/>
  <c r="E677" i="23" s="1"/>
  <c r="D678" i="23"/>
  <c r="E678" i="23" s="1"/>
  <c r="D679" i="23"/>
  <c r="E679" i="23" s="1"/>
  <c r="D680" i="23"/>
  <c r="E680" i="23" s="1"/>
  <c r="D681" i="23"/>
  <c r="E681" i="23" s="1"/>
  <c r="D682" i="23"/>
  <c r="E682" i="23" s="1"/>
  <c r="D683" i="23"/>
  <c r="E683" i="23" s="1"/>
  <c r="D684" i="23"/>
  <c r="E684" i="23" s="1"/>
  <c r="D685" i="23"/>
  <c r="E685" i="23" s="1"/>
  <c r="D686" i="23"/>
  <c r="E686" i="23" s="1"/>
  <c r="D687" i="23"/>
  <c r="E687" i="23" s="1"/>
  <c r="D688" i="23"/>
  <c r="E688" i="23" s="1"/>
  <c r="D689" i="23"/>
  <c r="E689" i="23" s="1"/>
  <c r="D690" i="23"/>
  <c r="E690" i="23" s="1"/>
  <c r="D691" i="23"/>
  <c r="E691" i="23" s="1"/>
  <c r="D692" i="23"/>
  <c r="E692" i="23" s="1"/>
  <c r="D693" i="23"/>
  <c r="E693" i="23" s="1"/>
  <c r="D694" i="23"/>
  <c r="E694" i="23" s="1"/>
  <c r="D695" i="23"/>
  <c r="E695" i="23" s="1"/>
  <c r="D696" i="23"/>
  <c r="E696" i="23" s="1"/>
  <c r="D697" i="23"/>
  <c r="E697" i="23" s="1"/>
  <c r="D698" i="23"/>
  <c r="E698" i="23" s="1"/>
  <c r="D699" i="23"/>
  <c r="E699" i="23" s="1"/>
  <c r="D700" i="23"/>
  <c r="E700" i="23" s="1"/>
  <c r="D701" i="23"/>
  <c r="E701" i="23" s="1"/>
  <c r="D702" i="23"/>
  <c r="E702" i="23" s="1"/>
  <c r="D703" i="23"/>
  <c r="E703" i="23" s="1"/>
  <c r="D704" i="23"/>
  <c r="E704" i="23" s="1"/>
  <c r="D705" i="23"/>
  <c r="E705" i="23" s="1"/>
  <c r="D706" i="23"/>
  <c r="E706" i="23" s="1"/>
  <c r="D707" i="23"/>
  <c r="E707" i="23" s="1"/>
  <c r="D708" i="23"/>
  <c r="E708" i="23" s="1"/>
  <c r="D709" i="23"/>
  <c r="E709" i="23" s="1"/>
  <c r="D710" i="23"/>
  <c r="E710" i="23" s="1"/>
  <c r="D711" i="23"/>
  <c r="E711" i="23" s="1"/>
  <c r="D712" i="23"/>
  <c r="E712" i="23" s="1"/>
  <c r="D713" i="23"/>
  <c r="E713" i="23" s="1"/>
  <c r="D714" i="23"/>
  <c r="E714" i="23" s="1"/>
  <c r="D715" i="23"/>
  <c r="E715" i="23" s="1"/>
  <c r="D716" i="23"/>
  <c r="E716" i="23" s="1"/>
  <c r="D717" i="23"/>
  <c r="E717" i="23" s="1"/>
  <c r="D718" i="23"/>
  <c r="E718" i="23" s="1"/>
  <c r="D719" i="23"/>
  <c r="E719" i="23" s="1"/>
  <c r="D720" i="23"/>
  <c r="E720" i="23" s="1"/>
  <c r="D721" i="23"/>
  <c r="E721" i="23" s="1"/>
  <c r="D722" i="23"/>
  <c r="E722" i="23" s="1"/>
  <c r="D723" i="23"/>
  <c r="E723" i="23" s="1"/>
  <c r="D724" i="23"/>
  <c r="E724" i="23" s="1"/>
  <c r="D725" i="23"/>
  <c r="E725" i="23" s="1"/>
  <c r="D726" i="23"/>
  <c r="E726" i="23" s="1"/>
  <c r="D727" i="23"/>
  <c r="E727" i="23" s="1"/>
  <c r="D728" i="23"/>
  <c r="E728" i="23" s="1"/>
  <c r="D729" i="23"/>
  <c r="E729" i="23" s="1"/>
  <c r="D730" i="23"/>
  <c r="E730" i="23" s="1"/>
  <c r="D731" i="23"/>
  <c r="E731" i="23" s="1"/>
  <c r="D732" i="23"/>
  <c r="E732" i="23" s="1"/>
  <c r="D733" i="23"/>
  <c r="E733" i="23" s="1"/>
  <c r="D734" i="23"/>
  <c r="E734" i="23" s="1"/>
  <c r="D735" i="23"/>
  <c r="E735" i="23" s="1"/>
  <c r="D736" i="23"/>
  <c r="E736" i="23" s="1"/>
  <c r="D737" i="23"/>
  <c r="E737" i="23" s="1"/>
  <c r="D738" i="23"/>
  <c r="E738" i="23" s="1"/>
  <c r="D739" i="23"/>
  <c r="E739" i="23" s="1"/>
  <c r="D740" i="23"/>
  <c r="E740" i="23" s="1"/>
  <c r="D741" i="23"/>
  <c r="E741" i="23" s="1"/>
  <c r="D742" i="23"/>
  <c r="E742" i="23" s="1"/>
  <c r="D743" i="23"/>
  <c r="E743" i="23" s="1"/>
  <c r="D744" i="23"/>
  <c r="E744" i="23" s="1"/>
  <c r="D745" i="23"/>
  <c r="E745" i="23" s="1"/>
  <c r="D746" i="23"/>
  <c r="E746" i="23" s="1"/>
  <c r="D747" i="23"/>
  <c r="E747" i="23" s="1"/>
  <c r="D748" i="23"/>
  <c r="E748" i="23" s="1"/>
  <c r="D749" i="23"/>
  <c r="E749" i="23" s="1"/>
  <c r="D750" i="23"/>
  <c r="E750" i="23" s="1"/>
  <c r="D751" i="23"/>
  <c r="E751" i="23" s="1"/>
  <c r="D752" i="23"/>
  <c r="E752" i="23" s="1"/>
  <c r="D753" i="23"/>
  <c r="E753" i="23" s="1"/>
  <c r="D754" i="23"/>
  <c r="E754" i="23" s="1"/>
  <c r="D755" i="23"/>
  <c r="E755" i="23" s="1"/>
  <c r="D756" i="23"/>
  <c r="E756" i="23" s="1"/>
  <c r="D757" i="23"/>
  <c r="E757" i="23" s="1"/>
  <c r="D758" i="23"/>
  <c r="E758" i="23" s="1"/>
  <c r="D759" i="23"/>
  <c r="E759" i="23" s="1"/>
  <c r="D760" i="23"/>
  <c r="E760" i="23" s="1"/>
  <c r="D761" i="23"/>
  <c r="E761" i="23" s="1"/>
  <c r="D762" i="23"/>
  <c r="E762" i="23" s="1"/>
  <c r="D763" i="23"/>
  <c r="E763" i="23" s="1"/>
  <c r="D764" i="23"/>
  <c r="E764" i="23" s="1"/>
  <c r="D765" i="23"/>
  <c r="E765" i="23" s="1"/>
  <c r="D766" i="23"/>
  <c r="E766" i="23" s="1"/>
  <c r="D767" i="23"/>
  <c r="E767" i="23" s="1"/>
  <c r="D768" i="23"/>
  <c r="E768" i="23" s="1"/>
  <c r="D769" i="23"/>
  <c r="E769" i="23" s="1"/>
  <c r="D770" i="23"/>
  <c r="E770" i="23" s="1"/>
  <c r="D771" i="23"/>
  <c r="E771" i="23" s="1"/>
  <c r="D772" i="23"/>
  <c r="E772" i="23" s="1"/>
  <c r="D773" i="23"/>
  <c r="E773" i="23" s="1"/>
  <c r="D774" i="23"/>
  <c r="E774" i="23" s="1"/>
  <c r="D775" i="23"/>
  <c r="E775" i="23" s="1"/>
  <c r="D776" i="23"/>
  <c r="E776" i="23" s="1"/>
  <c r="D777" i="23"/>
  <c r="E777" i="23" s="1"/>
  <c r="D778" i="23"/>
  <c r="E778" i="23" s="1"/>
  <c r="D779" i="23"/>
  <c r="E779" i="23" s="1"/>
  <c r="D780" i="23"/>
  <c r="E780" i="23" s="1"/>
  <c r="D781" i="23"/>
  <c r="E781" i="23" s="1"/>
  <c r="D782" i="23"/>
  <c r="E782" i="23" s="1"/>
  <c r="D783" i="23"/>
  <c r="E783" i="23" s="1"/>
  <c r="D784" i="23"/>
  <c r="E784" i="23" s="1"/>
  <c r="D785" i="23"/>
  <c r="E785" i="23" s="1"/>
  <c r="D786" i="23"/>
  <c r="E786" i="23" s="1"/>
  <c r="D787" i="23"/>
  <c r="E787" i="23" s="1"/>
  <c r="D788" i="23"/>
  <c r="E788" i="23" s="1"/>
  <c r="D789" i="23"/>
  <c r="E789" i="23" s="1"/>
  <c r="D790" i="23"/>
  <c r="E790" i="23" s="1"/>
  <c r="D791" i="23"/>
  <c r="E791" i="23" s="1"/>
  <c r="D792" i="23"/>
  <c r="E792" i="23" s="1"/>
  <c r="D793" i="23"/>
  <c r="E793" i="23" s="1"/>
  <c r="D794" i="23"/>
  <c r="E794" i="23" s="1"/>
  <c r="D795" i="23"/>
  <c r="E795" i="23" s="1"/>
  <c r="D796" i="23"/>
  <c r="E796" i="23" s="1"/>
  <c r="D797" i="23"/>
  <c r="E797" i="23" s="1"/>
  <c r="D798" i="23"/>
  <c r="E798" i="23" s="1"/>
  <c r="D799" i="23"/>
  <c r="E799" i="23" s="1"/>
  <c r="D800" i="23"/>
  <c r="E800" i="23" s="1"/>
  <c r="D801" i="23"/>
  <c r="E801" i="23" s="1"/>
  <c r="D802" i="23"/>
  <c r="E802" i="23" s="1"/>
  <c r="D803" i="23"/>
  <c r="E803" i="23" s="1"/>
  <c r="D804" i="23"/>
  <c r="E804" i="23" s="1"/>
  <c r="D805" i="23"/>
  <c r="E805" i="23" s="1"/>
  <c r="D806" i="23"/>
  <c r="E806" i="23" s="1"/>
  <c r="D807" i="23"/>
  <c r="E807" i="23" s="1"/>
  <c r="D808" i="23"/>
  <c r="E808" i="23" s="1"/>
  <c r="D809" i="23"/>
  <c r="E809" i="23" s="1"/>
  <c r="D810" i="23"/>
  <c r="E810" i="23" s="1"/>
  <c r="D811" i="23"/>
  <c r="E811" i="23" s="1"/>
  <c r="D812" i="23"/>
  <c r="E812" i="23" s="1"/>
  <c r="D813" i="23"/>
  <c r="E813" i="23" s="1"/>
  <c r="D814" i="23"/>
  <c r="E814" i="23" s="1"/>
  <c r="D815" i="23"/>
  <c r="E815" i="23" s="1"/>
  <c r="D816" i="23"/>
  <c r="E816" i="23" s="1"/>
  <c r="D817" i="23"/>
  <c r="E817" i="23" s="1"/>
  <c r="D818" i="23"/>
  <c r="E818" i="23" s="1"/>
  <c r="D819" i="23"/>
  <c r="E819" i="23" s="1"/>
  <c r="D820" i="23"/>
  <c r="E820" i="23" s="1"/>
  <c r="D821" i="23"/>
  <c r="E821" i="23" s="1"/>
  <c r="D822" i="23"/>
  <c r="E822" i="23" s="1"/>
  <c r="D823" i="23"/>
  <c r="E823" i="23" s="1"/>
  <c r="D824" i="23"/>
  <c r="E824" i="23" s="1"/>
  <c r="D825" i="23"/>
  <c r="E825" i="23" s="1"/>
  <c r="D826" i="23"/>
  <c r="E826" i="23" s="1"/>
  <c r="D827" i="23"/>
  <c r="E827" i="23" s="1"/>
  <c r="D828" i="23"/>
  <c r="E828" i="23" s="1"/>
  <c r="D829" i="23"/>
  <c r="E829" i="23" s="1"/>
  <c r="D830" i="23"/>
  <c r="E830" i="23" s="1"/>
  <c r="D831" i="23"/>
  <c r="E831" i="23" s="1"/>
  <c r="D832" i="23"/>
  <c r="E832" i="23" s="1"/>
  <c r="D833" i="23"/>
  <c r="E833" i="23" s="1"/>
  <c r="D834" i="23"/>
  <c r="E834" i="23" s="1"/>
  <c r="D835" i="23"/>
  <c r="E835" i="23" s="1"/>
  <c r="D836" i="23"/>
  <c r="E836" i="23" s="1"/>
  <c r="D837" i="23"/>
  <c r="E837" i="23" s="1"/>
  <c r="D838" i="23"/>
  <c r="E838" i="23" s="1"/>
  <c r="D839" i="23"/>
  <c r="E839" i="23" s="1"/>
  <c r="D840" i="23"/>
  <c r="E840" i="23" s="1"/>
  <c r="D841" i="23"/>
  <c r="E841" i="23" s="1"/>
  <c r="D842" i="23"/>
  <c r="E842" i="23" s="1"/>
  <c r="D843" i="23"/>
  <c r="E843" i="23" s="1"/>
  <c r="D844" i="23"/>
  <c r="E844" i="23" s="1"/>
  <c r="D845" i="23"/>
  <c r="E845" i="23" s="1"/>
  <c r="D846" i="23"/>
  <c r="E846" i="23" s="1"/>
  <c r="D847" i="23"/>
  <c r="E847" i="23" s="1"/>
  <c r="D848" i="23"/>
  <c r="E848" i="23" s="1"/>
  <c r="D849" i="23"/>
  <c r="E849" i="23" s="1"/>
  <c r="D850" i="23"/>
  <c r="E850" i="23" s="1"/>
  <c r="D851" i="23"/>
  <c r="E851" i="23" s="1"/>
  <c r="D852" i="23"/>
  <c r="E852" i="23" s="1"/>
  <c r="D853" i="23"/>
  <c r="E853" i="23" s="1"/>
  <c r="D854" i="23"/>
  <c r="E854" i="23" s="1"/>
  <c r="D855" i="23"/>
  <c r="E855" i="23" s="1"/>
  <c r="D856" i="23"/>
  <c r="E856" i="23" s="1"/>
  <c r="D857" i="23"/>
  <c r="E857" i="23" s="1"/>
  <c r="D858" i="23"/>
  <c r="E858" i="23" s="1"/>
  <c r="D859" i="23"/>
  <c r="E859" i="23" s="1"/>
  <c r="D860" i="23"/>
  <c r="E860" i="23" s="1"/>
  <c r="D861" i="23"/>
  <c r="E861" i="23" s="1"/>
  <c r="D862" i="23"/>
  <c r="E862" i="23" s="1"/>
  <c r="D863" i="23"/>
  <c r="E863" i="23" s="1"/>
  <c r="D864" i="23"/>
  <c r="E864" i="23" s="1"/>
  <c r="D865" i="23"/>
  <c r="E865" i="23" s="1"/>
  <c r="D866" i="23"/>
  <c r="E866" i="23" s="1"/>
  <c r="D867" i="23"/>
  <c r="E867" i="23" s="1"/>
  <c r="D868" i="23"/>
  <c r="E868" i="23" s="1"/>
  <c r="D869" i="23"/>
  <c r="E869" i="23" s="1"/>
  <c r="D870" i="23"/>
  <c r="E870" i="23" s="1"/>
  <c r="D871" i="23"/>
  <c r="E871" i="23" s="1"/>
  <c r="D872" i="23"/>
  <c r="E872" i="23" s="1"/>
  <c r="D873" i="23"/>
  <c r="E873" i="23" s="1"/>
  <c r="D874" i="23"/>
  <c r="E874" i="23" s="1"/>
  <c r="D875" i="23"/>
  <c r="E875" i="23" s="1"/>
  <c r="D876" i="23"/>
  <c r="E876" i="23" s="1"/>
  <c r="D877" i="23"/>
  <c r="E877" i="23" s="1"/>
  <c r="D878" i="23"/>
  <c r="E878" i="23" s="1"/>
  <c r="D879" i="23"/>
  <c r="E879" i="23" s="1"/>
  <c r="D880" i="23"/>
  <c r="E880" i="23" s="1"/>
  <c r="D881" i="23"/>
  <c r="E881" i="23" s="1"/>
  <c r="D882" i="23"/>
  <c r="E882" i="23" s="1"/>
  <c r="D883" i="23"/>
  <c r="E883" i="23" s="1"/>
  <c r="D884" i="23"/>
  <c r="E884" i="23" s="1"/>
  <c r="D885" i="23"/>
  <c r="E885" i="23" s="1"/>
  <c r="D886" i="23"/>
  <c r="E886" i="23" s="1"/>
  <c r="D887" i="23"/>
  <c r="E887" i="23" s="1"/>
  <c r="D888" i="23"/>
  <c r="E888" i="23" s="1"/>
  <c r="D889" i="23"/>
  <c r="E889" i="23" s="1"/>
  <c r="D890" i="23"/>
  <c r="E890" i="23" s="1"/>
  <c r="D891" i="23"/>
  <c r="E891" i="23" s="1"/>
  <c r="D892" i="23"/>
  <c r="E892" i="23" s="1"/>
  <c r="D893" i="23"/>
  <c r="E893" i="23" s="1"/>
  <c r="D894" i="23"/>
  <c r="E894" i="23" s="1"/>
  <c r="D895" i="23"/>
  <c r="E895" i="23" s="1"/>
  <c r="D896" i="23"/>
  <c r="E896" i="23" s="1"/>
  <c r="D897" i="23"/>
  <c r="E897" i="23" s="1"/>
  <c r="D898" i="23"/>
  <c r="E898" i="23" s="1"/>
  <c r="D899" i="23"/>
  <c r="E899" i="23" s="1"/>
  <c r="D900" i="23"/>
  <c r="E900" i="23" s="1"/>
  <c r="D901" i="23"/>
  <c r="E901" i="23" s="1"/>
  <c r="D902" i="23"/>
  <c r="E902" i="23" s="1"/>
  <c r="D903" i="23"/>
  <c r="E903" i="23" s="1"/>
  <c r="D904" i="23"/>
  <c r="E904" i="23" s="1"/>
  <c r="D905" i="23"/>
  <c r="E905" i="23" s="1"/>
  <c r="D906" i="23"/>
  <c r="E906" i="23" s="1"/>
  <c r="D907" i="23"/>
  <c r="E907" i="23" s="1"/>
  <c r="D908" i="23"/>
  <c r="E908" i="23" s="1"/>
  <c r="D909" i="23"/>
  <c r="E909" i="23" s="1"/>
  <c r="D910" i="23"/>
  <c r="E910" i="23" s="1"/>
  <c r="D911" i="23"/>
  <c r="E911" i="23" s="1"/>
  <c r="D912" i="23"/>
  <c r="E912" i="23" s="1"/>
  <c r="D913" i="23"/>
  <c r="E913" i="23" s="1"/>
  <c r="D914" i="23"/>
  <c r="E914" i="23" s="1"/>
  <c r="D915" i="23"/>
  <c r="E915" i="23" s="1"/>
  <c r="D916" i="23"/>
  <c r="E916" i="23" s="1"/>
  <c r="D917" i="23"/>
  <c r="E917" i="23" s="1"/>
  <c r="D918" i="23"/>
  <c r="E918" i="23" s="1"/>
  <c r="D919" i="23"/>
  <c r="E919" i="23" s="1"/>
  <c r="D920" i="23"/>
  <c r="E920" i="23" s="1"/>
  <c r="D921" i="23"/>
  <c r="E921" i="23" s="1"/>
  <c r="D922" i="23"/>
  <c r="E922" i="23" s="1"/>
  <c r="D923" i="23"/>
  <c r="E923" i="23" s="1"/>
  <c r="D924" i="23"/>
  <c r="E924" i="23" s="1"/>
  <c r="D925" i="23"/>
  <c r="E925" i="23" s="1"/>
  <c r="D926" i="23"/>
  <c r="E926" i="23" s="1"/>
  <c r="D927" i="23"/>
  <c r="E927" i="23" s="1"/>
  <c r="D928" i="23"/>
  <c r="E928" i="23" s="1"/>
  <c r="D929" i="23"/>
  <c r="E929" i="23" s="1"/>
  <c r="D930" i="23"/>
  <c r="E930" i="23" s="1"/>
  <c r="D931" i="23"/>
  <c r="E931" i="23" s="1"/>
  <c r="D932" i="23"/>
  <c r="E932" i="23" s="1"/>
  <c r="D933" i="23"/>
  <c r="E933" i="23" s="1"/>
  <c r="D934" i="23"/>
  <c r="E934" i="23" s="1"/>
  <c r="D935" i="23"/>
  <c r="E935" i="23" s="1"/>
  <c r="D936" i="23"/>
  <c r="E936" i="23" s="1"/>
  <c r="D937" i="23"/>
  <c r="E937" i="23" s="1"/>
  <c r="D938" i="23"/>
  <c r="E938" i="23" s="1"/>
  <c r="D939" i="23"/>
  <c r="E939" i="23" s="1"/>
  <c r="D940" i="23"/>
  <c r="E940" i="23" s="1"/>
  <c r="D941" i="23"/>
  <c r="E941" i="23" s="1"/>
  <c r="D942" i="23"/>
  <c r="E942" i="23" s="1"/>
  <c r="D943" i="23"/>
  <c r="E943" i="23" s="1"/>
  <c r="D944" i="23"/>
  <c r="E944" i="23" s="1"/>
  <c r="D945" i="23"/>
  <c r="E945" i="23" s="1"/>
  <c r="D946" i="23"/>
  <c r="E946" i="23" s="1"/>
  <c r="D947" i="23"/>
  <c r="E947" i="23" s="1"/>
  <c r="D948" i="23"/>
  <c r="E948" i="23" s="1"/>
  <c r="D949" i="23"/>
  <c r="E949" i="23" s="1"/>
  <c r="D950" i="23"/>
  <c r="E950" i="23" s="1"/>
  <c r="D951" i="23"/>
  <c r="E951" i="23" s="1"/>
  <c r="D952" i="23"/>
  <c r="E952" i="23" s="1"/>
  <c r="D953" i="23"/>
  <c r="E953" i="23" s="1"/>
  <c r="D954" i="23"/>
  <c r="E954" i="23" s="1"/>
  <c r="D955" i="23"/>
  <c r="E955" i="23" s="1"/>
  <c r="D956" i="23"/>
  <c r="E956" i="23" s="1"/>
  <c r="D957" i="23"/>
  <c r="E957" i="23" s="1"/>
  <c r="D958" i="23"/>
  <c r="E958" i="23" s="1"/>
  <c r="D959" i="23"/>
  <c r="E959" i="23" s="1"/>
  <c r="D960" i="23"/>
  <c r="E960" i="23" s="1"/>
  <c r="D961" i="23"/>
  <c r="E961" i="23" s="1"/>
  <c r="D962" i="23"/>
  <c r="E962" i="23" s="1"/>
  <c r="D963" i="23"/>
  <c r="E963" i="23" s="1"/>
  <c r="D964" i="23"/>
  <c r="E964" i="23" s="1"/>
  <c r="D965" i="23"/>
  <c r="E965" i="23" s="1"/>
  <c r="D966" i="23"/>
  <c r="E966" i="23" s="1"/>
  <c r="D967" i="23"/>
  <c r="E967" i="23" s="1"/>
  <c r="D968" i="23"/>
  <c r="E968" i="23" s="1"/>
  <c r="D969" i="23"/>
  <c r="E969" i="23" s="1"/>
  <c r="D970" i="23"/>
  <c r="E970" i="23" s="1"/>
  <c r="D971" i="23"/>
  <c r="E971" i="23" s="1"/>
  <c r="D972" i="23"/>
  <c r="E972" i="23" s="1"/>
  <c r="D973" i="23"/>
  <c r="E973" i="23" s="1"/>
  <c r="D974" i="23"/>
  <c r="E974" i="23" s="1"/>
  <c r="D975" i="23"/>
  <c r="E975" i="23" s="1"/>
  <c r="D976" i="23"/>
  <c r="E976" i="23" s="1"/>
  <c r="D977" i="23"/>
  <c r="E977" i="23" s="1"/>
  <c r="D978" i="23"/>
  <c r="E978" i="23" s="1"/>
  <c r="D979" i="23"/>
  <c r="E979" i="23" s="1"/>
  <c r="D980" i="23"/>
  <c r="E980" i="23" s="1"/>
  <c r="D981" i="23"/>
  <c r="E981" i="23" s="1"/>
  <c r="D982" i="23"/>
  <c r="E982" i="23" s="1"/>
  <c r="D983" i="23"/>
  <c r="E983" i="23" s="1"/>
  <c r="D984" i="23"/>
  <c r="E984" i="23" s="1"/>
  <c r="D985" i="23"/>
  <c r="E985" i="23" s="1"/>
  <c r="D986" i="23"/>
  <c r="E986" i="23" s="1"/>
  <c r="D987" i="23"/>
  <c r="E987" i="23" s="1"/>
  <c r="D988" i="23"/>
  <c r="E988" i="23" s="1"/>
  <c r="D989" i="23"/>
  <c r="E989" i="23" s="1"/>
  <c r="D990" i="23"/>
  <c r="E990" i="23" s="1"/>
  <c r="D991" i="23"/>
  <c r="E991" i="23" s="1"/>
  <c r="D992" i="23"/>
  <c r="E992" i="23" s="1"/>
  <c r="D993" i="23"/>
  <c r="E993" i="23" s="1"/>
  <c r="D994" i="23"/>
  <c r="E994" i="23" s="1"/>
  <c r="D995" i="23"/>
  <c r="E995" i="23" s="1"/>
  <c r="D996" i="23"/>
  <c r="E996" i="23" s="1"/>
  <c r="D997" i="23"/>
  <c r="E997" i="23" s="1"/>
  <c r="D998" i="23"/>
  <c r="E998" i="23" s="1"/>
  <c r="D999" i="23"/>
  <c r="E999" i="23" s="1"/>
  <c r="D1000" i="23"/>
  <c r="E1000" i="23" s="1"/>
  <c r="D1001" i="23"/>
  <c r="E1001" i="23" s="1"/>
  <c r="D1002" i="23"/>
  <c r="E1002" i="23" s="1"/>
  <c r="D1003" i="23"/>
  <c r="E1003" i="23" s="1"/>
  <c r="D1004" i="23"/>
  <c r="E1004" i="23" s="1"/>
  <c r="D1005" i="23"/>
  <c r="E1005" i="23" s="1"/>
  <c r="D1006" i="23"/>
  <c r="E1006" i="23" s="1"/>
  <c r="D1007" i="23"/>
  <c r="E1007" i="23" s="1"/>
  <c r="D1008" i="23"/>
  <c r="E1008" i="23" s="1"/>
  <c r="D1009" i="23"/>
  <c r="E1009" i="23" s="1"/>
  <c r="D1010" i="23"/>
  <c r="E1010" i="23" s="1"/>
  <c r="D1011" i="23"/>
  <c r="E1011" i="23" s="1"/>
  <c r="D1012" i="23"/>
  <c r="E1012" i="23" s="1"/>
  <c r="D1013" i="23"/>
  <c r="E1013" i="23" s="1"/>
  <c r="D1014" i="23"/>
  <c r="E1014" i="23" s="1"/>
  <c r="D1015" i="23"/>
  <c r="E1015" i="23" s="1"/>
  <c r="D1016" i="23"/>
  <c r="E1016" i="23" s="1"/>
  <c r="D1017" i="23"/>
  <c r="E1017" i="23" s="1"/>
  <c r="D1018" i="23"/>
  <c r="E1018" i="23" s="1"/>
  <c r="D1019" i="23"/>
  <c r="E1019" i="23" s="1"/>
  <c r="D1020" i="23"/>
  <c r="E1020" i="23" s="1"/>
  <c r="D1021" i="23"/>
  <c r="E1021" i="23" s="1"/>
  <c r="D1022" i="23"/>
  <c r="E1022" i="23" s="1"/>
  <c r="D1023" i="23"/>
  <c r="E1023" i="23" s="1"/>
  <c r="D1024" i="23"/>
  <c r="E1024" i="23" s="1"/>
  <c r="D1025" i="23"/>
  <c r="E1025" i="23" s="1"/>
  <c r="D1026" i="23"/>
  <c r="E1026" i="23" s="1"/>
  <c r="D1027" i="23"/>
  <c r="E1027" i="23" s="1"/>
  <c r="D1028" i="23"/>
  <c r="E1028" i="23" s="1"/>
  <c r="D1029" i="23"/>
  <c r="E1029" i="23" s="1"/>
  <c r="D1030" i="23"/>
  <c r="E1030" i="23" s="1"/>
  <c r="D1031" i="23"/>
  <c r="E1031" i="23" s="1"/>
  <c r="D1032" i="23"/>
  <c r="E1032" i="23" s="1"/>
  <c r="D1033" i="23"/>
  <c r="E1033" i="23" s="1"/>
  <c r="D1034" i="23"/>
  <c r="E1034" i="23" s="1"/>
  <c r="D1035" i="23"/>
  <c r="E1035" i="23" s="1"/>
  <c r="D1036" i="23"/>
  <c r="E1036" i="23" s="1"/>
  <c r="D1037" i="23"/>
  <c r="E1037" i="23" s="1"/>
  <c r="D1038" i="23"/>
  <c r="E1038" i="23" s="1"/>
  <c r="D1039" i="23"/>
  <c r="E1039" i="23" s="1"/>
  <c r="D1040" i="23"/>
  <c r="E1040" i="23" s="1"/>
  <c r="D1041" i="23"/>
  <c r="E1041" i="23" s="1"/>
  <c r="D1042" i="23"/>
  <c r="E1042" i="23" s="1"/>
  <c r="D1043" i="23"/>
  <c r="E1043" i="23" s="1"/>
  <c r="D1044" i="23"/>
  <c r="E1044" i="23" s="1"/>
  <c r="D1045" i="23"/>
  <c r="E1045" i="23" s="1"/>
  <c r="D1046" i="23"/>
  <c r="E1046" i="23" s="1"/>
  <c r="D1047" i="23"/>
  <c r="E1047" i="23" s="1"/>
  <c r="D1048" i="23"/>
  <c r="E1048" i="23" s="1"/>
  <c r="D1049" i="23"/>
  <c r="E1049" i="23" s="1"/>
  <c r="D1050" i="23"/>
  <c r="E1050" i="23" s="1"/>
  <c r="D1051" i="23"/>
  <c r="E1051" i="23" s="1"/>
  <c r="D1052" i="23"/>
  <c r="E1052" i="23" s="1"/>
  <c r="D1053" i="23"/>
  <c r="E1053" i="23" s="1"/>
  <c r="D1054" i="23"/>
  <c r="E1054" i="23" s="1"/>
  <c r="D1055" i="23"/>
  <c r="E1055" i="23" s="1"/>
  <c r="D1056" i="23"/>
  <c r="E1056" i="23" s="1"/>
  <c r="D1057" i="23"/>
  <c r="E1057" i="23" s="1"/>
  <c r="D1058" i="23"/>
  <c r="E1058" i="23" s="1"/>
  <c r="D1059" i="23"/>
  <c r="E1059" i="23" s="1"/>
  <c r="D1060" i="23"/>
  <c r="E1060" i="23" s="1"/>
  <c r="D1061" i="23"/>
  <c r="E1061" i="23" s="1"/>
  <c r="D1062" i="23"/>
  <c r="E1062" i="23" s="1"/>
  <c r="D1063" i="23"/>
  <c r="E1063" i="23" s="1"/>
  <c r="D1064" i="23"/>
  <c r="E1064" i="23" s="1"/>
  <c r="D1065" i="23"/>
  <c r="E1065" i="23" s="1"/>
  <c r="D1066" i="23"/>
  <c r="E1066" i="23" s="1"/>
  <c r="D1067" i="23"/>
  <c r="E1067" i="23" s="1"/>
  <c r="D1068" i="23"/>
  <c r="E1068" i="23" s="1"/>
  <c r="D1069" i="23"/>
  <c r="E1069" i="23" s="1"/>
  <c r="D1070" i="23"/>
  <c r="E1070" i="23" s="1"/>
  <c r="D1071" i="23"/>
  <c r="E1071" i="23" s="1"/>
  <c r="D1072" i="23"/>
  <c r="E1072" i="23" s="1"/>
  <c r="D1073" i="23"/>
  <c r="E1073" i="23" s="1"/>
  <c r="D1074" i="23"/>
  <c r="E1074" i="23" s="1"/>
  <c r="D1075" i="23"/>
  <c r="E1075" i="23" s="1"/>
  <c r="D1076" i="23"/>
  <c r="E1076" i="23" s="1"/>
  <c r="D1077" i="23"/>
  <c r="E1077" i="23" s="1"/>
  <c r="D1078" i="23"/>
  <c r="E1078" i="23" s="1"/>
  <c r="D1079" i="23"/>
  <c r="E1079" i="23" s="1"/>
  <c r="D1080" i="23"/>
  <c r="E1080" i="23" s="1"/>
  <c r="D1081" i="23"/>
  <c r="E1081" i="23" s="1"/>
  <c r="D1082" i="23"/>
  <c r="E1082" i="23" s="1"/>
  <c r="D1083" i="23"/>
  <c r="E1083" i="23" s="1"/>
  <c r="D1084" i="23"/>
  <c r="E1084" i="23" s="1"/>
  <c r="D1085" i="23"/>
  <c r="E1085" i="23" s="1"/>
  <c r="D1086" i="23"/>
  <c r="E1086" i="23" s="1"/>
  <c r="D1087" i="23"/>
  <c r="E1087" i="23" s="1"/>
  <c r="D1088" i="23"/>
  <c r="E1088" i="23" s="1"/>
  <c r="D1089" i="23"/>
  <c r="E1089" i="23" s="1"/>
  <c r="D1090" i="23"/>
  <c r="E1090" i="23" s="1"/>
  <c r="D1091" i="23"/>
  <c r="E1091" i="23" s="1"/>
  <c r="D1092" i="23"/>
  <c r="E1092" i="23" s="1"/>
  <c r="D1093" i="23"/>
  <c r="E1093" i="23" s="1"/>
  <c r="D1094" i="23"/>
  <c r="E1094" i="23" s="1"/>
  <c r="D1095" i="23"/>
  <c r="E1095" i="23" s="1"/>
  <c r="D1096" i="23"/>
  <c r="E1096" i="23" s="1"/>
  <c r="D1097" i="23"/>
  <c r="E1097" i="23" s="1"/>
  <c r="D1098" i="23"/>
  <c r="E1098" i="23" s="1"/>
  <c r="D1099" i="23"/>
  <c r="E1099" i="23" s="1"/>
  <c r="D1100" i="23"/>
  <c r="E1100" i="23" s="1"/>
  <c r="D1101" i="23"/>
  <c r="E1101" i="23" s="1"/>
  <c r="D1102" i="23"/>
  <c r="E1102" i="23" s="1"/>
  <c r="D1103" i="23"/>
  <c r="E1103" i="23" s="1"/>
  <c r="D1104" i="23"/>
  <c r="E1104" i="23" s="1"/>
  <c r="D1105" i="23"/>
  <c r="E1105" i="23" s="1"/>
  <c r="D1106" i="23"/>
  <c r="E1106" i="23" s="1"/>
  <c r="D1107" i="23"/>
  <c r="E1107" i="23" s="1"/>
  <c r="D1108" i="23"/>
  <c r="E1108" i="23" s="1"/>
  <c r="D1109" i="23"/>
  <c r="E1109" i="23" s="1"/>
  <c r="D1110" i="23"/>
  <c r="E1110" i="23" s="1"/>
  <c r="D1111" i="23"/>
  <c r="E1111" i="23" s="1"/>
  <c r="D1112" i="23"/>
  <c r="E1112" i="23" s="1"/>
  <c r="D1113" i="23"/>
  <c r="E1113" i="23" s="1"/>
  <c r="D1114" i="23"/>
  <c r="E1114" i="23" s="1"/>
  <c r="D1115" i="23"/>
  <c r="E1115" i="23" s="1"/>
  <c r="D1116" i="23"/>
  <c r="E1116" i="23" s="1"/>
  <c r="D1117" i="23"/>
  <c r="E1117" i="23" s="1"/>
  <c r="D1118" i="23"/>
  <c r="E1118" i="23" s="1"/>
  <c r="D1119" i="23"/>
  <c r="E1119" i="23" s="1"/>
  <c r="D1120" i="23"/>
  <c r="E1120" i="23" s="1"/>
  <c r="D1121" i="23"/>
  <c r="E1121" i="23" s="1"/>
  <c r="D1122" i="23"/>
  <c r="E1122" i="23" s="1"/>
  <c r="D1123" i="23"/>
  <c r="E1123" i="23" s="1"/>
  <c r="D1124" i="23"/>
  <c r="E1124" i="23" s="1"/>
  <c r="D1125" i="23"/>
  <c r="E1125" i="23" s="1"/>
  <c r="D1126" i="23"/>
  <c r="E1126" i="23" s="1"/>
  <c r="D1127" i="23"/>
  <c r="E1127" i="23" s="1"/>
  <c r="D1128" i="23"/>
  <c r="E1128" i="23" s="1"/>
  <c r="D1129" i="23"/>
  <c r="E1129" i="23" s="1"/>
  <c r="D1130" i="23"/>
  <c r="E1130" i="23" s="1"/>
  <c r="D1131" i="23"/>
  <c r="E1131" i="23" s="1"/>
  <c r="D1132" i="23"/>
  <c r="E1132" i="23" s="1"/>
  <c r="D1133" i="23"/>
  <c r="E1133" i="23" s="1"/>
  <c r="D1134" i="23"/>
  <c r="E1134" i="23" s="1"/>
  <c r="D1135" i="23"/>
  <c r="E1135" i="23" s="1"/>
  <c r="D1136" i="23"/>
  <c r="E1136" i="23" s="1"/>
  <c r="D1137" i="23"/>
  <c r="E1137" i="23" s="1"/>
  <c r="D1138" i="23"/>
  <c r="E1138" i="23" s="1"/>
  <c r="D1139" i="23"/>
  <c r="E1139" i="23" s="1"/>
  <c r="D1140" i="23"/>
  <c r="E1140" i="23" s="1"/>
  <c r="D1141" i="23"/>
  <c r="E1141" i="23" s="1"/>
  <c r="D1142" i="23"/>
  <c r="E1142" i="23" s="1"/>
  <c r="D1143" i="23"/>
  <c r="E1143" i="23" s="1"/>
  <c r="D1144" i="23"/>
  <c r="E1144" i="23" s="1"/>
  <c r="D1145" i="23"/>
  <c r="E1145" i="23" s="1"/>
  <c r="D1146" i="23"/>
  <c r="E1146" i="23" s="1"/>
  <c r="D1147" i="23"/>
  <c r="E1147" i="23" s="1"/>
  <c r="D1148" i="23"/>
  <c r="E1148" i="23" s="1"/>
  <c r="D1149" i="23"/>
  <c r="E1149" i="23" s="1"/>
  <c r="D1150" i="23"/>
  <c r="E1150" i="23" s="1"/>
  <c r="D1151" i="23"/>
  <c r="E1151" i="23" s="1"/>
  <c r="D1152" i="23"/>
  <c r="E1152" i="23" s="1"/>
  <c r="D1153" i="23"/>
  <c r="E1153" i="23" s="1"/>
  <c r="D1154" i="23"/>
  <c r="E1154" i="23" s="1"/>
  <c r="D1155" i="23"/>
  <c r="E1155" i="23" s="1"/>
  <c r="D1156" i="23"/>
  <c r="E1156" i="23" s="1"/>
  <c r="D1157" i="23"/>
  <c r="E1157" i="23" s="1"/>
  <c r="D1158" i="23"/>
  <c r="E1158" i="23" s="1"/>
  <c r="D1159" i="23"/>
  <c r="E1159" i="23" s="1"/>
  <c r="D1160" i="23"/>
  <c r="E1160" i="23" s="1"/>
  <c r="D1161" i="23"/>
  <c r="E1161" i="23" s="1"/>
  <c r="D1162" i="23"/>
  <c r="E1162" i="23" s="1"/>
  <c r="D1163" i="23"/>
  <c r="E1163" i="23" s="1"/>
  <c r="D1164" i="23"/>
  <c r="E1164" i="23" s="1"/>
  <c r="D1165" i="23"/>
  <c r="E1165" i="23" s="1"/>
  <c r="D1166" i="23"/>
  <c r="E1166" i="23" s="1"/>
  <c r="D1167" i="23"/>
  <c r="E1167" i="23" s="1"/>
  <c r="D1168" i="23"/>
  <c r="E1168" i="23" s="1"/>
  <c r="D1169" i="23"/>
  <c r="E1169" i="23" s="1"/>
  <c r="D1170" i="23"/>
  <c r="E1170" i="23" s="1"/>
  <c r="D1171" i="23"/>
  <c r="E1171" i="23" s="1"/>
  <c r="D1172" i="23"/>
  <c r="E1172" i="23" s="1"/>
  <c r="D1173" i="23"/>
  <c r="E1173" i="23" s="1"/>
  <c r="D1174" i="23"/>
  <c r="E1174" i="23" s="1"/>
  <c r="D1175" i="23"/>
  <c r="E1175" i="23" s="1"/>
  <c r="D1176" i="23"/>
  <c r="E1176" i="23" s="1"/>
  <c r="D1177" i="23"/>
  <c r="E1177" i="23" s="1"/>
  <c r="D1178" i="23"/>
  <c r="E1178" i="23" s="1"/>
  <c r="D1179" i="23"/>
  <c r="E1179" i="23" s="1"/>
  <c r="D1180" i="23"/>
  <c r="E1180" i="23" s="1"/>
  <c r="D1181" i="23"/>
  <c r="E1181" i="23" s="1"/>
  <c r="D1182" i="23"/>
  <c r="E1182" i="23" s="1"/>
  <c r="D1183" i="23"/>
  <c r="E1183" i="23" s="1"/>
  <c r="D1184" i="23"/>
  <c r="E1184" i="23" s="1"/>
  <c r="D1185" i="23"/>
  <c r="E1185" i="23" s="1"/>
  <c r="D1186" i="23"/>
  <c r="E1186" i="23" s="1"/>
  <c r="D1187" i="23"/>
  <c r="E1187" i="23" s="1"/>
  <c r="D1188" i="23"/>
  <c r="E1188" i="23" s="1"/>
  <c r="D1189" i="23"/>
  <c r="E1189" i="23" s="1"/>
  <c r="D1190" i="23"/>
  <c r="E1190" i="23" s="1"/>
  <c r="D1191" i="23"/>
  <c r="E1191" i="23" s="1"/>
  <c r="D1192" i="23"/>
  <c r="E1192" i="23" s="1"/>
  <c r="D1193" i="23"/>
  <c r="E1193" i="23" s="1"/>
  <c r="D1194" i="23"/>
  <c r="E1194" i="23" s="1"/>
  <c r="D1195" i="23"/>
  <c r="E1195" i="23" s="1"/>
  <c r="D1196" i="23"/>
  <c r="E1196" i="23" s="1"/>
  <c r="D1197" i="23"/>
  <c r="E1197" i="23" s="1"/>
  <c r="D1198" i="23"/>
  <c r="E1198" i="23" s="1"/>
  <c r="D1199" i="23"/>
  <c r="E1199" i="23" s="1"/>
  <c r="D1200" i="23"/>
  <c r="E1200" i="23" s="1"/>
  <c r="D1201" i="23"/>
  <c r="E1201" i="23" s="1"/>
  <c r="D1202" i="23"/>
  <c r="E1202" i="23" s="1"/>
  <c r="D1203" i="23"/>
  <c r="E1203" i="23" s="1"/>
  <c r="D1204" i="23"/>
  <c r="E1204" i="23" s="1"/>
  <c r="D1205" i="23"/>
  <c r="E1205" i="23" s="1"/>
  <c r="D1206" i="23"/>
  <c r="E1206" i="23" s="1"/>
  <c r="D1207" i="23"/>
  <c r="E1207" i="23" s="1"/>
  <c r="D1208" i="23"/>
  <c r="E1208" i="23" s="1"/>
  <c r="D1209" i="23"/>
  <c r="E1209" i="23" s="1"/>
  <c r="D1210" i="23"/>
  <c r="E1210" i="23" s="1"/>
  <c r="D1211" i="23"/>
  <c r="E1211" i="23" s="1"/>
  <c r="D1212" i="23"/>
  <c r="E1212" i="23" s="1"/>
  <c r="D1213" i="23"/>
  <c r="E1213" i="23" s="1"/>
  <c r="D1214" i="23"/>
  <c r="E1214" i="23" s="1"/>
  <c r="D1215" i="23"/>
  <c r="E1215" i="23" s="1"/>
  <c r="D1216" i="23"/>
  <c r="E1216" i="23" s="1"/>
  <c r="D1217" i="23"/>
  <c r="E1217" i="23" s="1"/>
  <c r="D1218" i="23"/>
  <c r="E1218" i="23" s="1"/>
  <c r="D1219" i="23"/>
  <c r="E1219" i="23" s="1"/>
  <c r="D1220" i="23"/>
  <c r="E1220" i="23" s="1"/>
  <c r="D1221" i="23"/>
  <c r="E1221" i="23" s="1"/>
  <c r="D1222" i="23"/>
  <c r="E1222" i="23" s="1"/>
  <c r="D1223" i="23"/>
  <c r="E1223" i="23" s="1"/>
  <c r="D1224" i="23"/>
  <c r="E1224" i="23" s="1"/>
  <c r="D1225" i="23"/>
  <c r="E1225" i="23" s="1"/>
  <c r="D1226" i="23"/>
  <c r="E1226" i="23" s="1"/>
  <c r="D1227" i="23"/>
  <c r="E1227" i="23" s="1"/>
  <c r="D1228" i="23"/>
  <c r="E1228" i="23" s="1"/>
  <c r="D1229" i="23"/>
  <c r="E1229" i="23" s="1"/>
  <c r="D1230" i="23"/>
  <c r="E1230" i="23" s="1"/>
  <c r="D1231" i="23"/>
  <c r="E1231" i="23" s="1"/>
  <c r="D1232" i="23"/>
  <c r="E1232" i="23" s="1"/>
  <c r="D1233" i="23"/>
  <c r="E1233" i="23" s="1"/>
  <c r="D1234" i="23"/>
  <c r="E1234" i="23" s="1"/>
  <c r="D1235" i="23"/>
  <c r="E1235" i="23" s="1"/>
  <c r="D1236" i="23"/>
  <c r="E1236" i="23" s="1"/>
  <c r="D1237" i="23"/>
  <c r="E1237" i="23" s="1"/>
  <c r="D1238" i="23"/>
  <c r="E1238" i="23" s="1"/>
  <c r="D1239" i="23"/>
  <c r="E1239" i="23" s="1"/>
  <c r="D1240" i="23"/>
  <c r="E1240" i="23" s="1"/>
  <c r="D1241" i="23"/>
  <c r="E1241" i="23" s="1"/>
  <c r="D1242" i="23"/>
  <c r="E1242" i="23" s="1"/>
  <c r="D1243" i="23"/>
  <c r="E1243" i="23" s="1"/>
  <c r="D1244" i="23"/>
  <c r="E1244" i="23" s="1"/>
  <c r="D1245" i="23"/>
  <c r="E1245" i="23" s="1"/>
  <c r="D1246" i="23"/>
  <c r="E1246" i="23" s="1"/>
  <c r="D1247" i="23"/>
  <c r="E1247" i="23" s="1"/>
  <c r="D1248" i="23"/>
  <c r="E1248" i="23" s="1"/>
  <c r="D1249" i="23"/>
  <c r="E1249" i="23" s="1"/>
  <c r="D1250" i="23"/>
  <c r="E1250" i="23" s="1"/>
  <c r="D1251" i="23"/>
  <c r="E1251" i="23" s="1"/>
  <c r="D1252" i="23"/>
  <c r="E1252" i="23" s="1"/>
  <c r="D1253" i="23"/>
  <c r="E1253" i="23" s="1"/>
  <c r="D1254" i="23"/>
  <c r="E1254" i="23" s="1"/>
  <c r="D1255" i="23"/>
  <c r="E1255" i="23" s="1"/>
  <c r="D1256" i="23"/>
  <c r="E1256" i="23" s="1"/>
  <c r="D1257" i="23"/>
  <c r="E1257" i="23" s="1"/>
  <c r="D1258" i="23"/>
  <c r="E1258" i="23" s="1"/>
  <c r="D1259" i="23"/>
  <c r="E1259" i="23" s="1"/>
  <c r="D1260" i="23"/>
  <c r="E1260" i="23" s="1"/>
  <c r="D1261" i="23"/>
  <c r="E1261" i="23" s="1"/>
  <c r="D1262" i="23"/>
  <c r="E1262" i="23" s="1"/>
  <c r="D1263" i="23"/>
  <c r="E1263" i="23" s="1"/>
  <c r="D1264" i="23"/>
  <c r="E1264" i="23" s="1"/>
  <c r="D1265" i="23"/>
  <c r="E1265" i="23" s="1"/>
  <c r="D1266" i="23"/>
  <c r="E1266" i="23" s="1"/>
  <c r="D1267" i="23"/>
  <c r="E1267" i="23" s="1"/>
  <c r="D1268" i="23"/>
  <c r="E1268" i="23" s="1"/>
  <c r="D1269" i="23"/>
  <c r="E1269" i="23" s="1"/>
  <c r="D1270" i="23"/>
  <c r="E1270" i="23" s="1"/>
  <c r="D1271" i="23"/>
  <c r="E1271" i="23" s="1"/>
  <c r="D1272" i="23"/>
  <c r="E1272" i="23" s="1"/>
  <c r="D1273" i="23"/>
  <c r="E1273" i="23" s="1"/>
  <c r="D1274" i="23"/>
  <c r="E1274" i="23" s="1"/>
  <c r="D1275" i="23"/>
  <c r="E1275" i="23" s="1"/>
  <c r="D1276" i="23"/>
  <c r="E1276" i="23" s="1"/>
  <c r="D1277" i="23"/>
  <c r="E1277" i="23" s="1"/>
  <c r="D1278" i="23"/>
  <c r="E1278" i="23" s="1"/>
  <c r="D1279" i="23"/>
  <c r="E1279" i="23" s="1"/>
  <c r="D1280" i="23"/>
  <c r="E1280" i="23" s="1"/>
  <c r="D1281" i="23"/>
  <c r="E1281" i="23" s="1"/>
  <c r="D1282" i="23"/>
  <c r="E1282" i="23" s="1"/>
  <c r="D1283" i="23"/>
  <c r="E1283" i="23" s="1"/>
  <c r="D1284" i="23"/>
  <c r="E1284" i="23" s="1"/>
  <c r="D1285" i="23"/>
  <c r="E1285" i="23" s="1"/>
  <c r="D1286" i="23"/>
  <c r="E1286" i="23" s="1"/>
  <c r="D1287" i="23"/>
  <c r="E1287" i="23" s="1"/>
  <c r="D1288" i="23"/>
  <c r="E1288" i="23" s="1"/>
  <c r="D1289" i="23"/>
  <c r="E1289" i="23" s="1"/>
  <c r="D1290" i="23"/>
  <c r="E1290" i="23" s="1"/>
  <c r="D1291" i="23"/>
  <c r="E1291" i="23" s="1"/>
  <c r="D1292" i="23"/>
  <c r="E1292" i="23" s="1"/>
  <c r="D1293" i="23"/>
  <c r="E1293" i="23" s="1"/>
  <c r="D1294" i="23"/>
  <c r="E1294" i="23" s="1"/>
  <c r="D1295" i="23"/>
  <c r="E1295" i="23" s="1"/>
  <c r="D1296" i="23"/>
  <c r="E1296" i="23" s="1"/>
  <c r="D1297" i="23"/>
  <c r="E1297" i="23" s="1"/>
  <c r="D1298" i="23"/>
  <c r="E1298" i="23" s="1"/>
  <c r="D1299" i="23"/>
  <c r="E1299" i="23" s="1"/>
  <c r="D1300" i="23"/>
  <c r="E1300" i="23" s="1"/>
  <c r="D1301" i="23"/>
  <c r="E1301" i="23" s="1"/>
  <c r="D1302" i="23"/>
  <c r="E1302" i="23" s="1"/>
  <c r="D1303" i="23"/>
  <c r="E1303" i="23" s="1"/>
  <c r="D1304" i="23"/>
  <c r="E1304" i="23" s="1"/>
  <c r="D1305" i="23"/>
  <c r="E1305" i="23" s="1"/>
  <c r="D1306" i="23"/>
  <c r="E1306" i="23" s="1"/>
  <c r="D1307" i="23"/>
  <c r="E1307" i="23" s="1"/>
  <c r="D1308" i="23"/>
  <c r="E1308" i="23" s="1"/>
  <c r="D1309" i="23"/>
  <c r="E1309" i="23" s="1"/>
  <c r="D1310" i="23"/>
  <c r="E1310" i="23" s="1"/>
  <c r="D1311" i="23"/>
  <c r="E1311" i="23" s="1"/>
  <c r="D1312" i="23"/>
  <c r="E1312" i="23" s="1"/>
  <c r="D1313" i="23"/>
  <c r="E1313" i="23" s="1"/>
  <c r="D1314" i="23"/>
  <c r="E1314" i="23" s="1"/>
  <c r="D1315" i="23"/>
  <c r="E1315" i="23" s="1"/>
  <c r="D1316" i="23"/>
  <c r="E1316" i="23" s="1"/>
  <c r="D1317" i="23"/>
  <c r="E1317" i="23" s="1"/>
  <c r="D1318" i="23"/>
  <c r="E1318" i="23" s="1"/>
  <c r="D1319" i="23"/>
  <c r="E1319" i="23" s="1"/>
  <c r="D1320" i="23"/>
  <c r="E1320" i="23" s="1"/>
  <c r="D1321" i="23"/>
  <c r="E1321" i="23" s="1"/>
  <c r="D1322" i="23"/>
  <c r="E1322" i="23" s="1"/>
  <c r="D1323" i="23"/>
  <c r="E1323" i="23" s="1"/>
  <c r="D1324" i="23"/>
  <c r="E1324" i="23" s="1"/>
  <c r="D1325" i="23"/>
  <c r="E1325" i="23" s="1"/>
  <c r="D1326" i="23"/>
  <c r="E1326" i="23" s="1"/>
  <c r="D1327" i="23"/>
  <c r="E1327" i="23" s="1"/>
  <c r="D1328" i="23"/>
  <c r="E1328" i="23" s="1"/>
  <c r="D1329" i="23"/>
  <c r="E1329" i="23" s="1"/>
  <c r="D1330" i="23"/>
  <c r="E1330" i="23" s="1"/>
  <c r="D1331" i="23"/>
  <c r="E1331" i="23" s="1"/>
  <c r="D1332" i="23"/>
  <c r="E1332" i="23" s="1"/>
  <c r="D1333" i="23"/>
  <c r="E1333" i="23" s="1"/>
  <c r="D1334" i="23"/>
  <c r="E1334" i="23" s="1"/>
  <c r="D1335" i="23"/>
  <c r="E1335" i="23" s="1"/>
  <c r="D1336" i="23"/>
  <c r="E1336" i="23" s="1"/>
  <c r="D1337" i="23"/>
  <c r="E1337" i="23" s="1"/>
  <c r="D1338" i="23"/>
  <c r="E1338" i="23" s="1"/>
  <c r="D1339" i="23"/>
  <c r="E1339" i="23" s="1"/>
  <c r="D1340" i="23"/>
  <c r="E1340" i="23" s="1"/>
  <c r="D1341" i="23"/>
  <c r="E1341" i="23" s="1"/>
  <c r="D1342" i="23"/>
  <c r="E1342" i="23" s="1"/>
  <c r="D1343" i="23"/>
  <c r="E1343" i="23" s="1"/>
  <c r="D1344" i="23"/>
  <c r="E1344" i="23" s="1"/>
  <c r="D1345" i="23"/>
  <c r="E1345" i="23" s="1"/>
  <c r="D1346" i="23"/>
  <c r="E1346" i="23" s="1"/>
  <c r="D1347" i="23"/>
  <c r="E1347" i="23" s="1"/>
  <c r="D1348" i="23"/>
  <c r="E1348" i="23" s="1"/>
  <c r="D1349" i="23"/>
  <c r="E1349" i="23" s="1"/>
  <c r="D1350" i="23"/>
  <c r="E1350" i="23" s="1"/>
  <c r="D1351" i="23"/>
  <c r="E1351" i="23" s="1"/>
  <c r="D1352" i="23"/>
  <c r="E1352" i="23" s="1"/>
  <c r="D1353" i="23"/>
  <c r="E1353" i="23" s="1"/>
  <c r="D1354" i="23"/>
  <c r="E1354" i="23" s="1"/>
  <c r="D1355" i="23"/>
  <c r="E1355" i="23" s="1"/>
  <c r="D1356" i="23"/>
  <c r="E1356" i="23" s="1"/>
  <c r="D1357" i="23"/>
  <c r="E1357" i="23" s="1"/>
  <c r="D1358" i="23"/>
  <c r="E1358" i="23" s="1"/>
  <c r="D1359" i="23"/>
  <c r="E1359" i="23" s="1"/>
  <c r="D1360" i="23"/>
  <c r="E1360" i="23" s="1"/>
  <c r="D1361" i="23"/>
  <c r="E1361" i="23" s="1"/>
  <c r="D1362" i="23"/>
  <c r="E1362" i="23" s="1"/>
  <c r="D1363" i="23"/>
  <c r="E1363" i="23" s="1"/>
  <c r="D1364" i="23"/>
  <c r="E1364" i="23" s="1"/>
  <c r="D1365" i="23"/>
  <c r="E1365" i="23" s="1"/>
  <c r="D1366" i="23"/>
  <c r="E1366" i="23" s="1"/>
  <c r="D1367" i="23"/>
  <c r="E1367" i="23" s="1"/>
  <c r="D1368" i="23"/>
  <c r="E1368" i="23" s="1"/>
  <c r="D1369" i="23"/>
  <c r="E1369" i="23" s="1"/>
  <c r="D1370" i="23"/>
  <c r="E1370" i="23" s="1"/>
  <c r="D1371" i="23"/>
  <c r="E1371" i="23" s="1"/>
  <c r="D1372" i="23"/>
  <c r="E1372" i="23" s="1"/>
  <c r="D1373" i="23"/>
  <c r="E1373" i="23" s="1"/>
  <c r="D1374" i="23"/>
  <c r="E1374" i="23" s="1"/>
  <c r="D1375" i="23"/>
  <c r="E1375" i="23" s="1"/>
  <c r="D1376" i="23"/>
  <c r="E1376" i="23" s="1"/>
  <c r="D1377" i="23"/>
  <c r="E1377" i="23" s="1"/>
  <c r="D1378" i="23"/>
  <c r="E1378" i="23" s="1"/>
  <c r="D1379" i="23"/>
  <c r="E1379" i="23" s="1"/>
  <c r="D1380" i="23"/>
  <c r="E1380" i="23" s="1"/>
  <c r="D1381" i="23"/>
  <c r="E1381" i="23" s="1"/>
  <c r="D1382" i="23"/>
  <c r="E1382" i="23" s="1"/>
  <c r="D1383" i="23"/>
  <c r="E1383" i="23" s="1"/>
  <c r="D1384" i="23"/>
  <c r="E1384" i="23" s="1"/>
  <c r="D1385" i="23"/>
  <c r="E1385" i="23" s="1"/>
  <c r="D1386" i="23"/>
  <c r="E1386" i="23" s="1"/>
  <c r="D1387" i="23"/>
  <c r="E1387" i="23" s="1"/>
  <c r="D1388" i="23"/>
  <c r="E1388" i="23" s="1"/>
  <c r="D1389" i="23"/>
  <c r="E1389" i="23" s="1"/>
  <c r="D1390" i="23"/>
  <c r="E1390" i="23" s="1"/>
  <c r="D1391" i="23"/>
  <c r="E1391" i="23" s="1"/>
  <c r="D1392" i="23"/>
  <c r="E1392" i="23" s="1"/>
  <c r="D1393" i="23"/>
  <c r="E1393" i="23" s="1"/>
  <c r="D1394" i="23"/>
  <c r="E1394" i="23" s="1"/>
  <c r="D1395" i="23"/>
  <c r="E1395" i="23" s="1"/>
  <c r="D1396" i="23"/>
  <c r="E1396" i="23" s="1"/>
  <c r="D1397" i="23"/>
  <c r="E1397" i="23" s="1"/>
  <c r="D1398" i="23"/>
  <c r="E1398" i="23" s="1"/>
  <c r="D1399" i="23"/>
  <c r="E1399" i="23" s="1"/>
  <c r="D1400" i="23"/>
  <c r="E1400" i="23" s="1"/>
  <c r="D1401" i="23"/>
  <c r="E1401" i="23" s="1"/>
  <c r="D1402" i="23"/>
  <c r="E1402" i="23" s="1"/>
  <c r="D1403" i="23"/>
  <c r="E1403" i="23" s="1"/>
  <c r="D1404" i="23"/>
  <c r="E1404" i="23" s="1"/>
  <c r="D1405" i="23"/>
  <c r="E1405" i="23" s="1"/>
  <c r="D1406" i="23"/>
  <c r="E1406" i="23" s="1"/>
  <c r="D1407" i="23"/>
  <c r="E1407" i="23" s="1"/>
  <c r="D1408" i="23"/>
  <c r="E1408" i="23" s="1"/>
  <c r="D1409" i="23"/>
  <c r="E1409" i="23" s="1"/>
  <c r="D1410" i="23"/>
  <c r="E1410" i="23" s="1"/>
  <c r="D1411" i="23"/>
  <c r="E1411" i="23" s="1"/>
  <c r="D1412" i="23"/>
  <c r="E1412" i="23" s="1"/>
  <c r="D1413" i="23"/>
  <c r="E1413" i="23" s="1"/>
  <c r="D1414" i="23"/>
  <c r="E1414" i="23" s="1"/>
  <c r="D1415" i="23"/>
  <c r="E1415" i="23" s="1"/>
  <c r="D1416" i="23"/>
  <c r="E1416" i="23" s="1"/>
  <c r="D1417" i="23"/>
  <c r="E1417" i="23" s="1"/>
  <c r="D1418" i="23"/>
  <c r="E1418" i="23" s="1"/>
  <c r="D1419" i="23"/>
  <c r="E1419" i="23" s="1"/>
  <c r="D1420" i="23"/>
  <c r="E1420" i="23" s="1"/>
  <c r="D1421" i="23"/>
  <c r="E1421" i="23" s="1"/>
  <c r="D1422" i="23"/>
  <c r="E1422" i="23" s="1"/>
  <c r="D1423" i="23"/>
  <c r="E1423" i="23" s="1"/>
  <c r="D1424" i="23"/>
  <c r="E1424" i="23" s="1"/>
  <c r="D1425" i="23"/>
  <c r="E1425" i="23" s="1"/>
  <c r="D1426" i="23"/>
  <c r="E1426" i="23" s="1"/>
  <c r="D1427" i="23"/>
  <c r="E1427" i="23" s="1"/>
  <c r="D1428" i="23"/>
  <c r="E1428" i="23" s="1"/>
  <c r="D1429" i="23"/>
  <c r="E1429" i="23" s="1"/>
  <c r="D1430" i="23"/>
  <c r="E1430" i="23" s="1"/>
  <c r="D1431" i="23"/>
  <c r="E1431" i="23" s="1"/>
  <c r="D1432" i="23"/>
  <c r="E1432" i="23" s="1"/>
  <c r="D1433" i="23"/>
  <c r="E1433" i="23" s="1"/>
  <c r="D1434" i="23"/>
  <c r="E1434" i="23" s="1"/>
  <c r="D1435" i="23"/>
  <c r="E1435" i="23" s="1"/>
  <c r="D1436" i="23"/>
  <c r="E1436" i="23" s="1"/>
  <c r="D1437" i="23"/>
  <c r="E1437" i="23" s="1"/>
  <c r="D1438" i="23"/>
  <c r="E1438" i="23" s="1"/>
  <c r="D1439" i="23"/>
  <c r="E1439" i="23" s="1"/>
  <c r="D1440" i="23"/>
  <c r="E1440" i="23" s="1"/>
  <c r="D1441" i="23"/>
  <c r="E1441" i="23" s="1"/>
  <c r="D1442" i="23"/>
  <c r="E1442" i="23" s="1"/>
  <c r="D1443" i="23"/>
  <c r="E1443" i="23" s="1"/>
  <c r="D1444" i="23"/>
  <c r="E1444" i="23" s="1"/>
  <c r="D1445" i="23"/>
  <c r="E1445" i="23" s="1"/>
  <c r="D1446" i="23"/>
  <c r="E1446" i="23" s="1"/>
  <c r="D1447" i="23"/>
  <c r="E1447" i="23" s="1"/>
  <c r="D1448" i="23"/>
  <c r="E1448" i="23" s="1"/>
  <c r="D1449" i="23"/>
  <c r="E1449" i="23" s="1"/>
  <c r="D1450" i="23"/>
  <c r="E1450" i="23" s="1"/>
  <c r="D1451" i="23"/>
  <c r="E1451" i="23" s="1"/>
  <c r="D1452" i="23"/>
  <c r="E1452" i="23" s="1"/>
  <c r="D1453" i="23"/>
  <c r="E1453" i="23" s="1"/>
  <c r="D1454" i="23"/>
  <c r="E1454" i="23" s="1"/>
  <c r="D1455" i="23"/>
  <c r="E1455" i="23" s="1"/>
  <c r="D1456" i="23"/>
  <c r="E1456" i="23" s="1"/>
  <c r="D1457" i="23"/>
  <c r="E1457" i="23" s="1"/>
  <c r="D1458" i="23"/>
  <c r="E1458" i="23" s="1"/>
  <c r="D1459" i="23"/>
  <c r="E1459" i="23" s="1"/>
  <c r="D1460" i="23"/>
  <c r="E1460" i="23" s="1"/>
  <c r="D1461" i="23"/>
  <c r="E1461" i="23" s="1"/>
  <c r="D1462" i="23"/>
  <c r="E1462" i="23" s="1"/>
  <c r="D1463" i="23"/>
  <c r="E1463" i="23" s="1"/>
  <c r="D1464" i="23"/>
  <c r="E1464" i="23" s="1"/>
  <c r="D1465" i="23"/>
  <c r="E1465" i="23" s="1"/>
  <c r="D1466" i="23"/>
  <c r="E1466" i="23" s="1"/>
  <c r="D1467" i="23"/>
  <c r="E1467" i="23" s="1"/>
  <c r="D1468" i="23"/>
  <c r="E1468" i="23" s="1"/>
  <c r="D1469" i="23"/>
  <c r="E1469" i="23" s="1"/>
  <c r="D1470" i="23"/>
  <c r="E1470" i="23" s="1"/>
  <c r="D1471" i="23"/>
  <c r="E1471" i="23" s="1"/>
  <c r="D1472" i="23"/>
  <c r="E1472" i="23" s="1"/>
  <c r="D1473" i="23"/>
  <c r="E1473" i="23" s="1"/>
  <c r="D1474" i="23"/>
  <c r="E1474" i="23" s="1"/>
  <c r="D1475" i="23"/>
  <c r="E1475" i="23" s="1"/>
  <c r="D1476" i="23"/>
  <c r="E1476" i="23" s="1"/>
  <c r="D1477" i="23"/>
  <c r="E1477" i="23" s="1"/>
  <c r="D1478" i="23"/>
  <c r="E1478" i="23" s="1"/>
  <c r="D1479" i="23"/>
  <c r="E1479" i="23" s="1"/>
  <c r="D1480" i="23"/>
  <c r="E1480" i="23" s="1"/>
  <c r="D1481" i="23"/>
  <c r="E1481" i="23" s="1"/>
  <c r="D1482" i="23"/>
  <c r="E1482" i="23" s="1"/>
  <c r="D1483" i="23"/>
  <c r="E1483" i="23" s="1"/>
  <c r="D1484" i="23"/>
  <c r="E1484" i="23" s="1"/>
  <c r="D1485" i="23"/>
  <c r="E1485" i="23" s="1"/>
  <c r="D1486" i="23"/>
  <c r="E1486" i="23" s="1"/>
  <c r="D1487" i="23"/>
  <c r="E1487" i="23" s="1"/>
  <c r="D1488" i="23"/>
  <c r="E1488" i="23" s="1"/>
  <c r="D1489" i="23"/>
  <c r="E1489" i="23" s="1"/>
  <c r="D1490" i="23"/>
  <c r="E1490" i="23" s="1"/>
  <c r="D1491" i="23"/>
  <c r="E1491" i="23" s="1"/>
  <c r="D1492" i="23"/>
  <c r="E1492" i="23" s="1"/>
  <c r="D1493" i="23"/>
  <c r="E1493" i="23" s="1"/>
  <c r="D1494" i="23"/>
  <c r="E1494" i="23" s="1"/>
  <c r="D1495" i="23"/>
  <c r="E1495" i="23" s="1"/>
  <c r="D1496" i="23"/>
  <c r="E1496" i="23" s="1"/>
  <c r="D1497" i="23"/>
  <c r="E1497" i="23" s="1"/>
  <c r="D1498" i="23"/>
  <c r="E1498" i="23" s="1"/>
  <c r="D1499" i="23"/>
  <c r="E1499" i="23" s="1"/>
  <c r="D1500" i="23"/>
  <c r="E1500" i="23" s="1"/>
  <c r="D1501" i="23"/>
  <c r="E1501" i="23" s="1"/>
  <c r="D1502" i="23"/>
  <c r="E1502" i="23" s="1"/>
  <c r="D1503" i="23"/>
  <c r="E1503" i="23" s="1"/>
  <c r="D1504" i="23"/>
  <c r="E1504" i="23" s="1"/>
  <c r="D1505" i="23"/>
  <c r="E1505" i="23" s="1"/>
  <c r="D1506" i="23"/>
  <c r="E1506" i="23" s="1"/>
  <c r="D1507" i="23"/>
  <c r="E1507" i="23" s="1"/>
  <c r="D1508" i="23"/>
  <c r="E1508" i="23" s="1"/>
  <c r="D1509" i="23"/>
  <c r="E1509" i="23" s="1"/>
  <c r="D1510" i="23"/>
  <c r="E1510" i="23" s="1"/>
  <c r="D1511" i="23"/>
  <c r="E1511" i="23" s="1"/>
  <c r="D1512" i="23"/>
  <c r="E1512" i="23" s="1"/>
  <c r="D1513" i="23"/>
  <c r="E1513" i="23" s="1"/>
  <c r="D1514" i="23"/>
  <c r="E1514" i="23" s="1"/>
  <c r="D1515" i="23"/>
  <c r="E1515" i="23" s="1"/>
  <c r="D1516" i="23"/>
  <c r="E1516" i="23" s="1"/>
  <c r="D1517" i="23"/>
  <c r="E1517" i="23" s="1"/>
  <c r="D1518" i="23"/>
  <c r="E1518" i="23" s="1"/>
  <c r="D1519" i="23"/>
  <c r="E1519" i="23" s="1"/>
  <c r="D1520" i="23"/>
  <c r="E1520" i="23" s="1"/>
  <c r="D1521" i="23"/>
  <c r="E1521" i="23" s="1"/>
  <c r="D1522" i="23"/>
  <c r="E1522" i="23" s="1"/>
  <c r="D1523" i="23"/>
  <c r="E1523" i="23" s="1"/>
  <c r="D1524" i="23"/>
  <c r="E1524" i="23" s="1"/>
  <c r="D1525" i="23"/>
  <c r="E1525" i="23" s="1"/>
  <c r="D1526" i="23"/>
  <c r="E1526" i="23" s="1"/>
  <c r="D1527" i="23"/>
  <c r="E1527" i="23" s="1"/>
  <c r="D1528" i="23"/>
  <c r="E1528" i="23" s="1"/>
  <c r="D1529" i="23"/>
  <c r="E1529" i="23" s="1"/>
  <c r="D1530" i="23"/>
  <c r="E1530" i="23" s="1"/>
  <c r="D1531" i="23"/>
  <c r="E1531" i="23" s="1"/>
  <c r="D1532" i="23"/>
  <c r="E1532" i="23" s="1"/>
  <c r="D1533" i="23"/>
  <c r="E1533" i="23" s="1"/>
  <c r="D1534" i="23"/>
  <c r="E1534" i="23" s="1"/>
  <c r="D1535" i="23"/>
  <c r="E1535" i="23" s="1"/>
  <c r="D1536" i="23"/>
  <c r="E1536" i="23" s="1"/>
  <c r="D1537" i="23"/>
  <c r="E1537" i="23" s="1"/>
  <c r="D1538" i="23"/>
  <c r="E1538" i="23" s="1"/>
  <c r="D1539" i="23"/>
  <c r="E1539" i="23" s="1"/>
  <c r="D1540" i="23"/>
  <c r="E1540" i="23" s="1"/>
  <c r="D1541" i="23"/>
  <c r="E1541" i="23" s="1"/>
  <c r="D1542" i="23"/>
  <c r="E1542" i="23" s="1"/>
  <c r="D1543" i="23"/>
  <c r="E1543" i="23" s="1"/>
  <c r="D1544" i="23"/>
  <c r="E1544" i="23" s="1"/>
  <c r="D1545" i="23"/>
  <c r="E1545" i="23" s="1"/>
  <c r="D1546" i="23"/>
  <c r="E1546" i="23" s="1"/>
  <c r="D1547" i="23"/>
  <c r="E1547" i="23" s="1"/>
  <c r="D1548" i="23"/>
  <c r="E1548" i="23" s="1"/>
  <c r="D1549" i="23"/>
  <c r="E1549" i="23" s="1"/>
  <c r="D1550" i="23"/>
  <c r="E1550" i="23" s="1"/>
  <c r="D1551" i="23"/>
  <c r="E1551" i="23" s="1"/>
  <c r="D1552" i="23"/>
  <c r="E1552" i="23" s="1"/>
  <c r="D1553" i="23"/>
  <c r="E1553" i="23" s="1"/>
  <c r="D1554" i="23"/>
  <c r="E1554" i="23" s="1"/>
  <c r="D1555" i="23"/>
  <c r="E1555" i="23" s="1"/>
  <c r="D1556" i="23"/>
  <c r="E1556" i="23" s="1"/>
  <c r="D1557" i="23"/>
  <c r="E1557" i="23" s="1"/>
  <c r="D1558" i="23"/>
  <c r="E1558" i="23" s="1"/>
  <c r="D1559" i="23"/>
  <c r="E1559" i="23" s="1"/>
  <c r="D1560" i="23"/>
  <c r="E1560" i="23" s="1"/>
  <c r="D1561" i="23"/>
  <c r="E1561" i="23" s="1"/>
  <c r="D1562" i="23"/>
  <c r="E1562" i="23" s="1"/>
  <c r="D1563" i="23"/>
  <c r="E1563" i="23" s="1"/>
  <c r="D1564" i="23"/>
  <c r="E1564" i="23" s="1"/>
  <c r="D1565" i="23"/>
  <c r="E1565" i="23" s="1"/>
  <c r="D1566" i="23"/>
  <c r="E1566" i="23" s="1"/>
  <c r="D1567" i="23"/>
  <c r="E1567" i="23" s="1"/>
  <c r="D1568" i="23"/>
  <c r="E1568" i="23" s="1"/>
  <c r="D1569" i="23"/>
  <c r="E1569" i="23" s="1"/>
  <c r="D1570" i="23"/>
  <c r="E1570" i="23" s="1"/>
  <c r="D1571" i="23"/>
  <c r="E1571" i="23" s="1"/>
  <c r="D1572" i="23"/>
  <c r="E1572" i="23" s="1"/>
  <c r="D1573" i="23"/>
  <c r="E1573" i="23" s="1"/>
  <c r="D1574" i="23"/>
  <c r="E1574" i="23" s="1"/>
  <c r="D1575" i="23"/>
  <c r="E1575" i="23" s="1"/>
  <c r="D1576" i="23"/>
  <c r="E1576" i="23" s="1"/>
  <c r="D1577" i="23"/>
  <c r="E1577" i="23" s="1"/>
  <c r="D1578" i="23"/>
  <c r="E1578" i="23" s="1"/>
  <c r="D1579" i="23"/>
  <c r="E1579" i="23" s="1"/>
  <c r="D1580" i="23"/>
  <c r="E1580" i="23" s="1"/>
  <c r="D1581" i="23"/>
  <c r="E1581" i="23" s="1"/>
  <c r="D1582" i="23"/>
  <c r="E1582" i="23" s="1"/>
  <c r="D1583" i="23"/>
  <c r="E1583" i="23" s="1"/>
  <c r="D1584" i="23"/>
  <c r="E1584" i="23" s="1"/>
  <c r="D1585" i="23"/>
  <c r="E1585" i="23" s="1"/>
  <c r="D1586" i="23"/>
  <c r="E1586" i="23" s="1"/>
  <c r="D1587" i="23"/>
  <c r="E1587" i="23" s="1"/>
  <c r="D1588" i="23"/>
  <c r="E1588" i="23" s="1"/>
  <c r="D1589" i="23"/>
  <c r="E1589" i="23" s="1"/>
  <c r="D1590" i="23"/>
  <c r="E1590" i="23" s="1"/>
  <c r="D1591" i="23"/>
  <c r="E1591" i="23" s="1"/>
  <c r="D1592" i="23"/>
  <c r="E1592" i="23" s="1"/>
  <c r="D1593" i="23"/>
  <c r="E1593" i="23" s="1"/>
  <c r="D1594" i="23"/>
  <c r="E1594" i="23" s="1"/>
  <c r="D1595" i="23"/>
  <c r="E1595" i="23" s="1"/>
  <c r="D1596" i="23"/>
  <c r="E1596" i="23" s="1"/>
  <c r="D1597" i="23"/>
  <c r="E1597" i="23" s="1"/>
  <c r="D1598" i="23"/>
  <c r="E1598" i="23" s="1"/>
  <c r="D1599" i="23"/>
  <c r="E1599" i="23" s="1"/>
  <c r="D1600" i="23"/>
  <c r="E1600" i="23" s="1"/>
  <c r="D1601" i="23"/>
  <c r="E1601" i="23" s="1"/>
  <c r="D1602" i="23"/>
  <c r="E1602" i="23" s="1"/>
  <c r="D1603" i="23"/>
  <c r="E1603" i="23" s="1"/>
  <c r="D1604" i="23"/>
  <c r="E1604" i="23" s="1"/>
  <c r="D1605" i="23"/>
  <c r="E1605" i="23" s="1"/>
  <c r="D1606" i="23"/>
  <c r="E1606" i="23" s="1"/>
  <c r="D1607" i="23"/>
  <c r="E1607" i="23" s="1"/>
  <c r="D1608" i="23"/>
  <c r="E1608" i="23" s="1"/>
  <c r="D1609" i="23"/>
  <c r="E1609" i="23" s="1"/>
  <c r="D1610" i="23"/>
  <c r="E1610" i="23" s="1"/>
  <c r="D1611" i="23"/>
  <c r="E1611" i="23" s="1"/>
  <c r="D1612" i="23"/>
  <c r="E1612" i="23" s="1"/>
  <c r="D1613" i="23"/>
  <c r="E1613" i="23" s="1"/>
  <c r="D1614" i="23"/>
  <c r="E1614" i="23" s="1"/>
  <c r="D1615" i="23"/>
  <c r="E1615" i="23" s="1"/>
  <c r="D1616" i="23"/>
  <c r="E1616" i="23" s="1"/>
  <c r="D1617" i="23"/>
  <c r="E1617" i="23" s="1"/>
  <c r="D1618" i="23"/>
  <c r="E1618" i="23" s="1"/>
  <c r="D1619" i="23"/>
  <c r="E1619" i="23" s="1"/>
  <c r="D1620" i="23"/>
  <c r="E1620" i="23" s="1"/>
  <c r="D1621" i="23"/>
  <c r="E1621" i="23" s="1"/>
  <c r="D1622" i="23"/>
  <c r="E1622" i="23" s="1"/>
  <c r="D1623" i="23"/>
  <c r="E1623" i="23" s="1"/>
  <c r="D1624" i="23"/>
  <c r="E1624" i="23" s="1"/>
  <c r="D1625" i="23"/>
  <c r="E1625" i="23" s="1"/>
  <c r="D1626" i="23"/>
  <c r="E1626" i="23" s="1"/>
  <c r="D1627" i="23"/>
  <c r="E1627" i="23" s="1"/>
  <c r="D1628" i="23"/>
  <c r="E1628" i="23" s="1"/>
  <c r="D1629" i="23"/>
  <c r="E1629" i="23" s="1"/>
  <c r="D1630" i="23"/>
  <c r="E1630" i="23" s="1"/>
  <c r="D1631" i="23"/>
  <c r="E1631" i="23" s="1"/>
  <c r="D1632" i="23"/>
  <c r="E1632" i="23" s="1"/>
  <c r="D1633" i="23"/>
  <c r="E1633" i="23" s="1"/>
  <c r="D1634" i="23"/>
  <c r="E1634" i="23" s="1"/>
  <c r="D1635" i="23"/>
  <c r="E1635" i="23" s="1"/>
  <c r="D1636" i="23"/>
  <c r="E1636" i="23" s="1"/>
  <c r="D1637" i="23"/>
  <c r="E1637" i="23" s="1"/>
  <c r="D1638" i="23"/>
  <c r="E1638" i="23" s="1"/>
  <c r="D1639" i="23"/>
  <c r="E1639" i="23" s="1"/>
  <c r="D1640" i="23"/>
  <c r="E1640" i="23" s="1"/>
  <c r="D1641" i="23"/>
  <c r="E1641" i="23" s="1"/>
  <c r="D1642" i="23"/>
  <c r="E1642" i="23" s="1"/>
  <c r="D1643" i="23"/>
  <c r="E1643" i="23" s="1"/>
  <c r="D1644" i="23"/>
  <c r="E1644" i="23" s="1"/>
  <c r="D1645" i="23"/>
  <c r="E1645" i="23" s="1"/>
  <c r="D1646" i="23"/>
  <c r="E1646" i="23" s="1"/>
  <c r="D1647" i="23"/>
  <c r="E1647" i="23" s="1"/>
  <c r="D1648" i="23"/>
  <c r="E1648" i="23" s="1"/>
  <c r="D1649" i="23"/>
  <c r="E1649" i="23" s="1"/>
  <c r="D1650" i="23"/>
  <c r="E1650" i="23" s="1"/>
  <c r="D1651" i="23"/>
  <c r="E1651" i="23" s="1"/>
  <c r="D1652" i="23"/>
  <c r="E1652" i="23" s="1"/>
  <c r="D1653" i="23"/>
  <c r="E1653" i="23" s="1"/>
  <c r="D1654" i="23"/>
  <c r="E1654" i="23" s="1"/>
  <c r="D1655" i="23"/>
  <c r="E1655" i="23" s="1"/>
  <c r="D1656" i="23"/>
  <c r="E1656" i="23" s="1"/>
  <c r="D1657" i="23"/>
  <c r="E1657" i="23" s="1"/>
  <c r="D1658" i="23"/>
  <c r="E1658" i="23" s="1"/>
  <c r="D1659" i="23"/>
  <c r="E1659" i="23" s="1"/>
  <c r="D1660" i="23"/>
  <c r="E1660" i="23" s="1"/>
  <c r="D1661" i="23"/>
  <c r="E1661" i="23" s="1"/>
  <c r="D1662" i="23"/>
  <c r="E1662" i="23" s="1"/>
  <c r="D1663" i="23"/>
  <c r="E1663" i="23" s="1"/>
  <c r="D1664" i="23"/>
  <c r="E1664" i="23" s="1"/>
  <c r="D1665" i="23"/>
  <c r="E1665" i="23" s="1"/>
  <c r="D1666" i="23"/>
  <c r="E1666" i="23" s="1"/>
  <c r="D1667" i="23"/>
  <c r="E1667" i="23" s="1"/>
  <c r="D1668" i="23"/>
  <c r="E1668" i="23" s="1"/>
  <c r="D1669" i="23"/>
  <c r="E1669" i="23" s="1"/>
  <c r="D1670" i="23"/>
  <c r="E1670" i="23" s="1"/>
  <c r="D1671" i="23"/>
  <c r="E1671" i="23" s="1"/>
  <c r="D1672" i="23"/>
  <c r="E1672" i="23" s="1"/>
  <c r="D1673" i="23"/>
  <c r="E1673" i="23" s="1"/>
  <c r="D1674" i="23"/>
  <c r="E1674" i="23" s="1"/>
  <c r="D1675" i="23"/>
  <c r="E1675" i="23" s="1"/>
  <c r="D1676" i="23"/>
  <c r="E1676" i="23" s="1"/>
  <c r="D1677" i="23"/>
  <c r="E1677" i="23" s="1"/>
  <c r="D1678" i="23"/>
  <c r="E1678" i="23" s="1"/>
  <c r="D1679" i="23"/>
  <c r="E1679" i="23" s="1"/>
  <c r="D1680" i="23"/>
  <c r="E1680" i="23" s="1"/>
  <c r="D1681" i="23"/>
  <c r="E1681" i="23" s="1"/>
  <c r="D1682" i="23"/>
  <c r="E1682" i="23" s="1"/>
  <c r="D1683" i="23"/>
  <c r="E1683" i="23" s="1"/>
  <c r="D1684" i="23"/>
  <c r="E1684" i="23" s="1"/>
  <c r="D1685" i="23"/>
  <c r="E1685" i="23" s="1"/>
  <c r="D1686" i="23"/>
  <c r="E1686" i="23" s="1"/>
  <c r="D1687" i="23"/>
  <c r="E1687" i="23" s="1"/>
  <c r="D1688" i="23"/>
  <c r="E1688" i="23" s="1"/>
  <c r="D1689" i="23"/>
  <c r="E1689" i="23" s="1"/>
  <c r="D1690" i="23"/>
  <c r="E1690" i="23" s="1"/>
  <c r="D1691" i="23"/>
  <c r="E1691" i="23" s="1"/>
  <c r="D1692" i="23"/>
  <c r="E1692" i="23" s="1"/>
  <c r="D1693" i="23"/>
  <c r="E1693" i="23" s="1"/>
  <c r="D1694" i="23"/>
  <c r="E1694" i="23" s="1"/>
  <c r="D1695" i="23"/>
  <c r="E1695" i="23" s="1"/>
  <c r="D1696" i="23"/>
  <c r="E1696" i="23" s="1"/>
  <c r="D1697" i="23"/>
  <c r="E1697" i="23" s="1"/>
  <c r="D1698" i="23"/>
  <c r="E1698" i="23" s="1"/>
  <c r="D1699" i="23"/>
  <c r="E1699" i="23" s="1"/>
  <c r="D1700" i="23"/>
  <c r="E1700" i="23" s="1"/>
  <c r="D1701" i="23"/>
  <c r="E1701" i="23" s="1"/>
  <c r="D1702" i="23"/>
  <c r="E1702" i="23" s="1"/>
  <c r="D1703" i="23"/>
  <c r="E1703" i="23" s="1"/>
  <c r="D1704" i="23"/>
  <c r="E1704" i="23" s="1"/>
  <c r="D1705" i="23"/>
  <c r="E1705" i="23" s="1"/>
  <c r="D1706" i="23"/>
  <c r="E1706" i="23" s="1"/>
  <c r="D1707" i="23"/>
  <c r="E1707" i="23" s="1"/>
  <c r="D1708" i="23"/>
  <c r="E1708" i="23" s="1"/>
  <c r="D1709" i="23"/>
  <c r="E1709" i="23" s="1"/>
  <c r="D1710" i="23"/>
  <c r="E1710" i="23" s="1"/>
  <c r="D1711" i="23"/>
  <c r="E1711" i="23" s="1"/>
  <c r="D1712" i="23"/>
  <c r="E1712" i="23" s="1"/>
  <c r="D1713" i="23"/>
  <c r="E1713" i="23" s="1"/>
  <c r="D1714" i="23"/>
  <c r="E1714" i="23" s="1"/>
  <c r="D1715" i="23"/>
  <c r="E1715" i="23" s="1"/>
  <c r="D1716" i="23"/>
  <c r="E1716" i="23" s="1"/>
  <c r="D1717" i="23"/>
  <c r="E1717" i="23" s="1"/>
  <c r="D1718" i="23"/>
  <c r="E1718" i="23" s="1"/>
  <c r="D1719" i="23"/>
  <c r="E1719" i="23" s="1"/>
  <c r="D1720" i="23"/>
  <c r="E1720" i="23" s="1"/>
  <c r="D1721" i="23"/>
  <c r="E1721" i="23" s="1"/>
  <c r="D1722" i="23"/>
  <c r="E1722" i="23" s="1"/>
  <c r="D1723" i="23"/>
  <c r="E1723" i="23" s="1"/>
  <c r="D1724" i="23"/>
  <c r="E1724" i="23" s="1"/>
  <c r="D1725" i="23"/>
  <c r="E1725" i="23" s="1"/>
  <c r="D1726" i="23"/>
  <c r="E1726" i="23" s="1"/>
  <c r="D1727" i="23"/>
  <c r="E1727" i="23" s="1"/>
  <c r="D1728" i="23"/>
  <c r="E1728" i="23" s="1"/>
  <c r="D1729" i="23"/>
  <c r="E1729" i="23" s="1"/>
  <c r="D1730" i="23"/>
  <c r="E1730" i="23" s="1"/>
  <c r="D1731" i="23"/>
  <c r="E1731" i="23" s="1"/>
  <c r="D1732" i="23"/>
  <c r="E1732" i="23" s="1"/>
  <c r="D1733" i="23"/>
  <c r="E1733" i="23" s="1"/>
  <c r="D1734" i="23"/>
  <c r="E1734" i="23" s="1"/>
  <c r="D1735" i="23"/>
  <c r="E1735" i="23" s="1"/>
  <c r="D1736" i="23"/>
  <c r="E1736" i="23" s="1"/>
  <c r="D1737" i="23"/>
  <c r="E1737" i="23" s="1"/>
  <c r="D1738" i="23"/>
  <c r="E1738" i="23" s="1"/>
  <c r="D1739" i="23"/>
  <c r="E1739" i="23" s="1"/>
  <c r="D1740" i="23"/>
  <c r="E1740" i="23" s="1"/>
  <c r="D1741" i="23"/>
  <c r="E1741" i="23" s="1"/>
  <c r="D1742" i="23"/>
  <c r="E1742" i="23" s="1"/>
  <c r="D1743" i="23"/>
  <c r="E1743" i="23" s="1"/>
  <c r="D1744" i="23"/>
  <c r="E1744" i="23" s="1"/>
  <c r="D1745" i="23"/>
  <c r="E1745" i="23" s="1"/>
  <c r="D1746" i="23"/>
  <c r="E1746" i="23" s="1"/>
  <c r="D1747" i="23"/>
  <c r="E1747" i="23" s="1"/>
  <c r="D1748" i="23"/>
  <c r="E1748" i="23" s="1"/>
  <c r="D1749" i="23"/>
  <c r="E1749" i="23" s="1"/>
  <c r="D1750" i="23"/>
  <c r="E1750" i="23" s="1"/>
  <c r="D1751" i="23"/>
  <c r="E1751" i="23" s="1"/>
  <c r="D1752" i="23"/>
  <c r="E1752" i="23" s="1"/>
  <c r="D1753" i="23"/>
  <c r="E1753" i="23" s="1"/>
  <c r="D1754" i="23"/>
  <c r="E1754" i="23" s="1"/>
  <c r="D1755" i="23"/>
  <c r="E1755" i="23" s="1"/>
  <c r="D1756" i="23"/>
  <c r="E1756" i="23" s="1"/>
  <c r="D1757" i="23"/>
  <c r="E1757" i="23" s="1"/>
  <c r="D1758" i="23"/>
  <c r="E1758" i="23" s="1"/>
  <c r="D1759" i="23"/>
  <c r="E1759" i="23" s="1"/>
  <c r="D1760" i="23"/>
  <c r="E1760" i="23" s="1"/>
  <c r="D1761" i="23"/>
  <c r="E1761" i="23" s="1"/>
  <c r="D1762" i="23"/>
  <c r="E1762" i="23" s="1"/>
  <c r="D1763" i="23"/>
  <c r="E1763" i="23" s="1"/>
  <c r="D1764" i="23"/>
  <c r="E1764" i="23" s="1"/>
  <c r="D1765" i="23"/>
  <c r="E1765" i="23" s="1"/>
  <c r="D1766" i="23"/>
  <c r="E1766" i="23" s="1"/>
  <c r="D1767" i="23"/>
  <c r="E1767" i="23" s="1"/>
  <c r="D1768" i="23"/>
  <c r="E1768" i="23" s="1"/>
  <c r="D1769" i="23"/>
  <c r="E1769" i="23" s="1"/>
  <c r="D1770" i="23"/>
  <c r="E1770" i="23" s="1"/>
  <c r="D1771" i="23"/>
  <c r="E1771" i="23" s="1"/>
  <c r="D1772" i="23"/>
  <c r="E1772" i="23" s="1"/>
  <c r="D1773" i="23"/>
  <c r="E1773" i="23" s="1"/>
  <c r="D1774" i="23"/>
  <c r="E1774" i="23" s="1"/>
  <c r="D1775" i="23"/>
  <c r="E1775" i="23" s="1"/>
  <c r="D1776" i="23"/>
  <c r="E1776" i="23" s="1"/>
  <c r="D1777" i="23"/>
  <c r="E1777" i="23" s="1"/>
  <c r="D1778" i="23"/>
  <c r="E1778" i="23" s="1"/>
  <c r="D1779" i="23"/>
  <c r="E1779" i="23" s="1"/>
  <c r="D1780" i="23"/>
  <c r="E1780" i="23" s="1"/>
  <c r="D1781" i="23"/>
  <c r="E1781" i="23" s="1"/>
  <c r="D1782" i="23"/>
  <c r="E1782" i="23" s="1"/>
  <c r="D1783" i="23"/>
  <c r="E1783" i="23" s="1"/>
  <c r="D1784" i="23"/>
  <c r="E1784" i="23" s="1"/>
  <c r="D1785" i="23"/>
  <c r="E1785" i="23" s="1"/>
  <c r="D1786" i="23"/>
  <c r="E1786" i="23" s="1"/>
  <c r="D1787" i="23"/>
  <c r="E1787" i="23" s="1"/>
  <c r="D1788" i="23"/>
  <c r="E1788" i="23" s="1"/>
  <c r="D1789" i="23"/>
  <c r="E1789" i="23" s="1"/>
  <c r="D1790" i="23"/>
  <c r="E1790" i="23" s="1"/>
  <c r="D1791" i="23"/>
  <c r="E1791" i="23" s="1"/>
  <c r="D1792" i="23"/>
  <c r="E1792" i="23" s="1"/>
  <c r="D1793" i="23"/>
  <c r="E1793" i="23" s="1"/>
  <c r="D1794" i="23"/>
  <c r="E1794" i="23" s="1"/>
  <c r="D1795" i="23"/>
  <c r="E1795" i="23" s="1"/>
  <c r="D1796" i="23"/>
  <c r="E1796" i="23" s="1"/>
  <c r="D1797" i="23"/>
  <c r="E1797" i="23" s="1"/>
  <c r="D1798" i="23"/>
  <c r="E1798" i="23" s="1"/>
  <c r="D1799" i="23"/>
  <c r="E1799" i="23" s="1"/>
  <c r="D1800" i="23"/>
  <c r="E1800" i="23" s="1"/>
  <c r="D1801" i="23"/>
  <c r="E1801" i="23" s="1"/>
  <c r="D1802" i="23"/>
  <c r="E1802" i="23" s="1"/>
  <c r="D1803" i="23"/>
  <c r="E1803" i="23" s="1"/>
  <c r="D1804" i="23"/>
  <c r="E1804" i="23" s="1"/>
  <c r="D1805" i="23"/>
  <c r="E1805" i="23" s="1"/>
  <c r="D1806" i="23"/>
  <c r="E1806" i="23" s="1"/>
  <c r="D1807" i="23"/>
  <c r="E1807" i="23" s="1"/>
  <c r="D1808" i="23"/>
  <c r="E1808" i="23" s="1"/>
  <c r="D1809" i="23"/>
  <c r="E1809" i="23" s="1"/>
  <c r="D1810" i="23"/>
  <c r="E1810" i="23" s="1"/>
  <c r="D1811" i="23"/>
  <c r="E1811" i="23" s="1"/>
  <c r="D1812" i="23"/>
  <c r="E1812" i="23" s="1"/>
  <c r="D1813" i="23"/>
  <c r="E1813" i="23" s="1"/>
  <c r="D1814" i="23"/>
  <c r="E1814" i="23" s="1"/>
  <c r="D1815" i="23"/>
  <c r="E1815" i="23" s="1"/>
  <c r="D1816" i="23"/>
  <c r="E1816" i="23" s="1"/>
  <c r="D1817" i="23"/>
  <c r="E1817" i="23" s="1"/>
  <c r="D1818" i="23"/>
  <c r="E1818" i="23" s="1"/>
  <c r="D1819" i="23"/>
  <c r="E1819" i="23" s="1"/>
  <c r="D1820" i="23"/>
  <c r="E1820" i="23" s="1"/>
  <c r="D1821" i="23"/>
  <c r="E1821" i="23" s="1"/>
  <c r="D1822" i="23"/>
  <c r="E1822" i="23" s="1"/>
  <c r="D1823" i="23"/>
  <c r="E1823" i="23" s="1"/>
  <c r="D1824" i="23"/>
  <c r="E1824" i="23" s="1"/>
  <c r="D1825" i="23"/>
  <c r="E1825" i="23" s="1"/>
  <c r="D1826" i="23"/>
  <c r="E1826" i="23" s="1"/>
  <c r="D1827" i="23"/>
  <c r="E1827" i="23" s="1"/>
  <c r="D1828" i="23"/>
  <c r="E1828" i="23" s="1"/>
  <c r="D1829" i="23"/>
  <c r="E1829" i="23" s="1"/>
  <c r="D1830" i="23"/>
  <c r="E1830" i="23" s="1"/>
  <c r="D1831" i="23"/>
  <c r="E1831" i="23" s="1"/>
  <c r="D1832" i="23"/>
  <c r="E1832" i="23" s="1"/>
  <c r="D1833" i="23"/>
  <c r="E1833" i="23" s="1"/>
  <c r="D1834" i="23"/>
  <c r="E1834" i="23" s="1"/>
  <c r="D1835" i="23"/>
  <c r="E1835" i="23" s="1"/>
  <c r="D1836" i="23"/>
  <c r="E1836" i="23" s="1"/>
  <c r="D1837" i="23"/>
  <c r="E1837" i="23" s="1"/>
  <c r="D1838" i="23"/>
  <c r="E1838" i="23" s="1"/>
  <c r="D1839" i="23"/>
  <c r="E1839" i="23" s="1"/>
  <c r="D1840" i="23"/>
  <c r="E1840" i="23" s="1"/>
  <c r="D1841" i="23"/>
  <c r="E1841" i="23" s="1"/>
  <c r="D1842" i="23"/>
  <c r="E1842" i="23" s="1"/>
  <c r="D1843" i="23"/>
  <c r="E1843" i="23" s="1"/>
  <c r="D1844" i="23"/>
  <c r="E1844" i="23" s="1"/>
  <c r="D1845" i="23"/>
  <c r="E1845" i="23" s="1"/>
  <c r="D1846" i="23"/>
  <c r="E1846" i="23" s="1"/>
  <c r="D1847" i="23"/>
  <c r="E1847" i="23" s="1"/>
  <c r="D1848" i="23"/>
  <c r="E1848" i="23" s="1"/>
  <c r="D1849" i="23"/>
  <c r="E1849" i="23" s="1"/>
  <c r="D1850" i="23"/>
  <c r="E1850" i="23" s="1"/>
  <c r="D1851" i="23"/>
  <c r="E1851" i="23" s="1"/>
  <c r="D1852" i="23"/>
  <c r="E1852" i="23" s="1"/>
  <c r="D1853" i="23"/>
  <c r="E1853" i="23" s="1"/>
  <c r="D1854" i="23"/>
  <c r="E1854" i="23" s="1"/>
  <c r="D1855" i="23"/>
  <c r="E1855" i="23" s="1"/>
  <c r="D1856" i="23"/>
  <c r="E1856" i="23" s="1"/>
  <c r="D1857" i="23"/>
  <c r="E1857" i="23" s="1"/>
  <c r="D1858" i="23"/>
  <c r="E1858" i="23" s="1"/>
  <c r="D1859" i="23"/>
  <c r="E1859" i="23" s="1"/>
  <c r="D1860" i="23"/>
  <c r="E1860" i="23" s="1"/>
  <c r="D1861" i="23"/>
  <c r="E1861" i="23" s="1"/>
  <c r="D1862" i="23"/>
  <c r="E1862" i="23" s="1"/>
  <c r="D1863" i="23"/>
  <c r="E1863" i="23" s="1"/>
  <c r="D1864" i="23"/>
  <c r="E1864" i="23" s="1"/>
  <c r="D1865" i="23"/>
  <c r="E1865" i="23" s="1"/>
  <c r="D1866" i="23"/>
  <c r="E1866" i="23" s="1"/>
  <c r="D1867" i="23"/>
  <c r="E1867" i="23" s="1"/>
  <c r="D1868" i="23"/>
  <c r="E1868" i="23" s="1"/>
  <c r="D1869" i="23"/>
  <c r="E1869" i="23" s="1"/>
  <c r="D1870" i="23"/>
  <c r="E1870" i="23" s="1"/>
  <c r="D1871" i="23"/>
  <c r="E1871" i="23" s="1"/>
  <c r="D1872" i="23"/>
  <c r="E1872" i="23" s="1"/>
  <c r="D1873" i="23"/>
  <c r="E1873" i="23" s="1"/>
  <c r="D1874" i="23"/>
  <c r="E1874" i="23" s="1"/>
  <c r="D1875" i="23"/>
  <c r="E1875" i="23" s="1"/>
  <c r="D1876" i="23"/>
  <c r="E1876" i="23" s="1"/>
  <c r="D1877" i="23"/>
  <c r="E1877" i="23" s="1"/>
  <c r="D1878" i="23"/>
  <c r="E1878" i="23" s="1"/>
  <c r="D1879" i="23"/>
  <c r="E1879" i="23" s="1"/>
  <c r="D1880" i="23"/>
  <c r="E1880" i="23" s="1"/>
  <c r="D1881" i="23"/>
  <c r="E1881" i="23" s="1"/>
  <c r="D1882" i="23"/>
  <c r="E1882" i="23" s="1"/>
  <c r="D1883" i="23"/>
  <c r="E1883" i="23" s="1"/>
  <c r="D1884" i="23"/>
  <c r="E1884" i="23" s="1"/>
  <c r="D1885" i="23"/>
  <c r="E1885" i="23" s="1"/>
  <c r="D1886" i="23"/>
  <c r="E1886" i="23" s="1"/>
  <c r="D1887" i="23"/>
  <c r="E1887" i="23" s="1"/>
  <c r="D1888" i="23"/>
  <c r="E1888" i="23" s="1"/>
  <c r="D1889" i="23"/>
  <c r="E1889" i="23" s="1"/>
  <c r="D1890" i="23"/>
  <c r="E1890" i="23" s="1"/>
  <c r="D1891" i="23"/>
  <c r="E1891" i="23" s="1"/>
  <c r="D1892" i="23"/>
  <c r="E1892" i="23" s="1"/>
  <c r="D1893" i="23"/>
  <c r="E1893" i="23" s="1"/>
  <c r="D1894" i="23"/>
  <c r="E1894" i="23" s="1"/>
  <c r="D1895" i="23"/>
  <c r="E1895" i="23" s="1"/>
  <c r="D1896" i="23"/>
  <c r="E1896" i="23" s="1"/>
  <c r="D1897" i="23"/>
  <c r="E1897" i="23" s="1"/>
  <c r="D1898" i="23"/>
  <c r="E1898" i="23" s="1"/>
  <c r="D1899" i="23"/>
  <c r="E1899" i="23" s="1"/>
  <c r="D1900" i="23"/>
  <c r="E1900" i="23" s="1"/>
  <c r="D1901" i="23"/>
  <c r="E1901" i="23" s="1"/>
  <c r="D1902" i="23"/>
  <c r="E1902" i="23" s="1"/>
  <c r="D1903" i="23"/>
  <c r="E1903" i="23" s="1"/>
  <c r="D1904" i="23"/>
  <c r="E1904" i="23" s="1"/>
  <c r="D1905" i="23"/>
  <c r="E1905" i="23" s="1"/>
  <c r="D1906" i="23"/>
  <c r="E1906" i="23" s="1"/>
  <c r="D1907" i="23"/>
  <c r="E1907" i="23" s="1"/>
  <c r="D1908" i="23"/>
  <c r="E1908" i="23" s="1"/>
  <c r="D1909" i="23"/>
  <c r="E1909" i="23" s="1"/>
  <c r="D1910" i="23"/>
  <c r="E1910" i="23" s="1"/>
  <c r="D1911" i="23"/>
  <c r="E1911" i="23" s="1"/>
  <c r="D1912" i="23"/>
  <c r="E1912" i="23" s="1"/>
  <c r="D1913" i="23"/>
  <c r="E1913" i="23" s="1"/>
  <c r="D1914" i="23"/>
  <c r="E1914" i="23" s="1"/>
  <c r="D1915" i="23"/>
  <c r="E1915" i="23" s="1"/>
  <c r="D1916" i="23"/>
  <c r="E1916" i="23" s="1"/>
  <c r="D1917" i="23"/>
  <c r="E1917" i="23" s="1"/>
  <c r="D1918" i="23"/>
  <c r="E1918" i="23" s="1"/>
  <c r="D1919" i="23"/>
  <c r="E1919" i="23" s="1"/>
  <c r="D1920" i="23"/>
  <c r="E1920" i="23" s="1"/>
  <c r="D1921" i="23"/>
  <c r="E1921" i="23" s="1"/>
  <c r="D1922" i="23"/>
  <c r="E1922" i="23" s="1"/>
  <c r="D1923" i="23"/>
  <c r="E1923" i="23" s="1"/>
  <c r="D1924" i="23"/>
  <c r="E1924" i="23" s="1"/>
  <c r="D1925" i="23"/>
  <c r="E1925" i="23" s="1"/>
  <c r="D1926" i="23"/>
  <c r="E1926" i="23" s="1"/>
  <c r="D1927" i="23"/>
  <c r="E1927" i="23" s="1"/>
  <c r="D1928" i="23"/>
  <c r="E1928" i="23" s="1"/>
  <c r="D1929" i="23"/>
  <c r="E1929" i="23" s="1"/>
  <c r="D1930" i="23"/>
  <c r="E1930" i="23" s="1"/>
  <c r="D1931" i="23"/>
  <c r="E1931" i="23" s="1"/>
  <c r="D1932" i="23"/>
  <c r="E1932" i="23" s="1"/>
  <c r="D1933" i="23"/>
  <c r="E1933" i="23" s="1"/>
  <c r="D1934" i="23"/>
  <c r="E1934" i="23" s="1"/>
  <c r="D1935" i="23"/>
  <c r="E1935" i="23" s="1"/>
  <c r="D1936" i="23"/>
  <c r="E1936" i="23" s="1"/>
  <c r="D1937" i="23"/>
  <c r="E1937" i="23" s="1"/>
  <c r="D1938" i="23"/>
  <c r="E1938" i="23" s="1"/>
  <c r="D1939" i="23"/>
  <c r="E1939" i="23" s="1"/>
  <c r="D1940" i="23"/>
  <c r="E1940" i="23" s="1"/>
  <c r="D1941" i="23"/>
  <c r="E1941" i="23" s="1"/>
  <c r="D1942" i="23"/>
  <c r="E1942" i="23" s="1"/>
  <c r="D1943" i="23"/>
  <c r="E1943" i="23" s="1"/>
  <c r="D1944" i="23"/>
  <c r="E1944" i="23" s="1"/>
  <c r="D1945" i="23"/>
  <c r="E1945" i="23" s="1"/>
  <c r="D1946" i="23"/>
  <c r="E1946" i="23" s="1"/>
  <c r="D1947" i="23"/>
  <c r="E1947" i="23" s="1"/>
  <c r="D1948" i="23"/>
  <c r="E1948" i="23" s="1"/>
  <c r="D1949" i="23"/>
  <c r="E1949" i="23" s="1"/>
  <c r="D1950" i="23"/>
  <c r="E1950" i="23" s="1"/>
  <c r="D1951" i="23"/>
  <c r="E1951" i="23" s="1"/>
  <c r="D1952" i="23"/>
  <c r="E1952" i="23" s="1"/>
  <c r="D1953" i="23"/>
  <c r="E1953" i="23" s="1"/>
  <c r="D1954" i="23"/>
  <c r="E1954" i="23" s="1"/>
  <c r="D1955" i="23"/>
  <c r="E1955" i="23" s="1"/>
  <c r="D1956" i="23"/>
  <c r="E1956" i="23" s="1"/>
  <c r="D1957" i="23"/>
  <c r="E1957" i="23" s="1"/>
  <c r="D1958" i="23"/>
  <c r="E1958" i="23" s="1"/>
  <c r="D1959" i="23"/>
  <c r="E1959" i="23" s="1"/>
  <c r="D1960" i="23"/>
  <c r="E1960" i="23" s="1"/>
  <c r="D1961" i="23"/>
  <c r="E1961" i="23" s="1"/>
  <c r="D1962" i="23"/>
  <c r="E1962" i="23" s="1"/>
  <c r="D1963" i="23"/>
  <c r="E1963" i="23" s="1"/>
  <c r="D1964" i="23"/>
  <c r="E1964" i="23" s="1"/>
  <c r="D1965" i="23"/>
  <c r="E1965" i="23" s="1"/>
  <c r="D1966" i="23"/>
  <c r="E1966" i="23" s="1"/>
  <c r="D1967" i="23"/>
  <c r="E1967" i="23" s="1"/>
  <c r="D1968" i="23"/>
  <c r="E1968" i="23" s="1"/>
  <c r="D1969" i="23"/>
  <c r="E1969" i="23" s="1"/>
  <c r="D1970" i="23"/>
  <c r="E1970" i="23" s="1"/>
  <c r="D1971" i="23"/>
  <c r="E1971" i="23" s="1"/>
  <c r="D1972" i="23"/>
  <c r="E1972" i="23" s="1"/>
  <c r="D1973" i="23"/>
  <c r="E1973" i="23" s="1"/>
  <c r="D1974" i="23"/>
  <c r="E1974" i="23" s="1"/>
  <c r="D1975" i="23"/>
  <c r="E1975" i="23" s="1"/>
  <c r="D1976" i="23"/>
  <c r="E1976" i="23" s="1"/>
  <c r="D1977" i="23"/>
  <c r="E1977" i="23" s="1"/>
  <c r="D1978" i="23"/>
  <c r="E1978" i="23" s="1"/>
  <c r="D1979" i="23"/>
  <c r="E1979" i="23" s="1"/>
  <c r="D1980" i="23"/>
  <c r="E1980" i="23" s="1"/>
  <c r="D1981" i="23"/>
  <c r="E1981" i="23" s="1"/>
  <c r="D1982" i="23"/>
  <c r="E1982" i="23" s="1"/>
  <c r="D1983" i="23"/>
  <c r="E1983" i="23" s="1"/>
  <c r="D1984" i="23"/>
  <c r="E1984" i="23" s="1"/>
  <c r="D1985" i="23"/>
  <c r="E1985" i="23" s="1"/>
  <c r="D1986" i="23"/>
  <c r="E1986" i="23" s="1"/>
  <c r="D1987" i="23"/>
  <c r="E1987" i="23" s="1"/>
  <c r="D1988" i="23"/>
  <c r="E1988" i="23" s="1"/>
  <c r="D1989" i="23"/>
  <c r="E1989" i="23" s="1"/>
  <c r="D1990" i="23"/>
  <c r="E1990" i="23" s="1"/>
  <c r="D1991" i="23"/>
  <c r="E1991" i="23" s="1"/>
  <c r="D1992" i="23"/>
  <c r="E1992" i="23" s="1"/>
  <c r="D1993" i="23"/>
  <c r="E1993" i="23" s="1"/>
  <c r="D1994" i="23"/>
  <c r="E1994" i="23" s="1"/>
  <c r="D1995" i="23"/>
  <c r="E1995" i="23" s="1"/>
  <c r="D1996" i="23"/>
  <c r="E1996" i="23" s="1"/>
  <c r="D1997" i="23"/>
  <c r="E1997" i="23" s="1"/>
  <c r="D1998" i="23"/>
  <c r="E1998" i="23" s="1"/>
  <c r="D1999" i="23"/>
  <c r="E1999" i="23" s="1"/>
  <c r="D2000" i="23"/>
  <c r="E2000" i="23" s="1"/>
  <c r="D2001" i="23"/>
  <c r="E2001" i="23" s="1"/>
  <c r="D2002" i="23"/>
  <c r="E2002" i="23" s="1"/>
  <c r="D2003" i="23"/>
  <c r="E2003" i="23" s="1"/>
  <c r="D2004" i="23"/>
  <c r="E2004" i="23" s="1"/>
  <c r="D2005" i="23"/>
  <c r="E2005" i="23" s="1"/>
  <c r="D2006" i="23"/>
  <c r="E2006" i="23" s="1"/>
  <c r="D2007" i="23"/>
  <c r="E2007" i="23" s="1"/>
  <c r="D2008" i="23"/>
  <c r="E2008" i="23" s="1"/>
  <c r="D2009" i="23"/>
  <c r="E2009" i="23" s="1"/>
  <c r="D2010" i="23"/>
  <c r="E2010" i="23" s="1"/>
  <c r="D2011" i="23"/>
  <c r="E2011" i="23" s="1"/>
  <c r="D2012" i="23"/>
  <c r="E2012" i="23" s="1"/>
  <c r="D2013" i="23"/>
  <c r="E2013" i="23" s="1"/>
  <c r="D2014" i="23"/>
  <c r="E2014" i="23" s="1"/>
  <c r="D2015" i="23"/>
  <c r="E2015" i="23" s="1"/>
  <c r="D2016" i="23"/>
  <c r="E2016" i="23" s="1"/>
  <c r="D2017" i="23"/>
  <c r="E2017" i="23" s="1"/>
  <c r="D2018" i="23"/>
  <c r="E2018" i="23" s="1"/>
  <c r="D2019" i="23"/>
  <c r="E2019" i="23" s="1"/>
  <c r="D2020" i="23"/>
  <c r="E2020" i="23" s="1"/>
  <c r="D2021" i="23"/>
  <c r="E2021" i="23" s="1"/>
  <c r="D2022" i="23"/>
  <c r="E2022" i="23" s="1"/>
  <c r="D2023" i="23"/>
  <c r="E2023" i="23" s="1"/>
  <c r="D2024" i="23"/>
  <c r="E2024" i="23" s="1"/>
  <c r="D2025" i="23"/>
  <c r="E2025" i="23" s="1"/>
  <c r="D2026" i="23"/>
  <c r="E2026" i="23" s="1"/>
  <c r="D2027" i="23"/>
  <c r="E2027" i="23" s="1"/>
  <c r="D2028" i="23"/>
  <c r="E2028" i="23" s="1"/>
  <c r="D2029" i="23"/>
  <c r="E2029" i="23" s="1"/>
  <c r="D2030" i="23"/>
  <c r="E2030" i="23" s="1"/>
  <c r="D2031" i="23"/>
  <c r="E2031" i="23" s="1"/>
  <c r="D2032" i="23"/>
  <c r="E2032" i="23" s="1"/>
  <c r="D2033" i="23"/>
  <c r="E2033" i="23" s="1"/>
  <c r="D2034" i="23"/>
  <c r="E2034" i="23" s="1"/>
  <c r="D2035" i="23"/>
  <c r="E2035" i="23" s="1"/>
  <c r="D2036" i="23"/>
  <c r="E2036" i="23" s="1"/>
  <c r="D2037" i="23"/>
  <c r="E2037" i="23" s="1"/>
  <c r="D2038" i="23"/>
  <c r="E2038" i="23" s="1"/>
  <c r="D2039" i="23"/>
  <c r="E2039" i="23" s="1"/>
  <c r="D2040" i="23"/>
  <c r="E2040" i="23" s="1"/>
  <c r="D2041" i="23"/>
  <c r="E2041" i="23" s="1"/>
  <c r="D2042" i="23"/>
  <c r="E2042" i="23" s="1"/>
  <c r="D2043" i="23"/>
  <c r="E2043" i="23" s="1"/>
  <c r="D2044" i="23"/>
  <c r="E2044" i="23" s="1"/>
  <c r="D2045" i="23"/>
  <c r="E2045" i="23" s="1"/>
  <c r="D2046" i="23"/>
  <c r="E2046" i="23" s="1"/>
  <c r="D2047" i="23"/>
  <c r="E2047" i="23" s="1"/>
  <c r="D2048" i="23"/>
  <c r="E2048" i="23" s="1"/>
  <c r="D2049" i="23"/>
  <c r="E2049" i="23" s="1"/>
  <c r="D2050" i="23"/>
  <c r="E2050" i="23" s="1"/>
  <c r="D2051" i="23"/>
  <c r="E2051" i="23" s="1"/>
  <c r="D2052" i="23"/>
  <c r="E2052" i="23" s="1"/>
  <c r="D2053" i="23"/>
  <c r="E2053" i="23" s="1"/>
  <c r="D2054" i="23"/>
  <c r="E2054" i="23" s="1"/>
  <c r="D2055" i="23"/>
  <c r="E2055" i="23" s="1"/>
  <c r="D2056" i="23"/>
  <c r="E2056" i="23" s="1"/>
  <c r="D2057" i="23"/>
  <c r="E2057" i="23" s="1"/>
  <c r="D2058" i="23"/>
  <c r="E2058" i="23" s="1"/>
  <c r="D2059" i="23"/>
  <c r="E2059" i="23" s="1"/>
  <c r="D2060" i="23"/>
  <c r="E2060" i="23" s="1"/>
  <c r="D2061" i="23"/>
  <c r="E2061" i="23" s="1"/>
  <c r="D2062" i="23"/>
  <c r="E2062" i="23" s="1"/>
  <c r="D2063" i="23"/>
  <c r="E2063" i="23" s="1"/>
  <c r="D2064" i="23"/>
  <c r="E2064" i="23" s="1"/>
  <c r="D2065" i="23"/>
  <c r="E2065" i="23" s="1"/>
  <c r="D2066" i="23"/>
  <c r="E2066" i="23" s="1"/>
  <c r="D2067" i="23"/>
  <c r="E2067" i="23" s="1"/>
  <c r="D2068" i="23"/>
  <c r="E2068" i="23" s="1"/>
  <c r="D2069" i="23"/>
  <c r="E2069" i="23" s="1"/>
  <c r="D2070" i="23"/>
  <c r="E2070" i="23" s="1"/>
  <c r="D2071" i="23"/>
  <c r="E2071" i="23" s="1"/>
  <c r="D2072" i="23"/>
  <c r="E2072" i="23" s="1"/>
  <c r="D2073" i="23"/>
  <c r="E2073" i="23" s="1"/>
  <c r="D2074" i="23"/>
  <c r="E2074" i="23" s="1"/>
  <c r="D2075" i="23"/>
  <c r="E2075" i="23" s="1"/>
  <c r="D2076" i="23"/>
  <c r="E2076" i="23" s="1"/>
  <c r="D2077" i="23"/>
  <c r="E2077" i="23" s="1"/>
  <c r="D2078" i="23"/>
  <c r="E2078" i="23" s="1"/>
  <c r="D2079" i="23"/>
  <c r="E2079" i="23" s="1"/>
  <c r="D2080" i="23"/>
  <c r="E2080" i="23" s="1"/>
  <c r="D2081" i="23"/>
  <c r="E2081" i="23" s="1"/>
  <c r="D2082" i="23"/>
  <c r="E2082" i="23" s="1"/>
  <c r="D2083" i="23"/>
  <c r="E2083" i="23" s="1"/>
  <c r="D2084" i="23"/>
  <c r="E2084" i="23" s="1"/>
  <c r="D2085" i="23"/>
  <c r="E2085" i="23" s="1"/>
  <c r="D2086" i="23"/>
  <c r="E2086" i="23" s="1"/>
  <c r="D2087" i="23"/>
  <c r="E2087" i="23" s="1"/>
  <c r="D2088" i="23"/>
  <c r="E2088" i="23" s="1"/>
  <c r="D2089" i="23"/>
  <c r="E2089" i="23" s="1"/>
  <c r="D2090" i="23"/>
  <c r="E2090" i="23" s="1"/>
  <c r="D2091" i="23"/>
  <c r="E2091" i="23" s="1"/>
  <c r="D2092" i="23"/>
  <c r="E2092" i="23" s="1"/>
  <c r="D2093" i="23"/>
  <c r="E2093" i="23" s="1"/>
  <c r="D2094" i="23"/>
  <c r="E2094" i="23" s="1"/>
  <c r="D2095" i="23"/>
  <c r="E2095" i="23" s="1"/>
  <c r="D2096" i="23"/>
  <c r="E2096" i="23" s="1"/>
  <c r="D2097" i="23"/>
  <c r="E2097" i="23" s="1"/>
  <c r="D2098" i="23"/>
  <c r="E2098" i="23" s="1"/>
  <c r="D2099" i="23"/>
  <c r="E2099" i="23" s="1"/>
  <c r="D2100" i="23"/>
  <c r="E2100" i="23" s="1"/>
  <c r="D2101" i="23"/>
  <c r="E2101" i="23" s="1"/>
  <c r="D2102" i="23"/>
  <c r="E2102" i="23" s="1"/>
  <c r="D2103" i="23"/>
  <c r="E2103" i="23" s="1"/>
  <c r="D2104" i="23"/>
  <c r="E2104" i="23" s="1"/>
  <c r="D2105" i="23"/>
  <c r="E2105" i="23" s="1"/>
  <c r="D2106" i="23"/>
  <c r="E2106" i="23" s="1"/>
  <c r="D2107" i="23"/>
  <c r="E2107" i="23" s="1"/>
  <c r="D2108" i="23"/>
  <c r="E2108" i="23" s="1"/>
  <c r="D2109" i="23"/>
  <c r="E2109" i="23" s="1"/>
  <c r="D2110" i="23"/>
  <c r="E2110" i="23" s="1"/>
  <c r="D2111" i="23"/>
  <c r="E2111" i="23" s="1"/>
  <c r="D2112" i="23"/>
  <c r="E2112" i="23" s="1"/>
  <c r="D2113" i="23"/>
  <c r="E2113" i="23" s="1"/>
  <c r="D2114" i="23"/>
  <c r="E2114" i="23" s="1"/>
  <c r="D2115" i="23"/>
  <c r="E2115" i="23" s="1"/>
  <c r="D2116" i="23"/>
  <c r="E2116" i="23" s="1"/>
  <c r="D2117" i="23"/>
  <c r="E2117" i="23" s="1"/>
  <c r="D2118" i="23"/>
  <c r="E2118" i="23" s="1"/>
  <c r="D2119" i="23"/>
  <c r="E2119" i="23" s="1"/>
  <c r="D2120" i="23"/>
  <c r="E2120" i="23" s="1"/>
  <c r="D2121" i="23"/>
  <c r="E2121" i="23" s="1"/>
  <c r="D2122" i="23"/>
  <c r="E2122" i="23" s="1"/>
  <c r="D2123" i="23"/>
  <c r="E2123" i="23" s="1"/>
  <c r="D2124" i="23"/>
  <c r="E2124" i="23" s="1"/>
  <c r="D2125" i="23"/>
  <c r="E2125" i="23" s="1"/>
  <c r="D2126" i="23"/>
  <c r="E2126" i="23" s="1"/>
  <c r="D2127" i="23"/>
  <c r="E2127" i="23" s="1"/>
  <c r="D2128" i="23"/>
  <c r="E2128" i="23" s="1"/>
  <c r="D2129" i="23"/>
  <c r="E2129" i="23" s="1"/>
  <c r="D2130" i="23"/>
  <c r="E2130" i="23" s="1"/>
  <c r="D2131" i="23"/>
  <c r="E2131" i="23" s="1"/>
  <c r="D2132" i="23"/>
  <c r="E2132" i="23" s="1"/>
  <c r="D2133" i="23"/>
  <c r="E2133" i="23" s="1"/>
  <c r="F2" i="23"/>
  <c r="D2" i="23"/>
  <c r="E2" i="23" s="1"/>
  <c r="F2133" i="22"/>
  <c r="D2133" i="22"/>
  <c r="E2133" i="22" s="1"/>
  <c r="F2132" i="22"/>
  <c r="D2132" i="22"/>
  <c r="E2132" i="22" s="1"/>
  <c r="F2131" i="22"/>
  <c r="D2131" i="22"/>
  <c r="E2131" i="22" s="1"/>
  <c r="F2130" i="22"/>
  <c r="D2130" i="22"/>
  <c r="E2130" i="22" s="1"/>
  <c r="F2129" i="22"/>
  <c r="D2129" i="22"/>
  <c r="E2129" i="22" s="1"/>
  <c r="F2128" i="22"/>
  <c r="D2128" i="22"/>
  <c r="E2128" i="22" s="1"/>
  <c r="F2127" i="22"/>
  <c r="D2127" i="22"/>
  <c r="E2127" i="22" s="1"/>
  <c r="F2126" i="22"/>
  <c r="D2126" i="22"/>
  <c r="E2126" i="22" s="1"/>
  <c r="F2125" i="22"/>
  <c r="D2125" i="22"/>
  <c r="E2125" i="22" s="1"/>
  <c r="F2124" i="22"/>
  <c r="D2124" i="22"/>
  <c r="E2124" i="22" s="1"/>
  <c r="F2123" i="22"/>
  <c r="D2123" i="22"/>
  <c r="E2123" i="22" s="1"/>
  <c r="F2122" i="22"/>
  <c r="D2122" i="22"/>
  <c r="E2122" i="22" s="1"/>
  <c r="F2121" i="22"/>
  <c r="D2121" i="22"/>
  <c r="E2121" i="22" s="1"/>
  <c r="F2120" i="22"/>
  <c r="D2120" i="22"/>
  <c r="E2120" i="22" s="1"/>
  <c r="F2119" i="22"/>
  <c r="D2119" i="22"/>
  <c r="E2119" i="22" s="1"/>
  <c r="F2118" i="22"/>
  <c r="D2118" i="22"/>
  <c r="E2118" i="22" s="1"/>
  <c r="F2117" i="22"/>
  <c r="D2117" i="22"/>
  <c r="E2117" i="22" s="1"/>
  <c r="F2116" i="22"/>
  <c r="D2116" i="22"/>
  <c r="E2116" i="22" s="1"/>
  <c r="F2115" i="22"/>
  <c r="D2115" i="22"/>
  <c r="E2115" i="22" s="1"/>
  <c r="F2114" i="22"/>
  <c r="D2114" i="22"/>
  <c r="E2114" i="22" s="1"/>
  <c r="F2113" i="22"/>
  <c r="D2113" i="22"/>
  <c r="E2113" i="22" s="1"/>
  <c r="F2112" i="22"/>
  <c r="D2112" i="22"/>
  <c r="E2112" i="22" s="1"/>
  <c r="F2111" i="22"/>
  <c r="D2111" i="22"/>
  <c r="E2111" i="22" s="1"/>
  <c r="F2110" i="22"/>
  <c r="D2110" i="22"/>
  <c r="E2110" i="22" s="1"/>
  <c r="F2109" i="22"/>
  <c r="D2109" i="22"/>
  <c r="E2109" i="22" s="1"/>
  <c r="F2108" i="22"/>
  <c r="D2108" i="22"/>
  <c r="E2108" i="22" s="1"/>
  <c r="F2107" i="22"/>
  <c r="D2107" i="22"/>
  <c r="E2107" i="22" s="1"/>
  <c r="F2106" i="22"/>
  <c r="D2106" i="22"/>
  <c r="E2106" i="22" s="1"/>
  <c r="F2105" i="22"/>
  <c r="E2105" i="22"/>
  <c r="D2105" i="22"/>
  <c r="F2104" i="22"/>
  <c r="D2104" i="22"/>
  <c r="E2104" i="22" s="1"/>
  <c r="F2103" i="22"/>
  <c r="E2103" i="22"/>
  <c r="D2103" i="22"/>
  <c r="F2102" i="22"/>
  <c r="D2102" i="22"/>
  <c r="E2102" i="22" s="1"/>
  <c r="F2101" i="22"/>
  <c r="D2101" i="22"/>
  <c r="E2101" i="22" s="1"/>
  <c r="F2100" i="22"/>
  <c r="D2100" i="22"/>
  <c r="E2100" i="22" s="1"/>
  <c r="F2099" i="22"/>
  <c r="D2099" i="22"/>
  <c r="E2099" i="22" s="1"/>
  <c r="F2098" i="22"/>
  <c r="D2098" i="22"/>
  <c r="E2098" i="22" s="1"/>
  <c r="F2097" i="22"/>
  <c r="D2097" i="22"/>
  <c r="E2097" i="22" s="1"/>
  <c r="F2096" i="22"/>
  <c r="D2096" i="22"/>
  <c r="E2096" i="22" s="1"/>
  <c r="F2095" i="22"/>
  <c r="D2095" i="22"/>
  <c r="E2095" i="22" s="1"/>
  <c r="F2094" i="22"/>
  <c r="D2094" i="22"/>
  <c r="E2094" i="22" s="1"/>
  <c r="F2093" i="22"/>
  <c r="D2093" i="22"/>
  <c r="E2093" i="22" s="1"/>
  <c r="F2092" i="22"/>
  <c r="D2092" i="22"/>
  <c r="E2092" i="22" s="1"/>
  <c r="F2091" i="22"/>
  <c r="D2091" i="22"/>
  <c r="E2091" i="22" s="1"/>
  <c r="F2090" i="22"/>
  <c r="D2090" i="22"/>
  <c r="E2090" i="22" s="1"/>
  <c r="F2089" i="22"/>
  <c r="D2089" i="22"/>
  <c r="E2089" i="22" s="1"/>
  <c r="F2088" i="22"/>
  <c r="D2088" i="22"/>
  <c r="E2088" i="22" s="1"/>
  <c r="F2087" i="22"/>
  <c r="D2087" i="22"/>
  <c r="E2087" i="22" s="1"/>
  <c r="F2086" i="22"/>
  <c r="D2086" i="22"/>
  <c r="E2086" i="22" s="1"/>
  <c r="F2085" i="22"/>
  <c r="D2085" i="22"/>
  <c r="E2085" i="22" s="1"/>
  <c r="F2084" i="22"/>
  <c r="D2084" i="22"/>
  <c r="E2084" i="22" s="1"/>
  <c r="F2083" i="22"/>
  <c r="D2083" i="22"/>
  <c r="E2083" i="22" s="1"/>
  <c r="F2082" i="22"/>
  <c r="D2082" i="22"/>
  <c r="E2082" i="22" s="1"/>
  <c r="F2081" i="22"/>
  <c r="D2081" i="22"/>
  <c r="E2081" i="22" s="1"/>
  <c r="F2080" i="22"/>
  <c r="E2080" i="22"/>
  <c r="D2080" i="22"/>
  <c r="F2079" i="22"/>
  <c r="D2079" i="22"/>
  <c r="E2079" i="22" s="1"/>
  <c r="F2078" i="22"/>
  <c r="D2078" i="22"/>
  <c r="E2078" i="22" s="1"/>
  <c r="F2077" i="22"/>
  <c r="D2077" i="22"/>
  <c r="E2077" i="22" s="1"/>
  <c r="F2076" i="22"/>
  <c r="D2076" i="22"/>
  <c r="E2076" i="22" s="1"/>
  <c r="F2075" i="22"/>
  <c r="D2075" i="22"/>
  <c r="E2075" i="22" s="1"/>
  <c r="F2074" i="22"/>
  <c r="D2074" i="22"/>
  <c r="E2074" i="22" s="1"/>
  <c r="F2073" i="22"/>
  <c r="D2073" i="22"/>
  <c r="E2073" i="22" s="1"/>
  <c r="F2072" i="22"/>
  <c r="D2072" i="22"/>
  <c r="E2072" i="22" s="1"/>
  <c r="F2071" i="22"/>
  <c r="D2071" i="22"/>
  <c r="E2071" i="22" s="1"/>
  <c r="F2070" i="22"/>
  <c r="D2070" i="22"/>
  <c r="E2070" i="22" s="1"/>
  <c r="F2069" i="22"/>
  <c r="D2069" i="22"/>
  <c r="E2069" i="22" s="1"/>
  <c r="F2068" i="22"/>
  <c r="D2068" i="22"/>
  <c r="E2068" i="22" s="1"/>
  <c r="F2067" i="22"/>
  <c r="D2067" i="22"/>
  <c r="E2067" i="22" s="1"/>
  <c r="F2066" i="22"/>
  <c r="D2066" i="22"/>
  <c r="E2066" i="22" s="1"/>
  <c r="F2065" i="22"/>
  <c r="D2065" i="22"/>
  <c r="E2065" i="22" s="1"/>
  <c r="F2064" i="22"/>
  <c r="D2064" i="22"/>
  <c r="E2064" i="22" s="1"/>
  <c r="F2063" i="22"/>
  <c r="D2063" i="22"/>
  <c r="E2063" i="22" s="1"/>
  <c r="F2062" i="22"/>
  <c r="D2062" i="22"/>
  <c r="E2062" i="22" s="1"/>
  <c r="F2061" i="22"/>
  <c r="D2061" i="22"/>
  <c r="E2061" i="22" s="1"/>
  <c r="F2060" i="22"/>
  <c r="D2060" i="22"/>
  <c r="E2060" i="22" s="1"/>
  <c r="F2059" i="22"/>
  <c r="D2059" i="22"/>
  <c r="E2059" i="22" s="1"/>
  <c r="F2058" i="22"/>
  <c r="D2058" i="22"/>
  <c r="E2058" i="22" s="1"/>
  <c r="F2057" i="22"/>
  <c r="D2057" i="22"/>
  <c r="E2057" i="22" s="1"/>
  <c r="F2056" i="22"/>
  <c r="E2056" i="22"/>
  <c r="D2056" i="22"/>
  <c r="F2055" i="22"/>
  <c r="D2055" i="22"/>
  <c r="E2055" i="22" s="1"/>
  <c r="F2054" i="22"/>
  <c r="E2054" i="22"/>
  <c r="D2054" i="22"/>
  <c r="F2053" i="22"/>
  <c r="D2053" i="22"/>
  <c r="E2053" i="22" s="1"/>
  <c r="F2052" i="22"/>
  <c r="D2052" i="22"/>
  <c r="E2052" i="22" s="1"/>
  <c r="F2051" i="22"/>
  <c r="E2051" i="22"/>
  <c r="D2051" i="22"/>
  <c r="F2050" i="22"/>
  <c r="D2050" i="22"/>
  <c r="E2050" i="22" s="1"/>
  <c r="F2049" i="22"/>
  <c r="D2049" i="22"/>
  <c r="E2049" i="22" s="1"/>
  <c r="F2048" i="22"/>
  <c r="D2048" i="22"/>
  <c r="E2048" i="22" s="1"/>
  <c r="F2047" i="22"/>
  <c r="D2047" i="22"/>
  <c r="E2047" i="22" s="1"/>
  <c r="F2046" i="22"/>
  <c r="D2046" i="22"/>
  <c r="E2046" i="22" s="1"/>
  <c r="F2045" i="22"/>
  <c r="D2045" i="22"/>
  <c r="E2045" i="22" s="1"/>
  <c r="F2044" i="22"/>
  <c r="D2044" i="22"/>
  <c r="E2044" i="22" s="1"/>
  <c r="F2043" i="22"/>
  <c r="E2043" i="22"/>
  <c r="D2043" i="22"/>
  <c r="F2042" i="22"/>
  <c r="D2042" i="22"/>
  <c r="E2042" i="22" s="1"/>
  <c r="F2041" i="22"/>
  <c r="D2041" i="22"/>
  <c r="E2041" i="22" s="1"/>
  <c r="F2040" i="22"/>
  <c r="D2040" i="22"/>
  <c r="E2040" i="22" s="1"/>
  <c r="F2039" i="22"/>
  <c r="D2039" i="22"/>
  <c r="E2039" i="22" s="1"/>
  <c r="F2038" i="22"/>
  <c r="D2038" i="22"/>
  <c r="E2038" i="22" s="1"/>
  <c r="F2037" i="22"/>
  <c r="D2037" i="22"/>
  <c r="E2037" i="22" s="1"/>
  <c r="F2036" i="22"/>
  <c r="D2036" i="22"/>
  <c r="E2036" i="22" s="1"/>
  <c r="F2035" i="22"/>
  <c r="D2035" i="22"/>
  <c r="E2035" i="22" s="1"/>
  <c r="F2034" i="22"/>
  <c r="D2034" i="22"/>
  <c r="E2034" i="22" s="1"/>
  <c r="F2033" i="22"/>
  <c r="D2033" i="22"/>
  <c r="E2033" i="22" s="1"/>
  <c r="F2032" i="22"/>
  <c r="D2032" i="22"/>
  <c r="E2032" i="22" s="1"/>
  <c r="F2031" i="22"/>
  <c r="D2031" i="22"/>
  <c r="E2031" i="22" s="1"/>
  <c r="F2030" i="22"/>
  <c r="E2030" i="22"/>
  <c r="D2030" i="22"/>
  <c r="F2029" i="22"/>
  <c r="D2029" i="22"/>
  <c r="E2029" i="22" s="1"/>
  <c r="F2028" i="22"/>
  <c r="D2028" i="22"/>
  <c r="E2028" i="22" s="1"/>
  <c r="F2027" i="22"/>
  <c r="D2027" i="22"/>
  <c r="E2027" i="22" s="1"/>
  <c r="F2026" i="22"/>
  <c r="D2026" i="22"/>
  <c r="E2026" i="22" s="1"/>
  <c r="F2025" i="22"/>
  <c r="D2025" i="22"/>
  <c r="E2025" i="22" s="1"/>
  <c r="F2024" i="22"/>
  <c r="D2024" i="22"/>
  <c r="E2024" i="22" s="1"/>
  <c r="F2023" i="22"/>
  <c r="D2023" i="22"/>
  <c r="E2023" i="22" s="1"/>
  <c r="F2022" i="22"/>
  <c r="D2022" i="22"/>
  <c r="E2022" i="22" s="1"/>
  <c r="F2021" i="22"/>
  <c r="D2021" i="22"/>
  <c r="E2021" i="22" s="1"/>
  <c r="F2020" i="22"/>
  <c r="D2020" i="22"/>
  <c r="E2020" i="22" s="1"/>
  <c r="F2019" i="22"/>
  <c r="D2019" i="22"/>
  <c r="E2019" i="22" s="1"/>
  <c r="F2018" i="22"/>
  <c r="D2018" i="22"/>
  <c r="E2018" i="22" s="1"/>
  <c r="F2017" i="22"/>
  <c r="D2017" i="22"/>
  <c r="E2017" i="22" s="1"/>
  <c r="F2016" i="22"/>
  <c r="D2016" i="22"/>
  <c r="E2016" i="22" s="1"/>
  <c r="F2015" i="22"/>
  <c r="D2015" i="22"/>
  <c r="E2015" i="22" s="1"/>
  <c r="F2014" i="22"/>
  <c r="D2014" i="22"/>
  <c r="E2014" i="22" s="1"/>
  <c r="F2013" i="22"/>
  <c r="D2013" i="22"/>
  <c r="E2013" i="22" s="1"/>
  <c r="F2012" i="22"/>
  <c r="D2012" i="22"/>
  <c r="E2012" i="22" s="1"/>
  <c r="F2011" i="22"/>
  <c r="D2011" i="22"/>
  <c r="E2011" i="22" s="1"/>
  <c r="F2010" i="22"/>
  <c r="D2010" i="22"/>
  <c r="E2010" i="22" s="1"/>
  <c r="F2009" i="22"/>
  <c r="D2009" i="22"/>
  <c r="E2009" i="22" s="1"/>
  <c r="F2008" i="22"/>
  <c r="D2008" i="22"/>
  <c r="E2008" i="22" s="1"/>
  <c r="F2007" i="22"/>
  <c r="D2007" i="22"/>
  <c r="E2007" i="22" s="1"/>
  <c r="F2006" i="22"/>
  <c r="D2006" i="22"/>
  <c r="E2006" i="22" s="1"/>
  <c r="F2005" i="22"/>
  <c r="D2005" i="22"/>
  <c r="E2005" i="22" s="1"/>
  <c r="F2004" i="22"/>
  <c r="D2004" i="22"/>
  <c r="E2004" i="22" s="1"/>
  <c r="F2003" i="22"/>
  <c r="D2003" i="22"/>
  <c r="E2003" i="22" s="1"/>
  <c r="F2002" i="22"/>
  <c r="E2002" i="22"/>
  <c r="D2002" i="22"/>
  <c r="F2001" i="22"/>
  <c r="D2001" i="22"/>
  <c r="E2001" i="22" s="1"/>
  <c r="F2000" i="22"/>
  <c r="D2000" i="22"/>
  <c r="E2000" i="22" s="1"/>
  <c r="F1999" i="22"/>
  <c r="D1999" i="22"/>
  <c r="E1999" i="22" s="1"/>
  <c r="F1998" i="22"/>
  <c r="D1998" i="22"/>
  <c r="E1998" i="22" s="1"/>
  <c r="F1997" i="22"/>
  <c r="D1997" i="22"/>
  <c r="E1997" i="22" s="1"/>
  <c r="F1996" i="22"/>
  <c r="E1996" i="22"/>
  <c r="D1996" i="22"/>
  <c r="F1995" i="22"/>
  <c r="D1995" i="22"/>
  <c r="E1995" i="22" s="1"/>
  <c r="F1994" i="22"/>
  <c r="D1994" i="22"/>
  <c r="E1994" i="22" s="1"/>
  <c r="F1993" i="22"/>
  <c r="D1993" i="22"/>
  <c r="E1993" i="22" s="1"/>
  <c r="F1992" i="22"/>
  <c r="D1992" i="22"/>
  <c r="E1992" i="22" s="1"/>
  <c r="F1991" i="22"/>
  <c r="D1991" i="22"/>
  <c r="E1991" i="22" s="1"/>
  <c r="F1990" i="22"/>
  <c r="D1990" i="22"/>
  <c r="E1990" i="22" s="1"/>
  <c r="F1989" i="22"/>
  <c r="D1989" i="22"/>
  <c r="E1989" i="22" s="1"/>
  <c r="F1988" i="22"/>
  <c r="D1988" i="22"/>
  <c r="E1988" i="22" s="1"/>
  <c r="F1987" i="22"/>
  <c r="D1987" i="22"/>
  <c r="E1987" i="22" s="1"/>
  <c r="F1986" i="22"/>
  <c r="D1986" i="22"/>
  <c r="E1986" i="22" s="1"/>
  <c r="F1985" i="22"/>
  <c r="D1985" i="22"/>
  <c r="E1985" i="22" s="1"/>
  <c r="F1984" i="22"/>
  <c r="D1984" i="22"/>
  <c r="E1984" i="22" s="1"/>
  <c r="F1983" i="22"/>
  <c r="D1983" i="22"/>
  <c r="E1983" i="22" s="1"/>
  <c r="F1982" i="22"/>
  <c r="D1982" i="22"/>
  <c r="E1982" i="22" s="1"/>
  <c r="F1981" i="22"/>
  <c r="D1981" i="22"/>
  <c r="E1981" i="22" s="1"/>
  <c r="F1980" i="22"/>
  <c r="D1980" i="22"/>
  <c r="E1980" i="22" s="1"/>
  <c r="F1979" i="22"/>
  <c r="E1979" i="22"/>
  <c r="D1979" i="22"/>
  <c r="F1978" i="22"/>
  <c r="D1978" i="22"/>
  <c r="E1978" i="22" s="1"/>
  <c r="F1977" i="22"/>
  <c r="D1977" i="22"/>
  <c r="E1977" i="22" s="1"/>
  <c r="F1976" i="22"/>
  <c r="D1976" i="22"/>
  <c r="E1976" i="22" s="1"/>
  <c r="F1975" i="22"/>
  <c r="D1975" i="22"/>
  <c r="E1975" i="22" s="1"/>
  <c r="F1974" i="22"/>
  <c r="D1974" i="22"/>
  <c r="E1974" i="22" s="1"/>
  <c r="F1973" i="22"/>
  <c r="D1973" i="22"/>
  <c r="E1973" i="22" s="1"/>
  <c r="F1972" i="22"/>
  <c r="D1972" i="22"/>
  <c r="E1972" i="22" s="1"/>
  <c r="F1971" i="22"/>
  <c r="D1971" i="22"/>
  <c r="E1971" i="22" s="1"/>
  <c r="F1970" i="22"/>
  <c r="D1970" i="22"/>
  <c r="E1970" i="22" s="1"/>
  <c r="F1969" i="22"/>
  <c r="D1969" i="22"/>
  <c r="E1969" i="22" s="1"/>
  <c r="F1968" i="22"/>
  <c r="D1968" i="22"/>
  <c r="E1968" i="22" s="1"/>
  <c r="F1967" i="22"/>
  <c r="D1967" i="22"/>
  <c r="E1967" i="22" s="1"/>
  <c r="F1966" i="22"/>
  <c r="D1966" i="22"/>
  <c r="E1966" i="22" s="1"/>
  <c r="F1965" i="22"/>
  <c r="D1965" i="22"/>
  <c r="E1965" i="22" s="1"/>
  <c r="F1964" i="22"/>
  <c r="D1964" i="22"/>
  <c r="E1964" i="22" s="1"/>
  <c r="F1963" i="22"/>
  <c r="D1963" i="22"/>
  <c r="E1963" i="22" s="1"/>
  <c r="F1962" i="22"/>
  <c r="E1962" i="22"/>
  <c r="D1962" i="22"/>
  <c r="F1961" i="22"/>
  <c r="D1961" i="22"/>
  <c r="E1961" i="22" s="1"/>
  <c r="F1960" i="22"/>
  <c r="D1960" i="22"/>
  <c r="E1960" i="22" s="1"/>
  <c r="F1959" i="22"/>
  <c r="D1959" i="22"/>
  <c r="E1959" i="22" s="1"/>
  <c r="F1958" i="22"/>
  <c r="D1958" i="22"/>
  <c r="E1958" i="22" s="1"/>
  <c r="F1957" i="22"/>
  <c r="D1957" i="22"/>
  <c r="E1957" i="22" s="1"/>
  <c r="F1956" i="22"/>
  <c r="D1956" i="22"/>
  <c r="E1956" i="22" s="1"/>
  <c r="F1955" i="22"/>
  <c r="D1955" i="22"/>
  <c r="E1955" i="22" s="1"/>
  <c r="F1954" i="22"/>
  <c r="D1954" i="22"/>
  <c r="E1954" i="22" s="1"/>
  <c r="F1953" i="22"/>
  <c r="D1953" i="22"/>
  <c r="E1953" i="22" s="1"/>
  <c r="F1952" i="22"/>
  <c r="D1952" i="22"/>
  <c r="E1952" i="22" s="1"/>
  <c r="F1951" i="22"/>
  <c r="D1951" i="22"/>
  <c r="E1951" i="22" s="1"/>
  <c r="F1950" i="22"/>
  <c r="E1950" i="22"/>
  <c r="D1950" i="22"/>
  <c r="F1949" i="22"/>
  <c r="D1949" i="22"/>
  <c r="E1949" i="22" s="1"/>
  <c r="F1948" i="22"/>
  <c r="D1948" i="22"/>
  <c r="E1948" i="22" s="1"/>
  <c r="F1947" i="22"/>
  <c r="E1947" i="22"/>
  <c r="D1947" i="22"/>
  <c r="F1946" i="22"/>
  <c r="D1946" i="22"/>
  <c r="E1946" i="22" s="1"/>
  <c r="F1945" i="22"/>
  <c r="D1945" i="22"/>
  <c r="E1945" i="22" s="1"/>
  <c r="F1944" i="22"/>
  <c r="D1944" i="22"/>
  <c r="E1944" i="22" s="1"/>
  <c r="F1943" i="22"/>
  <c r="D1943" i="22"/>
  <c r="E1943" i="22" s="1"/>
  <c r="F1942" i="22"/>
  <c r="D1942" i="22"/>
  <c r="E1942" i="22" s="1"/>
  <c r="F1941" i="22"/>
  <c r="D1941" i="22"/>
  <c r="E1941" i="22" s="1"/>
  <c r="F1940" i="22"/>
  <c r="D1940" i="22"/>
  <c r="E1940" i="22" s="1"/>
  <c r="F1939" i="22"/>
  <c r="D1939" i="22"/>
  <c r="E1939" i="22" s="1"/>
  <c r="F1938" i="22"/>
  <c r="D1938" i="22"/>
  <c r="E1938" i="22" s="1"/>
  <c r="F1937" i="22"/>
  <c r="D1937" i="22"/>
  <c r="E1937" i="22" s="1"/>
  <c r="F1936" i="22"/>
  <c r="D1936" i="22"/>
  <c r="E1936" i="22" s="1"/>
  <c r="F1935" i="22"/>
  <c r="D1935" i="22"/>
  <c r="E1935" i="22" s="1"/>
  <c r="F1934" i="22"/>
  <c r="D1934" i="22"/>
  <c r="E1934" i="22" s="1"/>
  <c r="F1933" i="22"/>
  <c r="D1933" i="22"/>
  <c r="E1933" i="22" s="1"/>
  <c r="F1932" i="22"/>
  <c r="D1932" i="22"/>
  <c r="E1932" i="22" s="1"/>
  <c r="F1931" i="22"/>
  <c r="D1931" i="22"/>
  <c r="E1931" i="22" s="1"/>
  <c r="F1930" i="22"/>
  <c r="D1930" i="22"/>
  <c r="E1930" i="22" s="1"/>
  <c r="F1929" i="22"/>
  <c r="D1929" i="22"/>
  <c r="E1929" i="22" s="1"/>
  <c r="F1928" i="22"/>
  <c r="E1928" i="22"/>
  <c r="D1928" i="22"/>
  <c r="F1927" i="22"/>
  <c r="D1927" i="22"/>
  <c r="E1927" i="22" s="1"/>
  <c r="F1926" i="22"/>
  <c r="D1926" i="22"/>
  <c r="E1926" i="22" s="1"/>
  <c r="F1925" i="22"/>
  <c r="D1925" i="22"/>
  <c r="E1925" i="22" s="1"/>
  <c r="F1924" i="22"/>
  <c r="D1924" i="22"/>
  <c r="E1924" i="22" s="1"/>
  <c r="F1923" i="22"/>
  <c r="E1923" i="22"/>
  <c r="D1923" i="22"/>
  <c r="F1922" i="22"/>
  <c r="D1922" i="22"/>
  <c r="E1922" i="22" s="1"/>
  <c r="F1921" i="22"/>
  <c r="D1921" i="22"/>
  <c r="E1921" i="22" s="1"/>
  <c r="F1920" i="22"/>
  <c r="D1920" i="22"/>
  <c r="E1920" i="22" s="1"/>
  <c r="F1919" i="22"/>
  <c r="D1919" i="22"/>
  <c r="E1919" i="22" s="1"/>
  <c r="F1918" i="22"/>
  <c r="D1918" i="22"/>
  <c r="E1918" i="22" s="1"/>
  <c r="F1917" i="22"/>
  <c r="D1917" i="22"/>
  <c r="E1917" i="22" s="1"/>
  <c r="F1916" i="22"/>
  <c r="D1916" i="22"/>
  <c r="E1916" i="22" s="1"/>
  <c r="F1915" i="22"/>
  <c r="D1915" i="22"/>
  <c r="E1915" i="22" s="1"/>
  <c r="F1914" i="22"/>
  <c r="D1914" i="22"/>
  <c r="E1914" i="22" s="1"/>
  <c r="F1913" i="22"/>
  <c r="D1913" i="22"/>
  <c r="E1913" i="22" s="1"/>
  <c r="F1912" i="22"/>
  <c r="D1912" i="22"/>
  <c r="E1912" i="22" s="1"/>
  <c r="F1911" i="22"/>
  <c r="D1911" i="22"/>
  <c r="E1911" i="22" s="1"/>
  <c r="F1910" i="22"/>
  <c r="E1910" i="22"/>
  <c r="D1910" i="22"/>
  <c r="F1909" i="22"/>
  <c r="D1909" i="22"/>
  <c r="E1909" i="22" s="1"/>
  <c r="F1908" i="22"/>
  <c r="D1908" i="22"/>
  <c r="E1908" i="22" s="1"/>
  <c r="F1907" i="22"/>
  <c r="D1907" i="22"/>
  <c r="E1907" i="22" s="1"/>
  <c r="F1906" i="22"/>
  <c r="D1906" i="22"/>
  <c r="E1906" i="22" s="1"/>
  <c r="F1905" i="22"/>
  <c r="D1905" i="22"/>
  <c r="E1905" i="22" s="1"/>
  <c r="F1904" i="22"/>
  <c r="D1904" i="22"/>
  <c r="E1904" i="22" s="1"/>
  <c r="F1903" i="22"/>
  <c r="D1903" i="22"/>
  <c r="E1903" i="22" s="1"/>
  <c r="F1902" i="22"/>
  <c r="E1902" i="22"/>
  <c r="D1902" i="22"/>
  <c r="F1901" i="22"/>
  <c r="D1901" i="22"/>
  <c r="E1901" i="22" s="1"/>
  <c r="F1900" i="22"/>
  <c r="D1900" i="22"/>
  <c r="E1900" i="22" s="1"/>
  <c r="F1899" i="22"/>
  <c r="D1899" i="22"/>
  <c r="E1899" i="22" s="1"/>
  <c r="F1898" i="22"/>
  <c r="D1898" i="22"/>
  <c r="E1898" i="22" s="1"/>
  <c r="F1897" i="22"/>
  <c r="E1897" i="22"/>
  <c r="D1897" i="22"/>
  <c r="F1896" i="22"/>
  <c r="D1896" i="22"/>
  <c r="E1896" i="22" s="1"/>
  <c r="F1895" i="22"/>
  <c r="D1895" i="22"/>
  <c r="E1895" i="22" s="1"/>
  <c r="F1894" i="22"/>
  <c r="D1894" i="22"/>
  <c r="E1894" i="22" s="1"/>
  <c r="F1893" i="22"/>
  <c r="D1893" i="22"/>
  <c r="E1893" i="22" s="1"/>
  <c r="F1892" i="22"/>
  <c r="D1892" i="22"/>
  <c r="E1892" i="22" s="1"/>
  <c r="F1891" i="22"/>
  <c r="D1891" i="22"/>
  <c r="E1891" i="22" s="1"/>
  <c r="F1890" i="22"/>
  <c r="D1890" i="22"/>
  <c r="E1890" i="22" s="1"/>
  <c r="F1889" i="22"/>
  <c r="D1889" i="22"/>
  <c r="E1889" i="22" s="1"/>
  <c r="F1888" i="22"/>
  <c r="E1888" i="22"/>
  <c r="D1888" i="22"/>
  <c r="F1887" i="22"/>
  <c r="D1887" i="22"/>
  <c r="E1887" i="22" s="1"/>
  <c r="F1886" i="22"/>
  <c r="D1886" i="22"/>
  <c r="E1886" i="22" s="1"/>
  <c r="F1885" i="22"/>
  <c r="D1885" i="22"/>
  <c r="E1885" i="22" s="1"/>
  <c r="F1884" i="22"/>
  <c r="D1884" i="22"/>
  <c r="E1884" i="22" s="1"/>
  <c r="F1883" i="22"/>
  <c r="D1883" i="22"/>
  <c r="E1883" i="22" s="1"/>
  <c r="F1882" i="22"/>
  <c r="D1882" i="22"/>
  <c r="E1882" i="22" s="1"/>
  <c r="F1881" i="22"/>
  <c r="D1881" i="22"/>
  <c r="E1881" i="22" s="1"/>
  <c r="F1880" i="22"/>
  <c r="D1880" i="22"/>
  <c r="E1880" i="22" s="1"/>
  <c r="F1879" i="22"/>
  <c r="D1879" i="22"/>
  <c r="E1879" i="22" s="1"/>
  <c r="F1878" i="22"/>
  <c r="D1878" i="22"/>
  <c r="E1878" i="22" s="1"/>
  <c r="F1877" i="22"/>
  <c r="D1877" i="22"/>
  <c r="E1877" i="22" s="1"/>
  <c r="F1876" i="22"/>
  <c r="D1876" i="22"/>
  <c r="E1876" i="22" s="1"/>
  <c r="F1875" i="22"/>
  <c r="D1875" i="22"/>
  <c r="E1875" i="22" s="1"/>
  <c r="F1874" i="22"/>
  <c r="D1874" i="22"/>
  <c r="E1874" i="22" s="1"/>
  <c r="F1873" i="22"/>
  <c r="D1873" i="22"/>
  <c r="E1873" i="22" s="1"/>
  <c r="F1872" i="22"/>
  <c r="E1872" i="22"/>
  <c r="D1872" i="22"/>
  <c r="F1871" i="22"/>
  <c r="D1871" i="22"/>
  <c r="E1871" i="22" s="1"/>
  <c r="F1870" i="22"/>
  <c r="D1870" i="22"/>
  <c r="E1870" i="22" s="1"/>
  <c r="F1869" i="22"/>
  <c r="D1869" i="22"/>
  <c r="E1869" i="22" s="1"/>
  <c r="F1868" i="22"/>
  <c r="D1868" i="22"/>
  <c r="E1868" i="22" s="1"/>
  <c r="F1867" i="22"/>
  <c r="D1867" i="22"/>
  <c r="E1867" i="22" s="1"/>
  <c r="F1866" i="22"/>
  <c r="D1866" i="22"/>
  <c r="E1866" i="22" s="1"/>
  <c r="F1865" i="22"/>
  <c r="D1865" i="22"/>
  <c r="E1865" i="22" s="1"/>
  <c r="F1864" i="22"/>
  <c r="D1864" i="22"/>
  <c r="E1864" i="22" s="1"/>
  <c r="F1863" i="22"/>
  <c r="D1863" i="22"/>
  <c r="E1863" i="22" s="1"/>
  <c r="F1862" i="22"/>
  <c r="D1862" i="22"/>
  <c r="E1862" i="22" s="1"/>
  <c r="F1861" i="22"/>
  <c r="D1861" i="22"/>
  <c r="E1861" i="22" s="1"/>
  <c r="F1860" i="22"/>
  <c r="D1860" i="22"/>
  <c r="E1860" i="22" s="1"/>
  <c r="F1859" i="22"/>
  <c r="D1859" i="22"/>
  <c r="E1859" i="22" s="1"/>
  <c r="F1858" i="22"/>
  <c r="D1858" i="22"/>
  <c r="E1858" i="22" s="1"/>
  <c r="F1857" i="22"/>
  <c r="D1857" i="22"/>
  <c r="E1857" i="22" s="1"/>
  <c r="F1856" i="22"/>
  <c r="D1856" i="22"/>
  <c r="E1856" i="22" s="1"/>
  <c r="F1855" i="22"/>
  <c r="D1855" i="22"/>
  <c r="E1855" i="22" s="1"/>
  <c r="F1854" i="22"/>
  <c r="D1854" i="22"/>
  <c r="E1854" i="22" s="1"/>
  <c r="F1853" i="22"/>
  <c r="D1853" i="22"/>
  <c r="E1853" i="22" s="1"/>
  <c r="F1852" i="22"/>
  <c r="D1852" i="22"/>
  <c r="E1852" i="22" s="1"/>
  <c r="F1851" i="22"/>
  <c r="E1851" i="22"/>
  <c r="D1851" i="22"/>
  <c r="F1850" i="22"/>
  <c r="D1850" i="22"/>
  <c r="E1850" i="22" s="1"/>
  <c r="F1849" i="22"/>
  <c r="D1849" i="22"/>
  <c r="E1849" i="22" s="1"/>
  <c r="F1848" i="22"/>
  <c r="E1848" i="22"/>
  <c r="D1848" i="22"/>
  <c r="F1847" i="22"/>
  <c r="D1847" i="22"/>
  <c r="E1847" i="22" s="1"/>
  <c r="F1846" i="22"/>
  <c r="D1846" i="22"/>
  <c r="E1846" i="22" s="1"/>
  <c r="F1845" i="22"/>
  <c r="D1845" i="22"/>
  <c r="E1845" i="22" s="1"/>
  <c r="F1844" i="22"/>
  <c r="D1844" i="22"/>
  <c r="E1844" i="22" s="1"/>
  <c r="F1843" i="22"/>
  <c r="D1843" i="22"/>
  <c r="E1843" i="22" s="1"/>
  <c r="F1842" i="22"/>
  <c r="D1842" i="22"/>
  <c r="E1842" i="22" s="1"/>
  <c r="F1841" i="22"/>
  <c r="D1841" i="22"/>
  <c r="E1841" i="22" s="1"/>
  <c r="F1840" i="22"/>
  <c r="D1840" i="22"/>
  <c r="E1840" i="22" s="1"/>
  <c r="F1839" i="22"/>
  <c r="D1839" i="22"/>
  <c r="E1839" i="22" s="1"/>
  <c r="F1838" i="22"/>
  <c r="E1838" i="22"/>
  <c r="D1838" i="22"/>
  <c r="F1837" i="22"/>
  <c r="D1837" i="22"/>
  <c r="E1837" i="22" s="1"/>
  <c r="F1836" i="22"/>
  <c r="D1836" i="22"/>
  <c r="E1836" i="22" s="1"/>
  <c r="F1835" i="22"/>
  <c r="D1835" i="22"/>
  <c r="E1835" i="22" s="1"/>
  <c r="F1834" i="22"/>
  <c r="E1834" i="22"/>
  <c r="D1834" i="22"/>
  <c r="F1833" i="22"/>
  <c r="D1833" i="22"/>
  <c r="E1833" i="22" s="1"/>
  <c r="F1832" i="22"/>
  <c r="D1832" i="22"/>
  <c r="E1832" i="22" s="1"/>
  <c r="F1831" i="22"/>
  <c r="D1831" i="22"/>
  <c r="E1831" i="22" s="1"/>
  <c r="F1830" i="22"/>
  <c r="D1830" i="22"/>
  <c r="E1830" i="22" s="1"/>
  <c r="F1829" i="22"/>
  <c r="D1829" i="22"/>
  <c r="E1829" i="22" s="1"/>
  <c r="F1828" i="22"/>
  <c r="D1828" i="22"/>
  <c r="E1828" i="22" s="1"/>
  <c r="F1827" i="22"/>
  <c r="D1827" i="22"/>
  <c r="E1827" i="22" s="1"/>
  <c r="F1826" i="22"/>
  <c r="D1826" i="22"/>
  <c r="E1826" i="22" s="1"/>
  <c r="F1825" i="22"/>
  <c r="D1825" i="22"/>
  <c r="E1825" i="22" s="1"/>
  <c r="F1824" i="22"/>
  <c r="D1824" i="22"/>
  <c r="E1824" i="22" s="1"/>
  <c r="F1823" i="22"/>
  <c r="D1823" i="22"/>
  <c r="E1823" i="22" s="1"/>
  <c r="F1822" i="22"/>
  <c r="D1822" i="22"/>
  <c r="E1822" i="22" s="1"/>
  <c r="F1821" i="22"/>
  <c r="D1821" i="22"/>
  <c r="E1821" i="22" s="1"/>
  <c r="F1820" i="22"/>
  <c r="D1820" i="22"/>
  <c r="E1820" i="22" s="1"/>
  <c r="F1819" i="22"/>
  <c r="D1819" i="22"/>
  <c r="E1819" i="22" s="1"/>
  <c r="F1818" i="22"/>
  <c r="D1818" i="22"/>
  <c r="E1818" i="22" s="1"/>
  <c r="F1817" i="22"/>
  <c r="D1817" i="22"/>
  <c r="E1817" i="22" s="1"/>
  <c r="F1816" i="22"/>
  <c r="D1816" i="22"/>
  <c r="E1816" i="22" s="1"/>
  <c r="F1815" i="22"/>
  <c r="D1815" i="22"/>
  <c r="E1815" i="22" s="1"/>
  <c r="F1814" i="22"/>
  <c r="D1814" i="22"/>
  <c r="E1814" i="22" s="1"/>
  <c r="F1813" i="22"/>
  <c r="D1813" i="22"/>
  <c r="E1813" i="22" s="1"/>
  <c r="F1812" i="22"/>
  <c r="D1812" i="22"/>
  <c r="E1812" i="22" s="1"/>
  <c r="F1811" i="22"/>
  <c r="D1811" i="22"/>
  <c r="E1811" i="22" s="1"/>
  <c r="F1810" i="22"/>
  <c r="E1810" i="22"/>
  <c r="D1810" i="22"/>
  <c r="F1809" i="22"/>
  <c r="D1809" i="22"/>
  <c r="E1809" i="22" s="1"/>
  <c r="F1808" i="22"/>
  <c r="E1808" i="22"/>
  <c r="D1808" i="22"/>
  <c r="F1807" i="22"/>
  <c r="D1807" i="22"/>
  <c r="E1807" i="22" s="1"/>
  <c r="F1806" i="22"/>
  <c r="D1806" i="22"/>
  <c r="E1806" i="22" s="1"/>
  <c r="F1805" i="22"/>
  <c r="D1805" i="22"/>
  <c r="E1805" i="22" s="1"/>
  <c r="F1804" i="22"/>
  <c r="D1804" i="22"/>
  <c r="E1804" i="22" s="1"/>
  <c r="F1803" i="22"/>
  <c r="E1803" i="22"/>
  <c r="D1803" i="22"/>
  <c r="F1802" i="22"/>
  <c r="D1802" i="22"/>
  <c r="E1802" i="22" s="1"/>
  <c r="F1801" i="22"/>
  <c r="D1801" i="22"/>
  <c r="E1801" i="22" s="1"/>
  <c r="F1800" i="22"/>
  <c r="D1800" i="22"/>
  <c r="E1800" i="22" s="1"/>
  <c r="F1799" i="22"/>
  <c r="D1799" i="22"/>
  <c r="E1799" i="22" s="1"/>
  <c r="F1798" i="22"/>
  <c r="E1798" i="22"/>
  <c r="D1798" i="22"/>
  <c r="F1797" i="22"/>
  <c r="D1797" i="22"/>
  <c r="E1797" i="22" s="1"/>
  <c r="F1796" i="22"/>
  <c r="D1796" i="22"/>
  <c r="E1796" i="22" s="1"/>
  <c r="F1795" i="22"/>
  <c r="D1795" i="22"/>
  <c r="E1795" i="22" s="1"/>
  <c r="F1794" i="22"/>
  <c r="E1794" i="22"/>
  <c r="D1794" i="22"/>
  <c r="F1793" i="22"/>
  <c r="D1793" i="22"/>
  <c r="E1793" i="22" s="1"/>
  <c r="F1792" i="22"/>
  <c r="D1792" i="22"/>
  <c r="E1792" i="22" s="1"/>
  <c r="F1791" i="22"/>
  <c r="D1791" i="22"/>
  <c r="E1791" i="22" s="1"/>
  <c r="F1790" i="22"/>
  <c r="D1790" i="22"/>
  <c r="E1790" i="22" s="1"/>
  <c r="F1789" i="22"/>
  <c r="D1789" i="22"/>
  <c r="E1789" i="22" s="1"/>
  <c r="F1788" i="22"/>
  <c r="D1788" i="22"/>
  <c r="E1788" i="22" s="1"/>
  <c r="F1787" i="22"/>
  <c r="E1787" i="22"/>
  <c r="D1787" i="22"/>
  <c r="F1786" i="22"/>
  <c r="D1786" i="22"/>
  <c r="E1786" i="22" s="1"/>
  <c r="F1785" i="22"/>
  <c r="D1785" i="22"/>
  <c r="E1785" i="22" s="1"/>
  <c r="F1784" i="22"/>
  <c r="D1784" i="22"/>
  <c r="E1784" i="22" s="1"/>
  <c r="F1783" i="22"/>
  <c r="D1783" i="22"/>
  <c r="E1783" i="22" s="1"/>
  <c r="F1782" i="22"/>
  <c r="D1782" i="22"/>
  <c r="E1782" i="22" s="1"/>
  <c r="F1781" i="22"/>
  <c r="D1781" i="22"/>
  <c r="E1781" i="22" s="1"/>
  <c r="F1780" i="22"/>
  <c r="D1780" i="22"/>
  <c r="E1780" i="22" s="1"/>
  <c r="F1779" i="22"/>
  <c r="D1779" i="22"/>
  <c r="E1779" i="22" s="1"/>
  <c r="F1778" i="22"/>
  <c r="D1778" i="22"/>
  <c r="E1778" i="22" s="1"/>
  <c r="F1777" i="22"/>
  <c r="D1777" i="22"/>
  <c r="E1777" i="22" s="1"/>
  <c r="F1776" i="22"/>
  <c r="D1776" i="22"/>
  <c r="E1776" i="22" s="1"/>
  <c r="F1775" i="22"/>
  <c r="D1775" i="22"/>
  <c r="E1775" i="22" s="1"/>
  <c r="F1774" i="22"/>
  <c r="E1774" i="22"/>
  <c r="D1774" i="22"/>
  <c r="F1773" i="22"/>
  <c r="D1773" i="22"/>
  <c r="E1773" i="22" s="1"/>
  <c r="F1772" i="22"/>
  <c r="D1772" i="22"/>
  <c r="E1772" i="22" s="1"/>
  <c r="F1771" i="22"/>
  <c r="D1771" i="22"/>
  <c r="E1771" i="22" s="1"/>
  <c r="F1770" i="22"/>
  <c r="D1770" i="22"/>
  <c r="E1770" i="22" s="1"/>
  <c r="F1769" i="22"/>
  <c r="D1769" i="22"/>
  <c r="E1769" i="22" s="1"/>
  <c r="F1768" i="22"/>
  <c r="E1768" i="22"/>
  <c r="D1768" i="22"/>
  <c r="F1767" i="22"/>
  <c r="D1767" i="22"/>
  <c r="E1767" i="22" s="1"/>
  <c r="F1766" i="22"/>
  <c r="D1766" i="22"/>
  <c r="E1766" i="22" s="1"/>
  <c r="F1765" i="22"/>
  <c r="D1765" i="22"/>
  <c r="E1765" i="22" s="1"/>
  <c r="F1764" i="22"/>
  <c r="D1764" i="22"/>
  <c r="E1764" i="22" s="1"/>
  <c r="F1763" i="22"/>
  <c r="D1763" i="22"/>
  <c r="E1763" i="22" s="1"/>
  <c r="F1762" i="22"/>
  <c r="D1762" i="22"/>
  <c r="E1762" i="22" s="1"/>
  <c r="F1761" i="22"/>
  <c r="D1761" i="22"/>
  <c r="E1761" i="22" s="1"/>
  <c r="F1760" i="22"/>
  <c r="D1760" i="22"/>
  <c r="E1760" i="22" s="1"/>
  <c r="F1759" i="22"/>
  <c r="D1759" i="22"/>
  <c r="E1759" i="22" s="1"/>
  <c r="F1758" i="22"/>
  <c r="D1758" i="22"/>
  <c r="E1758" i="22" s="1"/>
  <c r="F1757" i="22"/>
  <c r="D1757" i="22"/>
  <c r="E1757" i="22" s="1"/>
  <c r="F1756" i="22"/>
  <c r="E1756" i="22"/>
  <c r="D1756" i="22"/>
  <c r="F1755" i="22"/>
  <c r="D1755" i="22"/>
  <c r="E1755" i="22" s="1"/>
  <c r="F1754" i="22"/>
  <c r="D1754" i="22"/>
  <c r="E1754" i="22" s="1"/>
  <c r="F1753" i="22"/>
  <c r="D1753" i="22"/>
  <c r="E1753" i="22" s="1"/>
  <c r="F1752" i="22"/>
  <c r="D1752" i="22"/>
  <c r="E1752" i="22" s="1"/>
  <c r="F1751" i="22"/>
  <c r="D1751" i="22"/>
  <c r="E1751" i="22" s="1"/>
  <c r="F1750" i="22"/>
  <c r="D1750" i="22"/>
  <c r="E1750" i="22" s="1"/>
  <c r="F1749" i="22"/>
  <c r="D1749" i="22"/>
  <c r="E1749" i="22" s="1"/>
  <c r="F1748" i="22"/>
  <c r="D1748" i="22"/>
  <c r="E1748" i="22" s="1"/>
  <c r="F1747" i="22"/>
  <c r="D1747" i="22"/>
  <c r="E1747" i="22" s="1"/>
  <c r="F1746" i="22"/>
  <c r="E1746" i="22"/>
  <c r="D1746" i="22"/>
  <c r="F1745" i="22"/>
  <c r="D1745" i="22"/>
  <c r="E1745" i="22" s="1"/>
  <c r="F1744" i="22"/>
  <c r="D1744" i="22"/>
  <c r="E1744" i="22" s="1"/>
  <c r="F1743" i="22"/>
  <c r="D1743" i="22"/>
  <c r="E1743" i="22" s="1"/>
  <c r="F1742" i="22"/>
  <c r="D1742" i="22"/>
  <c r="E1742" i="22" s="1"/>
  <c r="F1741" i="22"/>
  <c r="D1741" i="22"/>
  <c r="E1741" i="22" s="1"/>
  <c r="F1740" i="22"/>
  <c r="E1740" i="22"/>
  <c r="D1740" i="22"/>
  <c r="F1739" i="22"/>
  <c r="D1739" i="22"/>
  <c r="E1739" i="22" s="1"/>
  <c r="F1738" i="22"/>
  <c r="D1738" i="22"/>
  <c r="E1738" i="22" s="1"/>
  <c r="F1737" i="22"/>
  <c r="D1737" i="22"/>
  <c r="E1737" i="22" s="1"/>
  <c r="F1736" i="22"/>
  <c r="D1736" i="22"/>
  <c r="E1736" i="22" s="1"/>
  <c r="F1735" i="22"/>
  <c r="D1735" i="22"/>
  <c r="E1735" i="22" s="1"/>
  <c r="F1734" i="22"/>
  <c r="D1734" i="22"/>
  <c r="E1734" i="22" s="1"/>
  <c r="F1733" i="22"/>
  <c r="D1733" i="22"/>
  <c r="E1733" i="22" s="1"/>
  <c r="F1732" i="22"/>
  <c r="D1732" i="22"/>
  <c r="E1732" i="22" s="1"/>
  <c r="F1731" i="22"/>
  <c r="D1731" i="22"/>
  <c r="E1731" i="22" s="1"/>
  <c r="F1730" i="22"/>
  <c r="D1730" i="22"/>
  <c r="E1730" i="22" s="1"/>
  <c r="F1729" i="22"/>
  <c r="D1729" i="22"/>
  <c r="E1729" i="22" s="1"/>
  <c r="F1728" i="22"/>
  <c r="D1728" i="22"/>
  <c r="E1728" i="22" s="1"/>
  <c r="F1727" i="22"/>
  <c r="D1727" i="22"/>
  <c r="E1727" i="22" s="1"/>
  <c r="F1726" i="22"/>
  <c r="D1726" i="22"/>
  <c r="E1726" i="22" s="1"/>
  <c r="F1725" i="22"/>
  <c r="D1725" i="22"/>
  <c r="E1725" i="22" s="1"/>
  <c r="F1724" i="22"/>
  <c r="D1724" i="22"/>
  <c r="E1724" i="22" s="1"/>
  <c r="F1723" i="22"/>
  <c r="E1723" i="22"/>
  <c r="D1723" i="22"/>
  <c r="F1722" i="22"/>
  <c r="D1722" i="22"/>
  <c r="E1722" i="22" s="1"/>
  <c r="F1721" i="22"/>
  <c r="D1721" i="22"/>
  <c r="E1721" i="22" s="1"/>
  <c r="F1720" i="22"/>
  <c r="D1720" i="22"/>
  <c r="E1720" i="22" s="1"/>
  <c r="F1719" i="22"/>
  <c r="D1719" i="22"/>
  <c r="E1719" i="22" s="1"/>
  <c r="F1718" i="22"/>
  <c r="D1718" i="22"/>
  <c r="E1718" i="22" s="1"/>
  <c r="F1717" i="22"/>
  <c r="D1717" i="22"/>
  <c r="E1717" i="22" s="1"/>
  <c r="F1716" i="22"/>
  <c r="D1716" i="22"/>
  <c r="E1716" i="22" s="1"/>
  <c r="F1715" i="22"/>
  <c r="D1715" i="22"/>
  <c r="E1715" i="22" s="1"/>
  <c r="F1714" i="22"/>
  <c r="D1714" i="22"/>
  <c r="E1714" i="22" s="1"/>
  <c r="F1713" i="22"/>
  <c r="D1713" i="22"/>
  <c r="E1713" i="22" s="1"/>
  <c r="F1712" i="22"/>
  <c r="D1712" i="22"/>
  <c r="E1712" i="22" s="1"/>
  <c r="F1711" i="22"/>
  <c r="D1711" i="22"/>
  <c r="E1711" i="22" s="1"/>
  <c r="F1710" i="22"/>
  <c r="E1710" i="22"/>
  <c r="D1710" i="22"/>
  <c r="F1709" i="22"/>
  <c r="D1709" i="22"/>
  <c r="E1709" i="22" s="1"/>
  <c r="F1708" i="22"/>
  <c r="D1708" i="22"/>
  <c r="E1708" i="22" s="1"/>
  <c r="F1707" i="22"/>
  <c r="D1707" i="22"/>
  <c r="E1707" i="22" s="1"/>
  <c r="F1706" i="22"/>
  <c r="D1706" i="22"/>
  <c r="E1706" i="22" s="1"/>
  <c r="F1705" i="22"/>
  <c r="D1705" i="22"/>
  <c r="E1705" i="22" s="1"/>
  <c r="F1704" i="22"/>
  <c r="D1704" i="22"/>
  <c r="E1704" i="22" s="1"/>
  <c r="F1703" i="22"/>
  <c r="D1703" i="22"/>
  <c r="E1703" i="22" s="1"/>
  <c r="F1702" i="22"/>
  <c r="D1702" i="22"/>
  <c r="E1702" i="22" s="1"/>
  <c r="F1701" i="22"/>
  <c r="D1701" i="22"/>
  <c r="E1701" i="22" s="1"/>
  <c r="F1700" i="22"/>
  <c r="D1700" i="22"/>
  <c r="E1700" i="22" s="1"/>
  <c r="F1699" i="22"/>
  <c r="D1699" i="22"/>
  <c r="E1699" i="22" s="1"/>
  <c r="F1698" i="22"/>
  <c r="D1698" i="22"/>
  <c r="E1698" i="22" s="1"/>
  <c r="F1697" i="22"/>
  <c r="D1697" i="22"/>
  <c r="E1697" i="22" s="1"/>
  <c r="F1696" i="22"/>
  <c r="D1696" i="22"/>
  <c r="E1696" i="22" s="1"/>
  <c r="F1695" i="22"/>
  <c r="D1695" i="22"/>
  <c r="E1695" i="22" s="1"/>
  <c r="F1694" i="22"/>
  <c r="D1694" i="22"/>
  <c r="E1694" i="22" s="1"/>
  <c r="F1693" i="22"/>
  <c r="D1693" i="22"/>
  <c r="E1693" i="22" s="1"/>
  <c r="F1692" i="22"/>
  <c r="D1692" i="22"/>
  <c r="E1692" i="22" s="1"/>
  <c r="F1691" i="22"/>
  <c r="D1691" i="22"/>
  <c r="E1691" i="22" s="1"/>
  <c r="F1690" i="22"/>
  <c r="D1690" i="22"/>
  <c r="E1690" i="22" s="1"/>
  <c r="F1689" i="22"/>
  <c r="D1689" i="22"/>
  <c r="E1689" i="22" s="1"/>
  <c r="F1688" i="22"/>
  <c r="D1688" i="22"/>
  <c r="E1688" i="22" s="1"/>
  <c r="F1687" i="22"/>
  <c r="D1687" i="22"/>
  <c r="E1687" i="22" s="1"/>
  <c r="F1686" i="22"/>
  <c r="D1686" i="22"/>
  <c r="E1686" i="22" s="1"/>
  <c r="F1685" i="22"/>
  <c r="D1685" i="22"/>
  <c r="E1685" i="22" s="1"/>
  <c r="F1684" i="22"/>
  <c r="D1684" i="22"/>
  <c r="E1684" i="22" s="1"/>
  <c r="F1683" i="22"/>
  <c r="D1683" i="22"/>
  <c r="E1683" i="22" s="1"/>
  <c r="F1682" i="22"/>
  <c r="D1682" i="22"/>
  <c r="E1682" i="22" s="1"/>
  <c r="F1681" i="22"/>
  <c r="D1681" i="22"/>
  <c r="E1681" i="22" s="1"/>
  <c r="F1680" i="22"/>
  <c r="E1680" i="22"/>
  <c r="D1680" i="22"/>
  <c r="F1679" i="22"/>
  <c r="D1679" i="22"/>
  <c r="E1679" i="22" s="1"/>
  <c r="F1678" i="22"/>
  <c r="D1678" i="22"/>
  <c r="E1678" i="22" s="1"/>
  <c r="F1677" i="22"/>
  <c r="D1677" i="22"/>
  <c r="E1677" i="22" s="1"/>
  <c r="F1676" i="22"/>
  <c r="D1676" i="22"/>
  <c r="E1676" i="22" s="1"/>
  <c r="F1675" i="22"/>
  <c r="E1675" i="22"/>
  <c r="D1675" i="22"/>
  <c r="F1674" i="22"/>
  <c r="D1674" i="22"/>
  <c r="E1674" i="22" s="1"/>
  <c r="F1673" i="22"/>
  <c r="D1673" i="22"/>
  <c r="E1673" i="22" s="1"/>
  <c r="F1672" i="22"/>
  <c r="D1672" i="22"/>
  <c r="E1672" i="22" s="1"/>
  <c r="F1671" i="22"/>
  <c r="D1671" i="22"/>
  <c r="E1671" i="22" s="1"/>
  <c r="F1670" i="22"/>
  <c r="E1670" i="22"/>
  <c r="D1670" i="22"/>
  <c r="F1669" i="22"/>
  <c r="D1669" i="22"/>
  <c r="E1669" i="22" s="1"/>
  <c r="F1668" i="22"/>
  <c r="D1668" i="22"/>
  <c r="E1668" i="22" s="1"/>
  <c r="F1667" i="22"/>
  <c r="D1667" i="22"/>
  <c r="E1667" i="22" s="1"/>
  <c r="F1666" i="22"/>
  <c r="D1666" i="22"/>
  <c r="E1666" i="22" s="1"/>
  <c r="F1665" i="22"/>
  <c r="D1665" i="22"/>
  <c r="E1665" i="22" s="1"/>
  <c r="F1664" i="22"/>
  <c r="D1664" i="22"/>
  <c r="E1664" i="22" s="1"/>
  <c r="F1663" i="22"/>
  <c r="D1663" i="22"/>
  <c r="E1663" i="22" s="1"/>
  <c r="F1662" i="22"/>
  <c r="D1662" i="22"/>
  <c r="E1662" i="22" s="1"/>
  <c r="F1661" i="22"/>
  <c r="D1661" i="22"/>
  <c r="E1661" i="22" s="1"/>
  <c r="F1660" i="22"/>
  <c r="D1660" i="22"/>
  <c r="E1660" i="22" s="1"/>
  <c r="F1659" i="22"/>
  <c r="D1659" i="22"/>
  <c r="E1659" i="22" s="1"/>
  <c r="F1658" i="22"/>
  <c r="D1658" i="22"/>
  <c r="E1658" i="22" s="1"/>
  <c r="F1657" i="22"/>
  <c r="E1657" i="22"/>
  <c r="D1657" i="22"/>
  <c r="F1656" i="22"/>
  <c r="D1656" i="22"/>
  <c r="E1656" i="22" s="1"/>
  <c r="F1655" i="22"/>
  <c r="E1655" i="22"/>
  <c r="D1655" i="22"/>
  <c r="F1654" i="22"/>
  <c r="D1654" i="22"/>
  <c r="E1654" i="22" s="1"/>
  <c r="F1653" i="22"/>
  <c r="D1653" i="22"/>
  <c r="E1653" i="22" s="1"/>
  <c r="F1652" i="22"/>
  <c r="E1652" i="22"/>
  <c r="D1652" i="22"/>
  <c r="F1651" i="22"/>
  <c r="D1651" i="22"/>
  <c r="E1651" i="22" s="1"/>
  <c r="F1650" i="22"/>
  <c r="D1650" i="22"/>
  <c r="E1650" i="22" s="1"/>
  <c r="F1649" i="22"/>
  <c r="D1649" i="22"/>
  <c r="E1649" i="22" s="1"/>
  <c r="F1648" i="22"/>
  <c r="E1648" i="22"/>
  <c r="D1648" i="22"/>
  <c r="F1647" i="22"/>
  <c r="D1647" i="22"/>
  <c r="E1647" i="22" s="1"/>
  <c r="F1646" i="22"/>
  <c r="D1646" i="22"/>
  <c r="E1646" i="22" s="1"/>
  <c r="F1645" i="22"/>
  <c r="D1645" i="22"/>
  <c r="E1645" i="22" s="1"/>
  <c r="F1644" i="22"/>
  <c r="D1644" i="22"/>
  <c r="E1644" i="22" s="1"/>
  <c r="F1643" i="22"/>
  <c r="E1643" i="22"/>
  <c r="D1643" i="22"/>
  <c r="F1642" i="22"/>
  <c r="D1642" i="22"/>
  <c r="E1642" i="22" s="1"/>
  <c r="F1641" i="22"/>
  <c r="E1641" i="22"/>
  <c r="D1641" i="22"/>
  <c r="F1640" i="22"/>
  <c r="D1640" i="22"/>
  <c r="E1640" i="22" s="1"/>
  <c r="F1639" i="22"/>
  <c r="D1639" i="22"/>
  <c r="E1639" i="22" s="1"/>
  <c r="F1638" i="22"/>
  <c r="D1638" i="22"/>
  <c r="E1638" i="22" s="1"/>
  <c r="F1637" i="22"/>
  <c r="D1637" i="22"/>
  <c r="E1637" i="22" s="1"/>
  <c r="F1636" i="22"/>
  <c r="D1636" i="22"/>
  <c r="E1636" i="22" s="1"/>
  <c r="F1635" i="22"/>
  <c r="D1635" i="22"/>
  <c r="E1635" i="22" s="1"/>
  <c r="F1634" i="22"/>
  <c r="D1634" i="22"/>
  <c r="E1634" i="22" s="1"/>
  <c r="F1633" i="22"/>
  <c r="D1633" i="22"/>
  <c r="E1633" i="22" s="1"/>
  <c r="F1632" i="22"/>
  <c r="E1632" i="22"/>
  <c r="D1632" i="22"/>
  <c r="F1631" i="22"/>
  <c r="D1631" i="22"/>
  <c r="E1631" i="22" s="1"/>
  <c r="F1630" i="22"/>
  <c r="E1630" i="22"/>
  <c r="D1630" i="22"/>
  <c r="F1629" i="22"/>
  <c r="D1629" i="22"/>
  <c r="E1629" i="22" s="1"/>
  <c r="F1628" i="22"/>
  <c r="D1628" i="22"/>
  <c r="E1628" i="22" s="1"/>
  <c r="F1627" i="22"/>
  <c r="E1627" i="22"/>
  <c r="D1627" i="22"/>
  <c r="F1626" i="22"/>
  <c r="D1626" i="22"/>
  <c r="E1626" i="22" s="1"/>
  <c r="F1625" i="22"/>
  <c r="D1625" i="22"/>
  <c r="E1625" i="22" s="1"/>
  <c r="F1624" i="22"/>
  <c r="D1624" i="22"/>
  <c r="E1624" i="22" s="1"/>
  <c r="F1623" i="22"/>
  <c r="D1623" i="22"/>
  <c r="E1623" i="22" s="1"/>
  <c r="F1622" i="22"/>
  <c r="D1622" i="22"/>
  <c r="E1622" i="22" s="1"/>
  <c r="F1621" i="22"/>
  <c r="D1621" i="22"/>
  <c r="E1621" i="22" s="1"/>
  <c r="F1620" i="22"/>
  <c r="D1620" i="22"/>
  <c r="E1620" i="22" s="1"/>
  <c r="F1619" i="22"/>
  <c r="D1619" i="22"/>
  <c r="E1619" i="22" s="1"/>
  <c r="F1618" i="22"/>
  <c r="D1618" i="22"/>
  <c r="E1618" i="22" s="1"/>
  <c r="F1617" i="22"/>
  <c r="D1617" i="22"/>
  <c r="E1617" i="22" s="1"/>
  <c r="F1616" i="22"/>
  <c r="D1616" i="22"/>
  <c r="E1616" i="22" s="1"/>
  <c r="F1615" i="22"/>
  <c r="E1615" i="22"/>
  <c r="D1615" i="22"/>
  <c r="F1614" i="22"/>
  <c r="D1614" i="22"/>
  <c r="E1614" i="22" s="1"/>
  <c r="F1613" i="22"/>
  <c r="D1613" i="22"/>
  <c r="E1613" i="22" s="1"/>
  <c r="F1612" i="22"/>
  <c r="D1612" i="22"/>
  <c r="E1612" i="22" s="1"/>
  <c r="F1611" i="22"/>
  <c r="D1611" i="22"/>
  <c r="E1611" i="22" s="1"/>
  <c r="F1610" i="22"/>
  <c r="D1610" i="22"/>
  <c r="E1610" i="22" s="1"/>
  <c r="F1609" i="22"/>
  <c r="D1609" i="22"/>
  <c r="E1609" i="22" s="1"/>
  <c r="F1608" i="22"/>
  <c r="D1608" i="22"/>
  <c r="E1608" i="22" s="1"/>
  <c r="F1607" i="22"/>
  <c r="D1607" i="22"/>
  <c r="E1607" i="22" s="1"/>
  <c r="F1606" i="22"/>
  <c r="D1606" i="22"/>
  <c r="E1606" i="22" s="1"/>
  <c r="F1605" i="22"/>
  <c r="D1605" i="22"/>
  <c r="E1605" i="22" s="1"/>
  <c r="F1604" i="22"/>
  <c r="D1604" i="22"/>
  <c r="E1604" i="22" s="1"/>
  <c r="F1603" i="22"/>
  <c r="D1603" i="22"/>
  <c r="E1603" i="22" s="1"/>
  <c r="F1602" i="22"/>
  <c r="E1602" i="22"/>
  <c r="D1602" i="22"/>
  <c r="F1601" i="22"/>
  <c r="D1601" i="22"/>
  <c r="E1601" i="22" s="1"/>
  <c r="F1600" i="22"/>
  <c r="D1600" i="22"/>
  <c r="E1600" i="22" s="1"/>
  <c r="F1599" i="22"/>
  <c r="D1599" i="22"/>
  <c r="E1599" i="22" s="1"/>
  <c r="F1598" i="22"/>
  <c r="D1598" i="22"/>
  <c r="E1598" i="22" s="1"/>
  <c r="F1597" i="22"/>
  <c r="D1597" i="22"/>
  <c r="E1597" i="22" s="1"/>
  <c r="F1596" i="22"/>
  <c r="D1596" i="22"/>
  <c r="E1596" i="22" s="1"/>
  <c r="F1595" i="22"/>
  <c r="D1595" i="22"/>
  <c r="E1595" i="22" s="1"/>
  <c r="F1594" i="22"/>
  <c r="D1594" i="22"/>
  <c r="E1594" i="22" s="1"/>
  <c r="F1593" i="22"/>
  <c r="E1593" i="22"/>
  <c r="D1593" i="22"/>
  <c r="F1592" i="22"/>
  <c r="D1592" i="22"/>
  <c r="E1592" i="22" s="1"/>
  <c r="F1591" i="22"/>
  <c r="D1591" i="22"/>
  <c r="E1591" i="22" s="1"/>
  <c r="F1590" i="22"/>
  <c r="D1590" i="22"/>
  <c r="E1590" i="22" s="1"/>
  <c r="F1589" i="22"/>
  <c r="D1589" i="22"/>
  <c r="E1589" i="22" s="1"/>
  <c r="F1588" i="22"/>
  <c r="D1588" i="22"/>
  <c r="E1588" i="22" s="1"/>
  <c r="F1587" i="22"/>
  <c r="D1587" i="22"/>
  <c r="E1587" i="22" s="1"/>
  <c r="F1586" i="22"/>
  <c r="D1586" i="22"/>
  <c r="E1586" i="22" s="1"/>
  <c r="F1585" i="22"/>
  <c r="D1585" i="22"/>
  <c r="E1585" i="22" s="1"/>
  <c r="F1584" i="22"/>
  <c r="E1584" i="22"/>
  <c r="D1584" i="22"/>
  <c r="F1583" i="22"/>
  <c r="D1583" i="22"/>
  <c r="E1583" i="22" s="1"/>
  <c r="F1582" i="22"/>
  <c r="D1582" i="22"/>
  <c r="E1582" i="22" s="1"/>
  <c r="F1581" i="22"/>
  <c r="D1581" i="22"/>
  <c r="E1581" i="22" s="1"/>
  <c r="F1580" i="22"/>
  <c r="D1580" i="22"/>
  <c r="E1580" i="22" s="1"/>
  <c r="F1579" i="22"/>
  <c r="D1579" i="22"/>
  <c r="E1579" i="22" s="1"/>
  <c r="F1578" i="22"/>
  <c r="D1578" i="22"/>
  <c r="E1578" i="22" s="1"/>
  <c r="F1577" i="22"/>
  <c r="E1577" i="22"/>
  <c r="D1577" i="22"/>
  <c r="F1576" i="22"/>
  <c r="D1576" i="22"/>
  <c r="E1576" i="22" s="1"/>
  <c r="F1575" i="22"/>
  <c r="D1575" i="22"/>
  <c r="E1575" i="22" s="1"/>
  <c r="F1574" i="22"/>
  <c r="D1574" i="22"/>
  <c r="E1574" i="22" s="1"/>
  <c r="F1573" i="22"/>
  <c r="D1573" i="22"/>
  <c r="E1573" i="22" s="1"/>
  <c r="F1572" i="22"/>
  <c r="D1572" i="22"/>
  <c r="E1572" i="22" s="1"/>
  <c r="F1571" i="22"/>
  <c r="D1571" i="22"/>
  <c r="E1571" i="22" s="1"/>
  <c r="F1570" i="22"/>
  <c r="D1570" i="22"/>
  <c r="E1570" i="22" s="1"/>
  <c r="F1569" i="22"/>
  <c r="D1569" i="22"/>
  <c r="E1569" i="22" s="1"/>
  <c r="F1568" i="22"/>
  <c r="D1568" i="22"/>
  <c r="E1568" i="22" s="1"/>
  <c r="F1567" i="22"/>
  <c r="D1567" i="22"/>
  <c r="E1567" i="22" s="1"/>
  <c r="F1566" i="22"/>
  <c r="D1566" i="22"/>
  <c r="E1566" i="22" s="1"/>
  <c r="F1565" i="22"/>
  <c r="D1565" i="22"/>
  <c r="E1565" i="22" s="1"/>
  <c r="F1564" i="22"/>
  <c r="D1564" i="22"/>
  <c r="E1564" i="22" s="1"/>
  <c r="F1563" i="22"/>
  <c r="D1563" i="22"/>
  <c r="E1563" i="22" s="1"/>
  <c r="F1562" i="22"/>
  <c r="D1562" i="22"/>
  <c r="E1562" i="22" s="1"/>
  <c r="F1561" i="22"/>
  <c r="D1561" i="22"/>
  <c r="E1561" i="22" s="1"/>
  <c r="F1560" i="22"/>
  <c r="E1560" i="22"/>
  <c r="D1560" i="22"/>
  <c r="F1559" i="22"/>
  <c r="D1559" i="22"/>
  <c r="E1559" i="22" s="1"/>
  <c r="F1558" i="22"/>
  <c r="D1558" i="22"/>
  <c r="E1558" i="22" s="1"/>
  <c r="F1557" i="22"/>
  <c r="D1557" i="22"/>
  <c r="E1557" i="22" s="1"/>
  <c r="F1556" i="22"/>
  <c r="D1556" i="22"/>
  <c r="E1556" i="22" s="1"/>
  <c r="F1555" i="22"/>
  <c r="D1555" i="22"/>
  <c r="E1555" i="22" s="1"/>
  <c r="F1554" i="22"/>
  <c r="D1554" i="22"/>
  <c r="E1554" i="22" s="1"/>
  <c r="F1553" i="22"/>
  <c r="D1553" i="22"/>
  <c r="E1553" i="22" s="1"/>
  <c r="F1552" i="22"/>
  <c r="D1552" i="22"/>
  <c r="E1552" i="22" s="1"/>
  <c r="F1551" i="22"/>
  <c r="D1551" i="22"/>
  <c r="E1551" i="22" s="1"/>
  <c r="F1550" i="22"/>
  <c r="D1550" i="22"/>
  <c r="E1550" i="22" s="1"/>
  <c r="F1549" i="22"/>
  <c r="D1549" i="22"/>
  <c r="E1549" i="22" s="1"/>
  <c r="F1548" i="22"/>
  <c r="D1548" i="22"/>
  <c r="E1548" i="22" s="1"/>
  <c r="F1547" i="22"/>
  <c r="D1547" i="22"/>
  <c r="E1547" i="22" s="1"/>
  <c r="F1546" i="22"/>
  <c r="D1546" i="22"/>
  <c r="E1546" i="22" s="1"/>
  <c r="F1545" i="22"/>
  <c r="D1545" i="22"/>
  <c r="E1545" i="22" s="1"/>
  <c r="F1544" i="22"/>
  <c r="D1544" i="22"/>
  <c r="E1544" i="22" s="1"/>
  <c r="F1543" i="22"/>
  <c r="D1543" i="22"/>
  <c r="E1543" i="22" s="1"/>
  <c r="F1542" i="22"/>
  <c r="D1542" i="22"/>
  <c r="E1542" i="22" s="1"/>
  <c r="F1541" i="22"/>
  <c r="D1541" i="22"/>
  <c r="E1541" i="22" s="1"/>
  <c r="F1540" i="22"/>
  <c r="D1540" i="22"/>
  <c r="E1540" i="22" s="1"/>
  <c r="F1539" i="22"/>
  <c r="E1539" i="22"/>
  <c r="D1539" i="22"/>
  <c r="F1538" i="22"/>
  <c r="E1538" i="22"/>
  <c r="D1538" i="22"/>
  <c r="F1537" i="22"/>
  <c r="D1537" i="22"/>
  <c r="E1537" i="22" s="1"/>
  <c r="F1536" i="22"/>
  <c r="D1536" i="22"/>
  <c r="E1536" i="22" s="1"/>
  <c r="F1535" i="22"/>
  <c r="D1535" i="22"/>
  <c r="E1535" i="22" s="1"/>
  <c r="F1534" i="22"/>
  <c r="D1534" i="22"/>
  <c r="E1534" i="22" s="1"/>
  <c r="F1533" i="22"/>
  <c r="D1533" i="22"/>
  <c r="E1533" i="22" s="1"/>
  <c r="F1532" i="22"/>
  <c r="D1532" i="22"/>
  <c r="E1532" i="22" s="1"/>
  <c r="F1531" i="22"/>
  <c r="D1531" i="22"/>
  <c r="E1531" i="22" s="1"/>
  <c r="F1530" i="22"/>
  <c r="D1530" i="22"/>
  <c r="E1530" i="22" s="1"/>
  <c r="F1529" i="22"/>
  <c r="D1529" i="22"/>
  <c r="E1529" i="22" s="1"/>
  <c r="F1528" i="22"/>
  <c r="D1528" i="22"/>
  <c r="E1528" i="22" s="1"/>
  <c r="F1527" i="22"/>
  <c r="D1527" i="22"/>
  <c r="E1527" i="22" s="1"/>
  <c r="F1526" i="22"/>
  <c r="D1526" i="22"/>
  <c r="E1526" i="22" s="1"/>
  <c r="F1525" i="22"/>
  <c r="D1525" i="22"/>
  <c r="E1525" i="22" s="1"/>
  <c r="F1524" i="22"/>
  <c r="D1524" i="22"/>
  <c r="E1524" i="22" s="1"/>
  <c r="F1523" i="22"/>
  <c r="D1523" i="22"/>
  <c r="E1523" i="22" s="1"/>
  <c r="F1522" i="22"/>
  <c r="D1522" i="22"/>
  <c r="E1522" i="22" s="1"/>
  <c r="F1521" i="22"/>
  <c r="D1521" i="22"/>
  <c r="E1521" i="22" s="1"/>
  <c r="F1520" i="22"/>
  <c r="D1520" i="22"/>
  <c r="E1520" i="22" s="1"/>
  <c r="F1519" i="22"/>
  <c r="D1519" i="22"/>
  <c r="E1519" i="22" s="1"/>
  <c r="F1518" i="22"/>
  <c r="D1518" i="22"/>
  <c r="E1518" i="22" s="1"/>
  <c r="F1517" i="22"/>
  <c r="D1517" i="22"/>
  <c r="E1517" i="22" s="1"/>
  <c r="F1516" i="22"/>
  <c r="D1516" i="22"/>
  <c r="E1516" i="22" s="1"/>
  <c r="F1515" i="22"/>
  <c r="E1515" i="22"/>
  <c r="D1515" i="22"/>
  <c r="F1514" i="22"/>
  <c r="E1514" i="22"/>
  <c r="D1514" i="22"/>
  <c r="F1513" i="22"/>
  <c r="D1513" i="22"/>
  <c r="E1513" i="22" s="1"/>
  <c r="F1512" i="22"/>
  <c r="D1512" i="22"/>
  <c r="E1512" i="22" s="1"/>
  <c r="F1511" i="22"/>
  <c r="D1511" i="22"/>
  <c r="E1511" i="22" s="1"/>
  <c r="F1510" i="22"/>
  <c r="D1510" i="22"/>
  <c r="E1510" i="22" s="1"/>
  <c r="F1509" i="22"/>
  <c r="D1509" i="22"/>
  <c r="E1509" i="22" s="1"/>
  <c r="F1508" i="22"/>
  <c r="D1508" i="22"/>
  <c r="E1508" i="22" s="1"/>
  <c r="F1507" i="22"/>
  <c r="D1507" i="22"/>
  <c r="E1507" i="22" s="1"/>
  <c r="F1506" i="22"/>
  <c r="D1506" i="22"/>
  <c r="E1506" i="22" s="1"/>
  <c r="F1505" i="22"/>
  <c r="D1505" i="22"/>
  <c r="E1505" i="22" s="1"/>
  <c r="F1504" i="22"/>
  <c r="D1504" i="22"/>
  <c r="E1504" i="22" s="1"/>
  <c r="F1503" i="22"/>
  <c r="D1503" i="22"/>
  <c r="E1503" i="22" s="1"/>
  <c r="F1502" i="22"/>
  <c r="E1502" i="22"/>
  <c r="D1502" i="22"/>
  <c r="F1501" i="22"/>
  <c r="D1501" i="22"/>
  <c r="E1501" i="22" s="1"/>
  <c r="F1500" i="22"/>
  <c r="D1500" i="22"/>
  <c r="E1500" i="22" s="1"/>
  <c r="F1499" i="22"/>
  <c r="E1499" i="22"/>
  <c r="D1499" i="22"/>
  <c r="F1498" i="22"/>
  <c r="D1498" i="22"/>
  <c r="E1498" i="22" s="1"/>
  <c r="F1497" i="22"/>
  <c r="D1497" i="22"/>
  <c r="E1497" i="22" s="1"/>
  <c r="F1496" i="22"/>
  <c r="D1496" i="22"/>
  <c r="E1496" i="22" s="1"/>
  <c r="F1495" i="22"/>
  <c r="D1495" i="22"/>
  <c r="E1495" i="22" s="1"/>
  <c r="F1494" i="22"/>
  <c r="D1494" i="22"/>
  <c r="E1494" i="22" s="1"/>
  <c r="F1493" i="22"/>
  <c r="D1493" i="22"/>
  <c r="E1493" i="22" s="1"/>
  <c r="F1492" i="22"/>
  <c r="D1492" i="22"/>
  <c r="E1492" i="22" s="1"/>
  <c r="F1491" i="22"/>
  <c r="D1491" i="22"/>
  <c r="E1491" i="22" s="1"/>
  <c r="F1490" i="22"/>
  <c r="D1490" i="22"/>
  <c r="E1490" i="22" s="1"/>
  <c r="F1489" i="22"/>
  <c r="D1489" i="22"/>
  <c r="E1489" i="22" s="1"/>
  <c r="F1488" i="22"/>
  <c r="D1488" i="22"/>
  <c r="E1488" i="22" s="1"/>
  <c r="F1487" i="22"/>
  <c r="D1487" i="22"/>
  <c r="E1487" i="22" s="1"/>
  <c r="F1486" i="22"/>
  <c r="D1486" i="22"/>
  <c r="E1486" i="22" s="1"/>
  <c r="F1485" i="22"/>
  <c r="D1485" i="22"/>
  <c r="E1485" i="22" s="1"/>
  <c r="F1484" i="22"/>
  <c r="D1484" i="22"/>
  <c r="E1484" i="22" s="1"/>
  <c r="F1483" i="22"/>
  <c r="D1483" i="22"/>
  <c r="E1483" i="22" s="1"/>
  <c r="F1482" i="22"/>
  <c r="D1482" i="22"/>
  <c r="E1482" i="22" s="1"/>
  <c r="F1481" i="22"/>
  <c r="D1481" i="22"/>
  <c r="E1481" i="22" s="1"/>
  <c r="F1480" i="22"/>
  <c r="D1480" i="22"/>
  <c r="E1480" i="22" s="1"/>
  <c r="F1479" i="22"/>
  <c r="D1479" i="22"/>
  <c r="E1479" i="22" s="1"/>
  <c r="F1478" i="22"/>
  <c r="E1478" i="22"/>
  <c r="D1478" i="22"/>
  <c r="F1477" i="22"/>
  <c r="D1477" i="22"/>
  <c r="E1477" i="22" s="1"/>
  <c r="F1476" i="22"/>
  <c r="D1476" i="22"/>
  <c r="E1476" i="22" s="1"/>
  <c r="F1475" i="22"/>
  <c r="E1475" i="22"/>
  <c r="D1475" i="22"/>
  <c r="F1474" i="22"/>
  <c r="D1474" i="22"/>
  <c r="E1474" i="22" s="1"/>
  <c r="F1473" i="22"/>
  <c r="E1473" i="22"/>
  <c r="D1473" i="22"/>
  <c r="F1472" i="22"/>
  <c r="D1472" i="22"/>
  <c r="E1472" i="22" s="1"/>
  <c r="F1471" i="22"/>
  <c r="D1471" i="22"/>
  <c r="E1471" i="22" s="1"/>
  <c r="F1470" i="22"/>
  <c r="D1470" i="22"/>
  <c r="E1470" i="22" s="1"/>
  <c r="F1469" i="22"/>
  <c r="D1469" i="22"/>
  <c r="E1469" i="22" s="1"/>
  <c r="F1468" i="22"/>
  <c r="D1468" i="22"/>
  <c r="E1468" i="22" s="1"/>
  <c r="F1467" i="22"/>
  <c r="D1467" i="22"/>
  <c r="E1467" i="22" s="1"/>
  <c r="F1466" i="22"/>
  <c r="D1466" i="22"/>
  <c r="E1466" i="22" s="1"/>
  <c r="F1465" i="22"/>
  <c r="D1465" i="22"/>
  <c r="E1465" i="22" s="1"/>
  <c r="F1464" i="22"/>
  <c r="D1464" i="22"/>
  <c r="E1464" i="22" s="1"/>
  <c r="F1463" i="22"/>
  <c r="D1463" i="22"/>
  <c r="E1463" i="22" s="1"/>
  <c r="F1462" i="22"/>
  <c r="D1462" i="22"/>
  <c r="E1462" i="22" s="1"/>
  <c r="F1461" i="22"/>
  <c r="D1461" i="22"/>
  <c r="E1461" i="22" s="1"/>
  <c r="F1460" i="22"/>
  <c r="D1460" i="22"/>
  <c r="E1460" i="22" s="1"/>
  <c r="F1459" i="22"/>
  <c r="D1459" i="22"/>
  <c r="E1459" i="22" s="1"/>
  <c r="F1458" i="22"/>
  <c r="D1458" i="22"/>
  <c r="E1458" i="22" s="1"/>
  <c r="F1457" i="22"/>
  <c r="D1457" i="22"/>
  <c r="E1457" i="22" s="1"/>
  <c r="F1456" i="22"/>
  <c r="D1456" i="22"/>
  <c r="E1456" i="22" s="1"/>
  <c r="F1455" i="22"/>
  <c r="D1455" i="22"/>
  <c r="E1455" i="22" s="1"/>
  <c r="F1454" i="22"/>
  <c r="E1454" i="22"/>
  <c r="D1454" i="22"/>
  <c r="F1453" i="22"/>
  <c r="D1453" i="22"/>
  <c r="E1453" i="22" s="1"/>
  <c r="F1452" i="22"/>
  <c r="D1452" i="22"/>
  <c r="E1452" i="22" s="1"/>
  <c r="F1451" i="22"/>
  <c r="D1451" i="22"/>
  <c r="E1451" i="22" s="1"/>
  <c r="F1450" i="22"/>
  <c r="D1450" i="22"/>
  <c r="E1450" i="22" s="1"/>
  <c r="F1449" i="22"/>
  <c r="D1449" i="22"/>
  <c r="E1449" i="22" s="1"/>
  <c r="F1448" i="22"/>
  <c r="D1448" i="22"/>
  <c r="E1448" i="22" s="1"/>
  <c r="F1447" i="22"/>
  <c r="D1447" i="22"/>
  <c r="E1447" i="22" s="1"/>
  <c r="F1446" i="22"/>
  <c r="D1446" i="22"/>
  <c r="E1446" i="22" s="1"/>
  <c r="F1445" i="22"/>
  <c r="D1445" i="22"/>
  <c r="E1445" i="22" s="1"/>
  <c r="F1444" i="22"/>
  <c r="E1444" i="22"/>
  <c r="D1444" i="22"/>
  <c r="F1443" i="22"/>
  <c r="D1443" i="22"/>
  <c r="E1443" i="22" s="1"/>
  <c r="F1442" i="22"/>
  <c r="D1442" i="22"/>
  <c r="E1442" i="22" s="1"/>
  <c r="F1441" i="22"/>
  <c r="D1441" i="22"/>
  <c r="E1441" i="22" s="1"/>
  <c r="F1440" i="22"/>
  <c r="D1440" i="22"/>
  <c r="E1440" i="22" s="1"/>
  <c r="F1439" i="22"/>
  <c r="D1439" i="22"/>
  <c r="E1439" i="22" s="1"/>
  <c r="F1438" i="22"/>
  <c r="D1438" i="22"/>
  <c r="E1438" i="22" s="1"/>
  <c r="F1437" i="22"/>
  <c r="E1437" i="22"/>
  <c r="D1437" i="22"/>
  <c r="F1436" i="22"/>
  <c r="D1436" i="22"/>
  <c r="E1436" i="22" s="1"/>
  <c r="F1435" i="22"/>
  <c r="D1435" i="22"/>
  <c r="E1435" i="22" s="1"/>
  <c r="F1434" i="22"/>
  <c r="D1434" i="22"/>
  <c r="E1434" i="22" s="1"/>
  <c r="F1433" i="22"/>
  <c r="D1433" i="22"/>
  <c r="E1433" i="22" s="1"/>
  <c r="F1432" i="22"/>
  <c r="D1432" i="22"/>
  <c r="E1432" i="22" s="1"/>
  <c r="F1431" i="22"/>
  <c r="D1431" i="22"/>
  <c r="E1431" i="22" s="1"/>
  <c r="F1430" i="22"/>
  <c r="E1430" i="22"/>
  <c r="D1430" i="22"/>
  <c r="F1429" i="22"/>
  <c r="D1429" i="22"/>
  <c r="E1429" i="22" s="1"/>
  <c r="F1428" i="22"/>
  <c r="E1428" i="22"/>
  <c r="D1428" i="22"/>
  <c r="F1427" i="22"/>
  <c r="D1427" i="22"/>
  <c r="E1427" i="22" s="1"/>
  <c r="F1426" i="22"/>
  <c r="D1426" i="22"/>
  <c r="E1426" i="22" s="1"/>
  <c r="F1425" i="22"/>
  <c r="D1425" i="22"/>
  <c r="E1425" i="22" s="1"/>
  <c r="F1424" i="22"/>
  <c r="D1424" i="22"/>
  <c r="E1424" i="22" s="1"/>
  <c r="F1423" i="22"/>
  <c r="D1423" i="22"/>
  <c r="E1423" i="22" s="1"/>
  <c r="F1422" i="22"/>
  <c r="D1422" i="22"/>
  <c r="E1422" i="22" s="1"/>
  <c r="F1421" i="22"/>
  <c r="E1421" i="22"/>
  <c r="D1421" i="22"/>
  <c r="F1420" i="22"/>
  <c r="D1420" i="22"/>
  <c r="E1420" i="22" s="1"/>
  <c r="F1419" i="22"/>
  <c r="D1419" i="22"/>
  <c r="E1419" i="22" s="1"/>
  <c r="F1418" i="22"/>
  <c r="D1418" i="22"/>
  <c r="E1418" i="22" s="1"/>
  <c r="F1417" i="22"/>
  <c r="D1417" i="22"/>
  <c r="E1417" i="22" s="1"/>
  <c r="F1416" i="22"/>
  <c r="D1416" i="22"/>
  <c r="E1416" i="22" s="1"/>
  <c r="F1415" i="22"/>
  <c r="D1415" i="22"/>
  <c r="E1415" i="22" s="1"/>
  <c r="F1414" i="22"/>
  <c r="E1414" i="22"/>
  <c r="D1414" i="22"/>
  <c r="F1413" i="22"/>
  <c r="D1413" i="22"/>
  <c r="E1413" i="22" s="1"/>
  <c r="F1412" i="22"/>
  <c r="D1412" i="22"/>
  <c r="E1412" i="22" s="1"/>
  <c r="F1411" i="22"/>
  <c r="D1411" i="22"/>
  <c r="E1411" i="22" s="1"/>
  <c r="F1410" i="22"/>
  <c r="D1410" i="22"/>
  <c r="E1410" i="22" s="1"/>
  <c r="F1409" i="22"/>
  <c r="D1409" i="22"/>
  <c r="E1409" i="22" s="1"/>
  <c r="F1408" i="22"/>
  <c r="D1408" i="22"/>
  <c r="E1408" i="22" s="1"/>
  <c r="F1407" i="22"/>
  <c r="D1407" i="22"/>
  <c r="E1407" i="22" s="1"/>
  <c r="F1406" i="22"/>
  <c r="D1406" i="22"/>
  <c r="E1406" i="22" s="1"/>
  <c r="F1405" i="22"/>
  <c r="D1405" i="22"/>
  <c r="E1405" i="22" s="1"/>
  <c r="F1404" i="22"/>
  <c r="D1404" i="22"/>
  <c r="E1404" i="22" s="1"/>
  <c r="F1403" i="22"/>
  <c r="D1403" i="22"/>
  <c r="E1403" i="22" s="1"/>
  <c r="F1402" i="22"/>
  <c r="D1402" i="22"/>
  <c r="E1402" i="22" s="1"/>
  <c r="F1401" i="22"/>
  <c r="D1401" i="22"/>
  <c r="E1401" i="22" s="1"/>
  <c r="F1400" i="22"/>
  <c r="D1400" i="22"/>
  <c r="E1400" i="22" s="1"/>
  <c r="F1399" i="22"/>
  <c r="D1399" i="22"/>
  <c r="E1399" i="22" s="1"/>
  <c r="F1398" i="22"/>
  <c r="D1398" i="22"/>
  <c r="E1398" i="22" s="1"/>
  <c r="F1397" i="22"/>
  <c r="D1397" i="22"/>
  <c r="E1397" i="22" s="1"/>
  <c r="F1396" i="22"/>
  <c r="D1396" i="22"/>
  <c r="E1396" i="22" s="1"/>
  <c r="F1395" i="22"/>
  <c r="D1395" i="22"/>
  <c r="E1395" i="22" s="1"/>
  <c r="F1394" i="22"/>
  <c r="D1394" i="22"/>
  <c r="E1394" i="22" s="1"/>
  <c r="F1393" i="22"/>
  <c r="D1393" i="22"/>
  <c r="E1393" i="22" s="1"/>
  <c r="F1392" i="22"/>
  <c r="D1392" i="22"/>
  <c r="E1392" i="22" s="1"/>
  <c r="F1391" i="22"/>
  <c r="D1391" i="22"/>
  <c r="E1391" i="22" s="1"/>
  <c r="F1390" i="22"/>
  <c r="D1390" i="22"/>
  <c r="E1390" i="22" s="1"/>
  <c r="F1389" i="22"/>
  <c r="D1389" i="22"/>
  <c r="E1389" i="22" s="1"/>
  <c r="F1388" i="22"/>
  <c r="D1388" i="22"/>
  <c r="E1388" i="22" s="1"/>
  <c r="F1387" i="22"/>
  <c r="D1387" i="22"/>
  <c r="E1387" i="22" s="1"/>
  <c r="F1386" i="22"/>
  <c r="D1386" i="22"/>
  <c r="E1386" i="22" s="1"/>
  <c r="F1385" i="22"/>
  <c r="D1385" i="22"/>
  <c r="E1385" i="22" s="1"/>
  <c r="F1384" i="22"/>
  <c r="D1384" i="22"/>
  <c r="E1384" i="22" s="1"/>
  <c r="F1383" i="22"/>
  <c r="D1383" i="22"/>
  <c r="E1383" i="22" s="1"/>
  <c r="F1382" i="22"/>
  <c r="E1382" i="22"/>
  <c r="D1382" i="22"/>
  <c r="F1381" i="22"/>
  <c r="D1381" i="22"/>
  <c r="E1381" i="22" s="1"/>
  <c r="F1380" i="22"/>
  <c r="E1380" i="22"/>
  <c r="D1380" i="22"/>
  <c r="F1379" i="22"/>
  <c r="D1379" i="22"/>
  <c r="E1379" i="22" s="1"/>
  <c r="F1378" i="22"/>
  <c r="D1378" i="22"/>
  <c r="E1378" i="22" s="1"/>
  <c r="F1377" i="22"/>
  <c r="D1377" i="22"/>
  <c r="E1377" i="22" s="1"/>
  <c r="F1376" i="22"/>
  <c r="D1376" i="22"/>
  <c r="E1376" i="22" s="1"/>
  <c r="F1375" i="22"/>
  <c r="D1375" i="22"/>
  <c r="E1375" i="22" s="1"/>
  <c r="F1374" i="22"/>
  <c r="D1374" i="22"/>
  <c r="E1374" i="22" s="1"/>
  <c r="F1373" i="22"/>
  <c r="E1373" i="22"/>
  <c r="D1373" i="22"/>
  <c r="F1372" i="22"/>
  <c r="D1372" i="22"/>
  <c r="E1372" i="22" s="1"/>
  <c r="F1371" i="22"/>
  <c r="D1371" i="22"/>
  <c r="E1371" i="22" s="1"/>
  <c r="F1370" i="22"/>
  <c r="D1370" i="22"/>
  <c r="E1370" i="22" s="1"/>
  <c r="F1369" i="22"/>
  <c r="D1369" i="22"/>
  <c r="E1369" i="22" s="1"/>
  <c r="F1368" i="22"/>
  <c r="D1368" i="22"/>
  <c r="E1368" i="22" s="1"/>
  <c r="F1367" i="22"/>
  <c r="D1367" i="22"/>
  <c r="E1367" i="22" s="1"/>
  <c r="F1366" i="22"/>
  <c r="E1366" i="22"/>
  <c r="D1366" i="22"/>
  <c r="F1365" i="22"/>
  <c r="D1365" i="22"/>
  <c r="E1365" i="22" s="1"/>
  <c r="F1364" i="22"/>
  <c r="D1364" i="22"/>
  <c r="E1364" i="22" s="1"/>
  <c r="F1363" i="22"/>
  <c r="D1363" i="22"/>
  <c r="E1363" i="22" s="1"/>
  <c r="F1362" i="22"/>
  <c r="D1362" i="22"/>
  <c r="E1362" i="22" s="1"/>
  <c r="F1361" i="22"/>
  <c r="D1361" i="22"/>
  <c r="E1361" i="22" s="1"/>
  <c r="F1360" i="22"/>
  <c r="D1360" i="22"/>
  <c r="E1360" i="22" s="1"/>
  <c r="F1359" i="22"/>
  <c r="D1359" i="22"/>
  <c r="E1359" i="22" s="1"/>
  <c r="F1358" i="22"/>
  <c r="E1358" i="22"/>
  <c r="D1358" i="22"/>
  <c r="F1357" i="22"/>
  <c r="D1357" i="22"/>
  <c r="E1357" i="22" s="1"/>
  <c r="F1356" i="22"/>
  <c r="D1356" i="22"/>
  <c r="E1356" i="22" s="1"/>
  <c r="F1355" i="22"/>
  <c r="D1355" i="22"/>
  <c r="E1355" i="22" s="1"/>
  <c r="F1354" i="22"/>
  <c r="D1354" i="22"/>
  <c r="E1354" i="22" s="1"/>
  <c r="F1353" i="22"/>
  <c r="D1353" i="22"/>
  <c r="E1353" i="22" s="1"/>
  <c r="F1352" i="22"/>
  <c r="D1352" i="22"/>
  <c r="E1352" i="22" s="1"/>
  <c r="F1351" i="22"/>
  <c r="D1351" i="22"/>
  <c r="E1351" i="22" s="1"/>
  <c r="F1350" i="22"/>
  <c r="D1350" i="22"/>
  <c r="E1350" i="22" s="1"/>
  <c r="F1349" i="22"/>
  <c r="D1349" i="22"/>
  <c r="E1349" i="22" s="1"/>
  <c r="F1348" i="22"/>
  <c r="D1348" i="22"/>
  <c r="E1348" i="22" s="1"/>
  <c r="F1347" i="22"/>
  <c r="D1347" i="22"/>
  <c r="E1347" i="22" s="1"/>
  <c r="F1346" i="22"/>
  <c r="D1346" i="22"/>
  <c r="E1346" i="22" s="1"/>
  <c r="F1345" i="22"/>
  <c r="D1345" i="22"/>
  <c r="E1345" i="22" s="1"/>
  <c r="F1344" i="22"/>
  <c r="D1344" i="22"/>
  <c r="E1344" i="22" s="1"/>
  <c r="F1343" i="22"/>
  <c r="D1343" i="22"/>
  <c r="E1343" i="22" s="1"/>
  <c r="F1342" i="22"/>
  <c r="D1342" i="22"/>
  <c r="E1342" i="22" s="1"/>
  <c r="F1341" i="22"/>
  <c r="D1341" i="22"/>
  <c r="E1341" i="22" s="1"/>
  <c r="F1340" i="22"/>
  <c r="E1340" i="22"/>
  <c r="D1340" i="22"/>
  <c r="F1339" i="22"/>
  <c r="D1339" i="22"/>
  <c r="E1339" i="22" s="1"/>
  <c r="F1338" i="22"/>
  <c r="D1338" i="22"/>
  <c r="E1338" i="22" s="1"/>
  <c r="F1337" i="22"/>
  <c r="D1337" i="22"/>
  <c r="E1337" i="22" s="1"/>
  <c r="F1336" i="22"/>
  <c r="D1336" i="22"/>
  <c r="E1336" i="22" s="1"/>
  <c r="F1335" i="22"/>
  <c r="D1335" i="22"/>
  <c r="E1335" i="22" s="1"/>
  <c r="F1334" i="22"/>
  <c r="D1334" i="22"/>
  <c r="E1334" i="22" s="1"/>
  <c r="F1333" i="22"/>
  <c r="E1333" i="22"/>
  <c r="D1333" i="22"/>
  <c r="F1332" i="22"/>
  <c r="D1332" i="22"/>
  <c r="E1332" i="22" s="1"/>
  <c r="F1331" i="22"/>
  <c r="D1331" i="22"/>
  <c r="E1331" i="22" s="1"/>
  <c r="F1330" i="22"/>
  <c r="D1330" i="22"/>
  <c r="E1330" i="22" s="1"/>
  <c r="F1329" i="22"/>
  <c r="D1329" i="22"/>
  <c r="E1329" i="22" s="1"/>
  <c r="F1328" i="22"/>
  <c r="D1328" i="22"/>
  <c r="E1328" i="22" s="1"/>
  <c r="F1327" i="22"/>
  <c r="D1327" i="22"/>
  <c r="E1327" i="22" s="1"/>
  <c r="F1326" i="22"/>
  <c r="D1326" i="22"/>
  <c r="E1326" i="22" s="1"/>
  <c r="F1325" i="22"/>
  <c r="D1325" i="22"/>
  <c r="E1325" i="22" s="1"/>
  <c r="F1324" i="22"/>
  <c r="E1324" i="22"/>
  <c r="D1324" i="22"/>
  <c r="F1323" i="22"/>
  <c r="D1323" i="22"/>
  <c r="E1323" i="22" s="1"/>
  <c r="F1322" i="22"/>
  <c r="D1322" i="22"/>
  <c r="E1322" i="22" s="1"/>
  <c r="F1321" i="22"/>
  <c r="D1321" i="22"/>
  <c r="E1321" i="22" s="1"/>
  <c r="F1320" i="22"/>
  <c r="D1320" i="22"/>
  <c r="E1320" i="22" s="1"/>
  <c r="F1319" i="22"/>
  <c r="D1319" i="22"/>
  <c r="E1319" i="22" s="1"/>
  <c r="F1318" i="22"/>
  <c r="E1318" i="22"/>
  <c r="D1318" i="22"/>
  <c r="F1317" i="22"/>
  <c r="E1317" i="22"/>
  <c r="D1317" i="22"/>
  <c r="F1316" i="22"/>
  <c r="D1316" i="22"/>
  <c r="E1316" i="22" s="1"/>
  <c r="F1315" i="22"/>
  <c r="D1315" i="22"/>
  <c r="E1315" i="22" s="1"/>
  <c r="F1314" i="22"/>
  <c r="D1314" i="22"/>
  <c r="E1314" i="22" s="1"/>
  <c r="F1313" i="22"/>
  <c r="D1313" i="22"/>
  <c r="E1313" i="22" s="1"/>
  <c r="F1312" i="22"/>
  <c r="D1312" i="22"/>
  <c r="E1312" i="22" s="1"/>
  <c r="F1311" i="22"/>
  <c r="D1311" i="22"/>
  <c r="E1311" i="22" s="1"/>
  <c r="F1310" i="22"/>
  <c r="D1310" i="22"/>
  <c r="E1310" i="22" s="1"/>
  <c r="F1309" i="22"/>
  <c r="D1309" i="22"/>
  <c r="E1309" i="22" s="1"/>
  <c r="F1308" i="22"/>
  <c r="D1308" i="22"/>
  <c r="E1308" i="22" s="1"/>
  <c r="F1307" i="22"/>
  <c r="D1307" i="22"/>
  <c r="E1307" i="22" s="1"/>
  <c r="F1306" i="22"/>
  <c r="D1306" i="22"/>
  <c r="E1306" i="22" s="1"/>
  <c r="F1305" i="22"/>
  <c r="D1305" i="22"/>
  <c r="E1305" i="22" s="1"/>
  <c r="F1304" i="22"/>
  <c r="D1304" i="22"/>
  <c r="E1304" i="22" s="1"/>
  <c r="F1303" i="22"/>
  <c r="D1303" i="22"/>
  <c r="E1303" i="22" s="1"/>
  <c r="F1302" i="22"/>
  <c r="D1302" i="22"/>
  <c r="E1302" i="22" s="1"/>
  <c r="F1301" i="22"/>
  <c r="D1301" i="22"/>
  <c r="E1301" i="22" s="1"/>
  <c r="F1300" i="22"/>
  <c r="E1300" i="22"/>
  <c r="D1300" i="22"/>
  <c r="F1299" i="22"/>
  <c r="D1299" i="22"/>
  <c r="E1299" i="22" s="1"/>
  <c r="F1298" i="22"/>
  <c r="D1298" i="22"/>
  <c r="E1298" i="22" s="1"/>
  <c r="F1297" i="22"/>
  <c r="D1297" i="22"/>
  <c r="E1297" i="22" s="1"/>
  <c r="F1296" i="22"/>
  <c r="D1296" i="22"/>
  <c r="E1296" i="22" s="1"/>
  <c r="F1295" i="22"/>
  <c r="D1295" i="22"/>
  <c r="E1295" i="22" s="1"/>
  <c r="F1294" i="22"/>
  <c r="D1294" i="22"/>
  <c r="E1294" i="22" s="1"/>
  <c r="F1293" i="22"/>
  <c r="D1293" i="22"/>
  <c r="E1293" i="22" s="1"/>
  <c r="F1292" i="22"/>
  <c r="D1292" i="22"/>
  <c r="E1292" i="22" s="1"/>
  <c r="F1291" i="22"/>
  <c r="D1291" i="22"/>
  <c r="E1291" i="22" s="1"/>
  <c r="F1290" i="22"/>
  <c r="D1290" i="22"/>
  <c r="E1290" i="22" s="1"/>
  <c r="F1289" i="22"/>
  <c r="D1289" i="22"/>
  <c r="E1289" i="22" s="1"/>
  <c r="F1288" i="22"/>
  <c r="D1288" i="22"/>
  <c r="E1288" i="22" s="1"/>
  <c r="F1287" i="22"/>
  <c r="D1287" i="22"/>
  <c r="E1287" i="22" s="1"/>
  <c r="F1286" i="22"/>
  <c r="D1286" i="22"/>
  <c r="E1286" i="22" s="1"/>
  <c r="F1285" i="22"/>
  <c r="D1285" i="22"/>
  <c r="E1285" i="22" s="1"/>
  <c r="F1284" i="22"/>
  <c r="D1284" i="22"/>
  <c r="E1284" i="22" s="1"/>
  <c r="F1283" i="22"/>
  <c r="D1283" i="22"/>
  <c r="E1283" i="22" s="1"/>
  <c r="F1282" i="22"/>
  <c r="D1282" i="22"/>
  <c r="E1282" i="22" s="1"/>
  <c r="F1281" i="22"/>
  <c r="D1281" i="22"/>
  <c r="E1281" i="22" s="1"/>
  <c r="F1280" i="22"/>
  <c r="D1280" i="22"/>
  <c r="E1280" i="22" s="1"/>
  <c r="F1279" i="22"/>
  <c r="D1279" i="22"/>
  <c r="E1279" i="22" s="1"/>
  <c r="F1278" i="22"/>
  <c r="D1278" i="22"/>
  <c r="E1278" i="22" s="1"/>
  <c r="F1277" i="22"/>
  <c r="D1277" i="22"/>
  <c r="E1277" i="22" s="1"/>
  <c r="F1276" i="22"/>
  <c r="E1276" i="22"/>
  <c r="D1276" i="22"/>
  <c r="F1275" i="22"/>
  <c r="D1275" i="22"/>
  <c r="E1275" i="22" s="1"/>
  <c r="F1274" i="22"/>
  <c r="D1274" i="22"/>
  <c r="E1274" i="22" s="1"/>
  <c r="F1273" i="22"/>
  <c r="D1273" i="22"/>
  <c r="E1273" i="22" s="1"/>
  <c r="F1272" i="22"/>
  <c r="D1272" i="22"/>
  <c r="E1272" i="22" s="1"/>
  <c r="F1271" i="22"/>
  <c r="D1271" i="22"/>
  <c r="E1271" i="22" s="1"/>
  <c r="F1270" i="22"/>
  <c r="D1270" i="22"/>
  <c r="E1270" i="22" s="1"/>
  <c r="F1269" i="22"/>
  <c r="D1269" i="22"/>
  <c r="E1269" i="22" s="1"/>
  <c r="F1268" i="22"/>
  <c r="D1268" i="22"/>
  <c r="E1268" i="22" s="1"/>
  <c r="F1267" i="22"/>
  <c r="D1267" i="22"/>
  <c r="E1267" i="22" s="1"/>
  <c r="F1266" i="22"/>
  <c r="D1266" i="22"/>
  <c r="E1266" i="22" s="1"/>
  <c r="F1265" i="22"/>
  <c r="D1265" i="22"/>
  <c r="E1265" i="22" s="1"/>
  <c r="F1264" i="22"/>
  <c r="D1264" i="22"/>
  <c r="E1264" i="22" s="1"/>
  <c r="F1263" i="22"/>
  <c r="D1263" i="22"/>
  <c r="E1263" i="22" s="1"/>
  <c r="F1262" i="22"/>
  <c r="E1262" i="22"/>
  <c r="D1262" i="22"/>
  <c r="F1261" i="22"/>
  <c r="D1261" i="22"/>
  <c r="E1261" i="22" s="1"/>
  <c r="F1260" i="22"/>
  <c r="D1260" i="22"/>
  <c r="E1260" i="22" s="1"/>
  <c r="F1259" i="22"/>
  <c r="D1259" i="22"/>
  <c r="E1259" i="22" s="1"/>
  <c r="F1258" i="22"/>
  <c r="D1258" i="22"/>
  <c r="E1258" i="22" s="1"/>
  <c r="F1257" i="22"/>
  <c r="D1257" i="22"/>
  <c r="E1257" i="22" s="1"/>
  <c r="F1256" i="22"/>
  <c r="D1256" i="22"/>
  <c r="E1256" i="22" s="1"/>
  <c r="F1255" i="22"/>
  <c r="E1255" i="22"/>
  <c r="D1255" i="22"/>
  <c r="F1254" i="22"/>
  <c r="D1254" i="22"/>
  <c r="E1254" i="22" s="1"/>
  <c r="F1253" i="22"/>
  <c r="D1253" i="22"/>
  <c r="E1253" i="22" s="1"/>
  <c r="F1252" i="22"/>
  <c r="D1252" i="22"/>
  <c r="E1252" i="22" s="1"/>
  <c r="F1251" i="22"/>
  <c r="D1251" i="22"/>
  <c r="E1251" i="22" s="1"/>
  <c r="F1250" i="22"/>
  <c r="D1250" i="22"/>
  <c r="E1250" i="22" s="1"/>
  <c r="F1249" i="22"/>
  <c r="D1249" i="22"/>
  <c r="E1249" i="22" s="1"/>
  <c r="F1248" i="22"/>
  <c r="D1248" i="22"/>
  <c r="E1248" i="22" s="1"/>
  <c r="F1247" i="22"/>
  <c r="D1247" i="22"/>
  <c r="E1247" i="22" s="1"/>
  <c r="F1246" i="22"/>
  <c r="D1246" i="22"/>
  <c r="E1246" i="22" s="1"/>
  <c r="F1245" i="22"/>
  <c r="D1245" i="22"/>
  <c r="E1245" i="22" s="1"/>
  <c r="F1244" i="22"/>
  <c r="E1244" i="22"/>
  <c r="D1244" i="22"/>
  <c r="F1243" i="22"/>
  <c r="D1243" i="22"/>
  <c r="E1243" i="22" s="1"/>
  <c r="F1242" i="22"/>
  <c r="D1242" i="22"/>
  <c r="E1242" i="22" s="1"/>
  <c r="F1241" i="22"/>
  <c r="D1241" i="22"/>
  <c r="E1241" i="22" s="1"/>
  <c r="F1240" i="22"/>
  <c r="D1240" i="22"/>
  <c r="E1240" i="22" s="1"/>
  <c r="F1239" i="22"/>
  <c r="D1239" i="22"/>
  <c r="E1239" i="22" s="1"/>
  <c r="F1238" i="22"/>
  <c r="D1238" i="22"/>
  <c r="E1238" i="22" s="1"/>
  <c r="F1237" i="22"/>
  <c r="E1237" i="22"/>
  <c r="D1237" i="22"/>
  <c r="F1236" i="22"/>
  <c r="D1236" i="22"/>
  <c r="E1236" i="22" s="1"/>
  <c r="F1235" i="22"/>
  <c r="D1235" i="22"/>
  <c r="E1235" i="22" s="1"/>
  <c r="F1234" i="22"/>
  <c r="D1234" i="22"/>
  <c r="E1234" i="22" s="1"/>
  <c r="F1233" i="22"/>
  <c r="D1233" i="22"/>
  <c r="E1233" i="22" s="1"/>
  <c r="F1232" i="22"/>
  <c r="D1232" i="22"/>
  <c r="E1232" i="22" s="1"/>
  <c r="F1231" i="22"/>
  <c r="D1231" i="22"/>
  <c r="E1231" i="22" s="1"/>
  <c r="F1230" i="22"/>
  <c r="D1230" i="22"/>
  <c r="E1230" i="22" s="1"/>
  <c r="F1229" i="22"/>
  <c r="D1229" i="22"/>
  <c r="E1229" i="22" s="1"/>
  <c r="F1228" i="22"/>
  <c r="D1228" i="22"/>
  <c r="E1228" i="22" s="1"/>
  <c r="F1227" i="22"/>
  <c r="D1227" i="22"/>
  <c r="E1227" i="22" s="1"/>
  <c r="F1226" i="22"/>
  <c r="D1226" i="22"/>
  <c r="E1226" i="22" s="1"/>
  <c r="F1225" i="22"/>
  <c r="D1225" i="22"/>
  <c r="E1225" i="22" s="1"/>
  <c r="F1224" i="22"/>
  <c r="D1224" i="22"/>
  <c r="E1224" i="22" s="1"/>
  <c r="F1223" i="22"/>
  <c r="D1223" i="22"/>
  <c r="E1223" i="22" s="1"/>
  <c r="F1222" i="22"/>
  <c r="D1222" i="22"/>
  <c r="E1222" i="22" s="1"/>
  <c r="F1221" i="22"/>
  <c r="D1221" i="22"/>
  <c r="E1221" i="22" s="1"/>
  <c r="F1220" i="22"/>
  <c r="D1220" i="22"/>
  <c r="E1220" i="22" s="1"/>
  <c r="F1219" i="22"/>
  <c r="D1219" i="22"/>
  <c r="E1219" i="22" s="1"/>
  <c r="F1218" i="22"/>
  <c r="D1218" i="22"/>
  <c r="E1218" i="22" s="1"/>
  <c r="F1217" i="22"/>
  <c r="E1217" i="22"/>
  <c r="D1217" i="22"/>
  <c r="F1216" i="22"/>
  <c r="D1216" i="22"/>
  <c r="E1216" i="22" s="1"/>
  <c r="F1215" i="22"/>
  <c r="D1215" i="22"/>
  <c r="E1215" i="22" s="1"/>
  <c r="F1214" i="22"/>
  <c r="D1214" i="22"/>
  <c r="E1214" i="22" s="1"/>
  <c r="F1213" i="22"/>
  <c r="D1213" i="22"/>
  <c r="E1213" i="22" s="1"/>
  <c r="F1212" i="22"/>
  <c r="D1212" i="22"/>
  <c r="E1212" i="22" s="1"/>
  <c r="F1211" i="22"/>
  <c r="D1211" i="22"/>
  <c r="E1211" i="22" s="1"/>
  <c r="F1210" i="22"/>
  <c r="D1210" i="22"/>
  <c r="E1210" i="22" s="1"/>
  <c r="F1209" i="22"/>
  <c r="D1209" i="22"/>
  <c r="E1209" i="22" s="1"/>
  <c r="F1208" i="22"/>
  <c r="D1208" i="22"/>
  <c r="E1208" i="22" s="1"/>
  <c r="F1207" i="22"/>
  <c r="D1207" i="22"/>
  <c r="E1207" i="22" s="1"/>
  <c r="F1206" i="22"/>
  <c r="D1206" i="22"/>
  <c r="E1206" i="22" s="1"/>
  <c r="F1205" i="22"/>
  <c r="D1205" i="22"/>
  <c r="E1205" i="22" s="1"/>
  <c r="F1204" i="22"/>
  <c r="D1204" i="22"/>
  <c r="E1204" i="22" s="1"/>
  <c r="F1203" i="22"/>
  <c r="D1203" i="22"/>
  <c r="E1203" i="22" s="1"/>
  <c r="F1202" i="22"/>
  <c r="D1202" i="22"/>
  <c r="E1202" i="22" s="1"/>
  <c r="F1201" i="22"/>
  <c r="D1201" i="22"/>
  <c r="E1201" i="22" s="1"/>
  <c r="F1200" i="22"/>
  <c r="D1200" i="22"/>
  <c r="E1200" i="22" s="1"/>
  <c r="F1199" i="22"/>
  <c r="D1199" i="22"/>
  <c r="E1199" i="22" s="1"/>
  <c r="F1198" i="22"/>
  <c r="D1198" i="22"/>
  <c r="E1198" i="22" s="1"/>
  <c r="F1197" i="22"/>
  <c r="E1197" i="22"/>
  <c r="D1197" i="22"/>
  <c r="F1196" i="22"/>
  <c r="D1196" i="22"/>
  <c r="E1196" i="22" s="1"/>
  <c r="F1195" i="22"/>
  <c r="E1195" i="22"/>
  <c r="D1195" i="22"/>
  <c r="F1194" i="22"/>
  <c r="D1194" i="22"/>
  <c r="E1194" i="22" s="1"/>
  <c r="F1193" i="22"/>
  <c r="D1193" i="22"/>
  <c r="E1193" i="22" s="1"/>
  <c r="F1192" i="22"/>
  <c r="D1192" i="22"/>
  <c r="E1192" i="22" s="1"/>
  <c r="F1191" i="22"/>
  <c r="D1191" i="22"/>
  <c r="E1191" i="22" s="1"/>
  <c r="F1190" i="22"/>
  <c r="D1190" i="22"/>
  <c r="E1190" i="22" s="1"/>
  <c r="F1189" i="22"/>
  <c r="D1189" i="22"/>
  <c r="E1189" i="22" s="1"/>
  <c r="F1188" i="22"/>
  <c r="D1188" i="22"/>
  <c r="E1188" i="22" s="1"/>
  <c r="F1187" i="22"/>
  <c r="D1187" i="22"/>
  <c r="E1187" i="22" s="1"/>
  <c r="F1186" i="22"/>
  <c r="D1186" i="22"/>
  <c r="E1186" i="22" s="1"/>
  <c r="F1185" i="22"/>
  <c r="D1185" i="22"/>
  <c r="E1185" i="22" s="1"/>
  <c r="F1184" i="22"/>
  <c r="D1184" i="22"/>
  <c r="E1184" i="22" s="1"/>
  <c r="F1183" i="22"/>
  <c r="D1183" i="22"/>
  <c r="E1183" i="22" s="1"/>
  <c r="F1182" i="22"/>
  <c r="D1182" i="22"/>
  <c r="E1182" i="22" s="1"/>
  <c r="F1181" i="22"/>
  <c r="D1181" i="22"/>
  <c r="E1181" i="22" s="1"/>
  <c r="F1180" i="22"/>
  <c r="D1180" i="22"/>
  <c r="E1180" i="22" s="1"/>
  <c r="F1179" i="22"/>
  <c r="D1179" i="22"/>
  <c r="E1179" i="22" s="1"/>
  <c r="F1178" i="22"/>
  <c r="D1178" i="22"/>
  <c r="E1178" i="22" s="1"/>
  <c r="F1177" i="22"/>
  <c r="E1177" i="22"/>
  <c r="D1177" i="22"/>
  <c r="F1176" i="22"/>
  <c r="D1176" i="22"/>
  <c r="E1176" i="22" s="1"/>
  <c r="F1175" i="22"/>
  <c r="D1175" i="22"/>
  <c r="E1175" i="22" s="1"/>
  <c r="F1174" i="22"/>
  <c r="D1174" i="22"/>
  <c r="E1174" i="22" s="1"/>
  <c r="F1173" i="22"/>
  <c r="D1173" i="22"/>
  <c r="E1173" i="22" s="1"/>
  <c r="F1172" i="22"/>
  <c r="D1172" i="22"/>
  <c r="E1172" i="22" s="1"/>
  <c r="F1171" i="22"/>
  <c r="D1171" i="22"/>
  <c r="E1171" i="22" s="1"/>
  <c r="F1170" i="22"/>
  <c r="D1170" i="22"/>
  <c r="E1170" i="22" s="1"/>
  <c r="F1169" i="22"/>
  <c r="D1169" i="22"/>
  <c r="E1169" i="22" s="1"/>
  <c r="F1168" i="22"/>
  <c r="D1168" i="22"/>
  <c r="E1168" i="22" s="1"/>
  <c r="F1167" i="22"/>
  <c r="D1167" i="22"/>
  <c r="E1167" i="22" s="1"/>
  <c r="F1166" i="22"/>
  <c r="D1166" i="22"/>
  <c r="E1166" i="22" s="1"/>
  <c r="F1165" i="22"/>
  <c r="E1165" i="22"/>
  <c r="D1165" i="22"/>
  <c r="F1164" i="22"/>
  <c r="D1164" i="22"/>
  <c r="E1164" i="22" s="1"/>
  <c r="F1163" i="22"/>
  <c r="D1163" i="22"/>
  <c r="E1163" i="22" s="1"/>
  <c r="F1162" i="22"/>
  <c r="D1162" i="22"/>
  <c r="E1162" i="22" s="1"/>
  <c r="F1161" i="22"/>
  <c r="D1161" i="22"/>
  <c r="E1161" i="22" s="1"/>
  <c r="F1160" i="22"/>
  <c r="D1160" i="22"/>
  <c r="E1160" i="22" s="1"/>
  <c r="F1159" i="22"/>
  <c r="D1159" i="22"/>
  <c r="E1159" i="22" s="1"/>
  <c r="F1158" i="22"/>
  <c r="D1158" i="22"/>
  <c r="E1158" i="22" s="1"/>
  <c r="F1157" i="22"/>
  <c r="D1157" i="22"/>
  <c r="E1157" i="22" s="1"/>
  <c r="F1156" i="22"/>
  <c r="D1156" i="22"/>
  <c r="E1156" i="22" s="1"/>
  <c r="F1155" i="22"/>
  <c r="D1155" i="22"/>
  <c r="E1155" i="22" s="1"/>
  <c r="F1154" i="22"/>
  <c r="D1154" i="22"/>
  <c r="E1154" i="22" s="1"/>
  <c r="F1153" i="22"/>
  <c r="E1153" i="22"/>
  <c r="D1153" i="22"/>
  <c r="F1152" i="22"/>
  <c r="D1152" i="22"/>
  <c r="E1152" i="22" s="1"/>
  <c r="F1151" i="22"/>
  <c r="D1151" i="22"/>
  <c r="E1151" i="22" s="1"/>
  <c r="F1150" i="22"/>
  <c r="D1150" i="22"/>
  <c r="E1150" i="22" s="1"/>
  <c r="F1149" i="22"/>
  <c r="D1149" i="22"/>
  <c r="E1149" i="22" s="1"/>
  <c r="F1148" i="22"/>
  <c r="D1148" i="22"/>
  <c r="E1148" i="22" s="1"/>
  <c r="F1147" i="22"/>
  <c r="D1147" i="22"/>
  <c r="E1147" i="22" s="1"/>
  <c r="F1146" i="22"/>
  <c r="D1146" i="22"/>
  <c r="E1146" i="22" s="1"/>
  <c r="F1145" i="22"/>
  <c r="D1145" i="22"/>
  <c r="E1145" i="22" s="1"/>
  <c r="F1144" i="22"/>
  <c r="D1144" i="22"/>
  <c r="E1144" i="22" s="1"/>
  <c r="F1143" i="22"/>
  <c r="D1143" i="22"/>
  <c r="E1143" i="22" s="1"/>
  <c r="F1142" i="22"/>
  <c r="D1142" i="22"/>
  <c r="E1142" i="22" s="1"/>
  <c r="F1141" i="22"/>
  <c r="D1141" i="22"/>
  <c r="E1141" i="22" s="1"/>
  <c r="F1140" i="22"/>
  <c r="D1140" i="22"/>
  <c r="E1140" i="22" s="1"/>
  <c r="F1139" i="22"/>
  <c r="D1139" i="22"/>
  <c r="E1139" i="22" s="1"/>
  <c r="F1138" i="22"/>
  <c r="D1138" i="22"/>
  <c r="E1138" i="22" s="1"/>
  <c r="F1137" i="22"/>
  <c r="D1137" i="22"/>
  <c r="E1137" i="22" s="1"/>
  <c r="F1136" i="22"/>
  <c r="D1136" i="22"/>
  <c r="E1136" i="22" s="1"/>
  <c r="F1135" i="22"/>
  <c r="D1135" i="22"/>
  <c r="E1135" i="22" s="1"/>
  <c r="F1134" i="22"/>
  <c r="D1134" i="22"/>
  <c r="E1134" i="22" s="1"/>
  <c r="F1133" i="22"/>
  <c r="D1133" i="22"/>
  <c r="E1133" i="22" s="1"/>
  <c r="F1132" i="22"/>
  <c r="D1132" i="22"/>
  <c r="E1132" i="22" s="1"/>
  <c r="F1131" i="22"/>
  <c r="D1131" i="22"/>
  <c r="E1131" i="22" s="1"/>
  <c r="F1130" i="22"/>
  <c r="D1130" i="22"/>
  <c r="E1130" i="22" s="1"/>
  <c r="F1129" i="22"/>
  <c r="E1129" i="22"/>
  <c r="D1129" i="22"/>
  <c r="F1128" i="22"/>
  <c r="D1128" i="22"/>
  <c r="E1128" i="22" s="1"/>
  <c r="F1127" i="22"/>
  <c r="D1127" i="22"/>
  <c r="E1127" i="22" s="1"/>
  <c r="F1126" i="22"/>
  <c r="D1126" i="22"/>
  <c r="E1126" i="22" s="1"/>
  <c r="F1125" i="22"/>
  <c r="E1125" i="22"/>
  <c r="D1125" i="22"/>
  <c r="F1124" i="22"/>
  <c r="D1124" i="22"/>
  <c r="E1124" i="22" s="1"/>
  <c r="F1123" i="22"/>
  <c r="D1123" i="22"/>
  <c r="E1123" i="22" s="1"/>
  <c r="F1122" i="22"/>
  <c r="D1122" i="22"/>
  <c r="E1122" i="22" s="1"/>
  <c r="F1121" i="22"/>
  <c r="D1121" i="22"/>
  <c r="E1121" i="22" s="1"/>
  <c r="F1120" i="22"/>
  <c r="D1120" i="22"/>
  <c r="E1120" i="22" s="1"/>
  <c r="F1119" i="22"/>
  <c r="D1119" i="22"/>
  <c r="E1119" i="22" s="1"/>
  <c r="F1118" i="22"/>
  <c r="D1118" i="22"/>
  <c r="E1118" i="22" s="1"/>
  <c r="F1117" i="22"/>
  <c r="D1117" i="22"/>
  <c r="E1117" i="22" s="1"/>
  <c r="F1116" i="22"/>
  <c r="D1116" i="22"/>
  <c r="E1116" i="22" s="1"/>
  <c r="F1115" i="22"/>
  <c r="D1115" i="22"/>
  <c r="E1115" i="22" s="1"/>
  <c r="F1114" i="22"/>
  <c r="D1114" i="22"/>
  <c r="E1114" i="22" s="1"/>
  <c r="F1113" i="22"/>
  <c r="D1113" i="22"/>
  <c r="E1113" i="22" s="1"/>
  <c r="F1112" i="22"/>
  <c r="D1112" i="22"/>
  <c r="E1112" i="22" s="1"/>
  <c r="F1111" i="22"/>
  <c r="D1111" i="22"/>
  <c r="E1111" i="22" s="1"/>
  <c r="F1110" i="22"/>
  <c r="D1110" i="22"/>
  <c r="E1110" i="22" s="1"/>
  <c r="F1109" i="22"/>
  <c r="D1109" i="22"/>
  <c r="E1109" i="22" s="1"/>
  <c r="F1108" i="22"/>
  <c r="D1108" i="22"/>
  <c r="E1108" i="22" s="1"/>
  <c r="F1107" i="22"/>
  <c r="D1107" i="22"/>
  <c r="E1107" i="22" s="1"/>
  <c r="F1106" i="22"/>
  <c r="D1106" i="22"/>
  <c r="E1106" i="22" s="1"/>
  <c r="F1105" i="22"/>
  <c r="E1105" i="22"/>
  <c r="D1105" i="22"/>
  <c r="F1104" i="22"/>
  <c r="D1104" i="22"/>
  <c r="E1104" i="22" s="1"/>
  <c r="F1103" i="22"/>
  <c r="D1103" i="22"/>
  <c r="E1103" i="22" s="1"/>
  <c r="F1102" i="22"/>
  <c r="D1102" i="22"/>
  <c r="E1102" i="22" s="1"/>
  <c r="F1101" i="22"/>
  <c r="D1101" i="22"/>
  <c r="E1101" i="22" s="1"/>
  <c r="F1100" i="22"/>
  <c r="D1100" i="22"/>
  <c r="E1100" i="22" s="1"/>
  <c r="F1099" i="22"/>
  <c r="D1099" i="22"/>
  <c r="E1099" i="22" s="1"/>
  <c r="F1098" i="22"/>
  <c r="D1098" i="22"/>
  <c r="E1098" i="22" s="1"/>
  <c r="F1097" i="22"/>
  <c r="E1097" i="22"/>
  <c r="D1097" i="22"/>
  <c r="F1096" i="22"/>
  <c r="D1096" i="22"/>
  <c r="E1096" i="22" s="1"/>
  <c r="F1095" i="22"/>
  <c r="D1095" i="22"/>
  <c r="E1095" i="22" s="1"/>
  <c r="F1094" i="22"/>
  <c r="D1094" i="22"/>
  <c r="E1094" i="22" s="1"/>
  <c r="F1093" i="22"/>
  <c r="D1093" i="22"/>
  <c r="E1093" i="22" s="1"/>
  <c r="F1092" i="22"/>
  <c r="D1092" i="22"/>
  <c r="E1092" i="22" s="1"/>
  <c r="F1091" i="22"/>
  <c r="D1091" i="22"/>
  <c r="E1091" i="22" s="1"/>
  <c r="F1090" i="22"/>
  <c r="D1090" i="22"/>
  <c r="E1090" i="22" s="1"/>
  <c r="F1089" i="22"/>
  <c r="D1089" i="22"/>
  <c r="E1089" i="22" s="1"/>
  <c r="F1088" i="22"/>
  <c r="D1088" i="22"/>
  <c r="E1088" i="22" s="1"/>
  <c r="F1087" i="22"/>
  <c r="D1087" i="22"/>
  <c r="E1087" i="22" s="1"/>
  <c r="F1086" i="22"/>
  <c r="D1086" i="22"/>
  <c r="E1086" i="22" s="1"/>
  <c r="F1085" i="22"/>
  <c r="D1085" i="22"/>
  <c r="E1085" i="22" s="1"/>
  <c r="F1084" i="22"/>
  <c r="D1084" i="22"/>
  <c r="E1084" i="22" s="1"/>
  <c r="F1083" i="22"/>
  <c r="E1083" i="22"/>
  <c r="D1083" i="22"/>
  <c r="F1082" i="22"/>
  <c r="D1082" i="22"/>
  <c r="E1082" i="22" s="1"/>
  <c r="F1081" i="22"/>
  <c r="E1081" i="22"/>
  <c r="D1081" i="22"/>
  <c r="F1080" i="22"/>
  <c r="D1080" i="22"/>
  <c r="E1080" i="22" s="1"/>
  <c r="F1079" i="22"/>
  <c r="D1079" i="22"/>
  <c r="E1079" i="22" s="1"/>
  <c r="F1078" i="22"/>
  <c r="D1078" i="22"/>
  <c r="E1078" i="22" s="1"/>
  <c r="F1077" i="22"/>
  <c r="D1077" i="22"/>
  <c r="E1077" i="22" s="1"/>
  <c r="F1076" i="22"/>
  <c r="D1076" i="22"/>
  <c r="E1076" i="22" s="1"/>
  <c r="F1075" i="22"/>
  <c r="D1075" i="22"/>
  <c r="E1075" i="22" s="1"/>
  <c r="F1074" i="22"/>
  <c r="D1074" i="22"/>
  <c r="E1074" i="22" s="1"/>
  <c r="F1073" i="22"/>
  <c r="E1073" i="22"/>
  <c r="D1073" i="22"/>
  <c r="F1072" i="22"/>
  <c r="D1072" i="22"/>
  <c r="E1072" i="22" s="1"/>
  <c r="F1071" i="22"/>
  <c r="D1071" i="22"/>
  <c r="E1071" i="22" s="1"/>
  <c r="F1070" i="22"/>
  <c r="D1070" i="22"/>
  <c r="E1070" i="22" s="1"/>
  <c r="F1069" i="22"/>
  <c r="D1069" i="22"/>
  <c r="E1069" i="22" s="1"/>
  <c r="F1068" i="22"/>
  <c r="D1068" i="22"/>
  <c r="E1068" i="22" s="1"/>
  <c r="F1067" i="22"/>
  <c r="D1067" i="22"/>
  <c r="E1067" i="22" s="1"/>
  <c r="F1066" i="22"/>
  <c r="D1066" i="22"/>
  <c r="E1066" i="22" s="1"/>
  <c r="F1065" i="22"/>
  <c r="D1065" i="22"/>
  <c r="E1065" i="22" s="1"/>
  <c r="F1064" i="22"/>
  <c r="D1064" i="22"/>
  <c r="E1064" i="22" s="1"/>
  <c r="F1063" i="22"/>
  <c r="D1063" i="22"/>
  <c r="E1063" i="22" s="1"/>
  <c r="F1062" i="22"/>
  <c r="D1062" i="22"/>
  <c r="E1062" i="22" s="1"/>
  <c r="F1061" i="22"/>
  <c r="D1061" i="22"/>
  <c r="E1061" i="22" s="1"/>
  <c r="F1060" i="22"/>
  <c r="D1060" i="22"/>
  <c r="E1060" i="22" s="1"/>
  <c r="F1059" i="22"/>
  <c r="D1059" i="22"/>
  <c r="E1059" i="22" s="1"/>
  <c r="F1058" i="22"/>
  <c r="D1058" i="22"/>
  <c r="E1058" i="22" s="1"/>
  <c r="F1057" i="22"/>
  <c r="E1057" i="22"/>
  <c r="D1057" i="22"/>
  <c r="F1056" i="22"/>
  <c r="D1056" i="22"/>
  <c r="E1056" i="22" s="1"/>
  <c r="F1055" i="22"/>
  <c r="D1055" i="22"/>
  <c r="E1055" i="22" s="1"/>
  <c r="F1054" i="22"/>
  <c r="D1054" i="22"/>
  <c r="E1054" i="22" s="1"/>
  <c r="F1053" i="22"/>
  <c r="D1053" i="22"/>
  <c r="E1053" i="22" s="1"/>
  <c r="F1052" i="22"/>
  <c r="D1052" i="22"/>
  <c r="E1052" i="22" s="1"/>
  <c r="F1051" i="22"/>
  <c r="D1051" i="22"/>
  <c r="E1051" i="22" s="1"/>
  <c r="F1050" i="22"/>
  <c r="D1050" i="22"/>
  <c r="E1050" i="22" s="1"/>
  <c r="F1049" i="22"/>
  <c r="D1049" i="22"/>
  <c r="E1049" i="22" s="1"/>
  <c r="F1048" i="22"/>
  <c r="D1048" i="22"/>
  <c r="E1048" i="22" s="1"/>
  <c r="F1047" i="22"/>
  <c r="D1047" i="22"/>
  <c r="E1047" i="22" s="1"/>
  <c r="F1046" i="22"/>
  <c r="D1046" i="22"/>
  <c r="E1046" i="22" s="1"/>
  <c r="F1045" i="22"/>
  <c r="E1045" i="22"/>
  <c r="D1045" i="22"/>
  <c r="F1044" i="22"/>
  <c r="D1044" i="22"/>
  <c r="E1044" i="22" s="1"/>
  <c r="F1043" i="22"/>
  <c r="D1043" i="22"/>
  <c r="E1043" i="22" s="1"/>
  <c r="F1042" i="22"/>
  <c r="D1042" i="22"/>
  <c r="E1042" i="22" s="1"/>
  <c r="F1041" i="22"/>
  <c r="D1041" i="22"/>
  <c r="E1041" i="22" s="1"/>
  <c r="F1040" i="22"/>
  <c r="D1040" i="22"/>
  <c r="E1040" i="22" s="1"/>
  <c r="F1039" i="22"/>
  <c r="D1039" i="22"/>
  <c r="E1039" i="22" s="1"/>
  <c r="F1038" i="22"/>
  <c r="D1038" i="22"/>
  <c r="E1038" i="22" s="1"/>
  <c r="F1037" i="22"/>
  <c r="D1037" i="22"/>
  <c r="E1037" i="22" s="1"/>
  <c r="F1036" i="22"/>
  <c r="D1036" i="22"/>
  <c r="E1036" i="22" s="1"/>
  <c r="F1035" i="22"/>
  <c r="D1035" i="22"/>
  <c r="E1035" i="22" s="1"/>
  <c r="F1034" i="22"/>
  <c r="D1034" i="22"/>
  <c r="E1034" i="22" s="1"/>
  <c r="F1033" i="22"/>
  <c r="D1033" i="22"/>
  <c r="E1033" i="22" s="1"/>
  <c r="F1032" i="22"/>
  <c r="D1032" i="22"/>
  <c r="E1032" i="22" s="1"/>
  <c r="F1031" i="22"/>
  <c r="D1031" i="22"/>
  <c r="E1031" i="22" s="1"/>
  <c r="F1030" i="22"/>
  <c r="D1030" i="22"/>
  <c r="E1030" i="22" s="1"/>
  <c r="F1029" i="22"/>
  <c r="D1029" i="22"/>
  <c r="E1029" i="22" s="1"/>
  <c r="F1028" i="22"/>
  <c r="D1028" i="22"/>
  <c r="E1028" i="22" s="1"/>
  <c r="F1027" i="22"/>
  <c r="D1027" i="22"/>
  <c r="E1027" i="22" s="1"/>
  <c r="F1026" i="22"/>
  <c r="D1026" i="22"/>
  <c r="E1026" i="22" s="1"/>
  <c r="F1025" i="22"/>
  <c r="D1025" i="22"/>
  <c r="E1025" i="22" s="1"/>
  <c r="F1024" i="22"/>
  <c r="D1024" i="22"/>
  <c r="E1024" i="22" s="1"/>
  <c r="F1023" i="22"/>
  <c r="D1023" i="22"/>
  <c r="E1023" i="22" s="1"/>
  <c r="F1022" i="22"/>
  <c r="D1022" i="22"/>
  <c r="E1022" i="22" s="1"/>
  <c r="F1021" i="22"/>
  <c r="D1021" i="22"/>
  <c r="E1021" i="22" s="1"/>
  <c r="F1020" i="22"/>
  <c r="D1020" i="22"/>
  <c r="E1020" i="22" s="1"/>
  <c r="F1019" i="22"/>
  <c r="E1019" i="22"/>
  <c r="D1019" i="22"/>
  <c r="F1018" i="22"/>
  <c r="D1018" i="22"/>
  <c r="E1018" i="22" s="1"/>
  <c r="F1017" i="22"/>
  <c r="D1017" i="22"/>
  <c r="E1017" i="22" s="1"/>
  <c r="F1016" i="22"/>
  <c r="D1016" i="22"/>
  <c r="E1016" i="22" s="1"/>
  <c r="F1015" i="22"/>
  <c r="D1015" i="22"/>
  <c r="E1015" i="22" s="1"/>
  <c r="F1014" i="22"/>
  <c r="D1014" i="22"/>
  <c r="E1014" i="22" s="1"/>
  <c r="F1013" i="22"/>
  <c r="D1013" i="22"/>
  <c r="E1013" i="22" s="1"/>
  <c r="F1012" i="22"/>
  <c r="D1012" i="22"/>
  <c r="E1012" i="22" s="1"/>
  <c r="F1011" i="22"/>
  <c r="D1011" i="22"/>
  <c r="E1011" i="22" s="1"/>
  <c r="F1010" i="22"/>
  <c r="D1010" i="22"/>
  <c r="E1010" i="22" s="1"/>
  <c r="F1009" i="22"/>
  <c r="D1009" i="22"/>
  <c r="E1009" i="22" s="1"/>
  <c r="F1008" i="22"/>
  <c r="D1008" i="22"/>
  <c r="E1008" i="22" s="1"/>
  <c r="F1007" i="22"/>
  <c r="D1007" i="22"/>
  <c r="E1007" i="22" s="1"/>
  <c r="F1006" i="22"/>
  <c r="D1006" i="22"/>
  <c r="E1006" i="22" s="1"/>
  <c r="F1005" i="22"/>
  <c r="D1005" i="22"/>
  <c r="E1005" i="22" s="1"/>
  <c r="F1004" i="22"/>
  <c r="D1004" i="22"/>
  <c r="E1004" i="22" s="1"/>
  <c r="F1003" i="22"/>
  <c r="D1003" i="22"/>
  <c r="E1003" i="22" s="1"/>
  <c r="F1002" i="22"/>
  <c r="D1002" i="22"/>
  <c r="E1002" i="22" s="1"/>
  <c r="F1001" i="22"/>
  <c r="E1001" i="22"/>
  <c r="D1001" i="22"/>
  <c r="F1000" i="22"/>
  <c r="D1000" i="22"/>
  <c r="E1000" i="22" s="1"/>
  <c r="F999" i="22"/>
  <c r="D999" i="22"/>
  <c r="E999" i="22" s="1"/>
  <c r="F998" i="22"/>
  <c r="D998" i="22"/>
  <c r="E998" i="22" s="1"/>
  <c r="F997" i="22"/>
  <c r="D997" i="22"/>
  <c r="E997" i="22" s="1"/>
  <c r="F996" i="22"/>
  <c r="D996" i="22"/>
  <c r="E996" i="22" s="1"/>
  <c r="F995" i="22"/>
  <c r="D995" i="22"/>
  <c r="E995" i="22" s="1"/>
  <c r="F994" i="22"/>
  <c r="D994" i="22"/>
  <c r="E994" i="22" s="1"/>
  <c r="F993" i="22"/>
  <c r="D993" i="22"/>
  <c r="E993" i="22" s="1"/>
  <c r="F992" i="22"/>
  <c r="D992" i="22"/>
  <c r="E992" i="22" s="1"/>
  <c r="F991" i="22"/>
  <c r="D991" i="22"/>
  <c r="E991" i="22" s="1"/>
  <c r="F990" i="22"/>
  <c r="D990" i="22"/>
  <c r="E990" i="22" s="1"/>
  <c r="F989" i="22"/>
  <c r="D989" i="22"/>
  <c r="E989" i="22" s="1"/>
  <c r="F988" i="22"/>
  <c r="D988" i="22"/>
  <c r="E988" i="22" s="1"/>
  <c r="F987" i="22"/>
  <c r="D987" i="22"/>
  <c r="E987" i="22" s="1"/>
  <c r="F986" i="22"/>
  <c r="D986" i="22"/>
  <c r="E986" i="22" s="1"/>
  <c r="F985" i="22"/>
  <c r="D985" i="22"/>
  <c r="E985" i="22" s="1"/>
  <c r="F984" i="22"/>
  <c r="D984" i="22"/>
  <c r="E984" i="22" s="1"/>
  <c r="F983" i="22"/>
  <c r="D983" i="22"/>
  <c r="E983" i="22" s="1"/>
  <c r="F982" i="22"/>
  <c r="D982" i="22"/>
  <c r="E982" i="22" s="1"/>
  <c r="F981" i="22"/>
  <c r="D981" i="22"/>
  <c r="E981" i="22" s="1"/>
  <c r="F980" i="22"/>
  <c r="D980" i="22"/>
  <c r="E980" i="22" s="1"/>
  <c r="F979" i="22"/>
  <c r="D979" i="22"/>
  <c r="E979" i="22" s="1"/>
  <c r="F978" i="22"/>
  <c r="D978" i="22"/>
  <c r="E978" i="22" s="1"/>
  <c r="F977" i="22"/>
  <c r="D977" i="22"/>
  <c r="E977" i="22" s="1"/>
  <c r="F976" i="22"/>
  <c r="D976" i="22"/>
  <c r="E976" i="22" s="1"/>
  <c r="F975" i="22"/>
  <c r="D975" i="22"/>
  <c r="E975" i="22" s="1"/>
  <c r="F974" i="22"/>
  <c r="D974" i="22"/>
  <c r="E974" i="22" s="1"/>
  <c r="F973" i="22"/>
  <c r="E973" i="22"/>
  <c r="D973" i="22"/>
  <c r="F972" i="22"/>
  <c r="D972" i="22"/>
  <c r="E972" i="22" s="1"/>
  <c r="F971" i="22"/>
  <c r="D971" i="22"/>
  <c r="E971" i="22" s="1"/>
  <c r="F970" i="22"/>
  <c r="D970" i="22"/>
  <c r="E970" i="22" s="1"/>
  <c r="F969" i="22"/>
  <c r="D969" i="22"/>
  <c r="E969" i="22" s="1"/>
  <c r="F968" i="22"/>
  <c r="D968" i="22"/>
  <c r="E968" i="22" s="1"/>
  <c r="F967" i="22"/>
  <c r="D967" i="22"/>
  <c r="E967" i="22" s="1"/>
  <c r="F966" i="22"/>
  <c r="D966" i="22"/>
  <c r="E966" i="22" s="1"/>
  <c r="F965" i="22"/>
  <c r="D965" i="22"/>
  <c r="E965" i="22" s="1"/>
  <c r="F964" i="22"/>
  <c r="D964" i="22"/>
  <c r="E964" i="22" s="1"/>
  <c r="F963" i="22"/>
  <c r="D963" i="22"/>
  <c r="E963" i="22" s="1"/>
  <c r="F962" i="22"/>
  <c r="D962" i="22"/>
  <c r="E962" i="22" s="1"/>
  <c r="F961" i="22"/>
  <c r="D961" i="22"/>
  <c r="E961" i="22" s="1"/>
  <c r="F960" i="22"/>
  <c r="D960" i="22"/>
  <c r="E960" i="22" s="1"/>
  <c r="F959" i="22"/>
  <c r="D959" i="22"/>
  <c r="E959" i="22" s="1"/>
  <c r="F958" i="22"/>
  <c r="D958" i="22"/>
  <c r="E958" i="22" s="1"/>
  <c r="F957" i="22"/>
  <c r="D957" i="22"/>
  <c r="E957" i="22" s="1"/>
  <c r="F956" i="22"/>
  <c r="D956" i="22"/>
  <c r="E956" i="22" s="1"/>
  <c r="F955" i="22"/>
  <c r="D955" i="22"/>
  <c r="E955" i="22" s="1"/>
  <c r="F954" i="22"/>
  <c r="D954" i="22"/>
  <c r="E954" i="22" s="1"/>
  <c r="F953" i="22"/>
  <c r="D953" i="22"/>
  <c r="E953" i="22" s="1"/>
  <c r="F952" i="22"/>
  <c r="D952" i="22"/>
  <c r="E952" i="22" s="1"/>
  <c r="F951" i="22"/>
  <c r="D951" i="22"/>
  <c r="E951" i="22" s="1"/>
  <c r="F950" i="22"/>
  <c r="D950" i="22"/>
  <c r="E950" i="22" s="1"/>
  <c r="F949" i="22"/>
  <c r="D949" i="22"/>
  <c r="E949" i="22" s="1"/>
  <c r="F948" i="22"/>
  <c r="D948" i="22"/>
  <c r="E948" i="22" s="1"/>
  <c r="F947" i="22"/>
  <c r="D947" i="22"/>
  <c r="E947" i="22" s="1"/>
  <c r="F946" i="22"/>
  <c r="D946" i="22"/>
  <c r="E946" i="22" s="1"/>
  <c r="F945" i="22"/>
  <c r="D945" i="22"/>
  <c r="E945" i="22" s="1"/>
  <c r="F944" i="22"/>
  <c r="D944" i="22"/>
  <c r="E944" i="22" s="1"/>
  <c r="F943" i="22"/>
  <c r="D943" i="22"/>
  <c r="E943" i="22" s="1"/>
  <c r="F942" i="22"/>
  <c r="D942" i="22"/>
  <c r="E942" i="22" s="1"/>
  <c r="F941" i="22"/>
  <c r="D941" i="22"/>
  <c r="E941" i="22" s="1"/>
  <c r="F940" i="22"/>
  <c r="D940" i="22"/>
  <c r="E940" i="22" s="1"/>
  <c r="F939" i="22"/>
  <c r="D939" i="22"/>
  <c r="E939" i="22" s="1"/>
  <c r="F938" i="22"/>
  <c r="D938" i="22"/>
  <c r="E938" i="22" s="1"/>
  <c r="F937" i="22"/>
  <c r="D937" i="22"/>
  <c r="E937" i="22" s="1"/>
  <c r="F936" i="22"/>
  <c r="D936" i="22"/>
  <c r="E936" i="22" s="1"/>
  <c r="F935" i="22"/>
  <c r="D935" i="22"/>
  <c r="E935" i="22" s="1"/>
  <c r="F934" i="22"/>
  <c r="D934" i="22"/>
  <c r="E934" i="22" s="1"/>
  <c r="F933" i="22"/>
  <c r="D933" i="22"/>
  <c r="E933" i="22" s="1"/>
  <c r="F932" i="22"/>
  <c r="D932" i="22"/>
  <c r="E932" i="22" s="1"/>
  <c r="F931" i="22"/>
  <c r="D931" i="22"/>
  <c r="E931" i="22" s="1"/>
  <c r="F930" i="22"/>
  <c r="D930" i="22"/>
  <c r="E930" i="22" s="1"/>
  <c r="F929" i="22"/>
  <c r="D929" i="22"/>
  <c r="E929" i="22" s="1"/>
  <c r="F928" i="22"/>
  <c r="D928" i="22"/>
  <c r="E928" i="22" s="1"/>
  <c r="F927" i="22"/>
  <c r="D927" i="22"/>
  <c r="E927" i="22" s="1"/>
  <c r="F926" i="22"/>
  <c r="D926" i="22"/>
  <c r="E926" i="22" s="1"/>
  <c r="F925" i="22"/>
  <c r="D925" i="22"/>
  <c r="E925" i="22" s="1"/>
  <c r="F924" i="22"/>
  <c r="D924" i="22"/>
  <c r="E924" i="22" s="1"/>
  <c r="F923" i="22"/>
  <c r="D923" i="22"/>
  <c r="E923" i="22" s="1"/>
  <c r="F922" i="22"/>
  <c r="D922" i="22"/>
  <c r="E922" i="22" s="1"/>
  <c r="F921" i="22"/>
  <c r="E921" i="22"/>
  <c r="D921" i="22"/>
  <c r="F920" i="22"/>
  <c r="D920" i="22"/>
  <c r="E920" i="22" s="1"/>
  <c r="F919" i="22"/>
  <c r="D919" i="22"/>
  <c r="E919" i="22" s="1"/>
  <c r="F918" i="22"/>
  <c r="D918" i="22"/>
  <c r="E918" i="22" s="1"/>
  <c r="F917" i="22"/>
  <c r="D917" i="22"/>
  <c r="E917" i="22" s="1"/>
  <c r="F916" i="22"/>
  <c r="D916" i="22"/>
  <c r="E916" i="22" s="1"/>
  <c r="F915" i="22"/>
  <c r="D915" i="22"/>
  <c r="E915" i="22" s="1"/>
  <c r="F914" i="22"/>
  <c r="D914" i="22"/>
  <c r="E914" i="22" s="1"/>
  <c r="F913" i="22"/>
  <c r="D913" i="22"/>
  <c r="E913" i="22" s="1"/>
  <c r="F912" i="22"/>
  <c r="D912" i="22"/>
  <c r="E912" i="22" s="1"/>
  <c r="F911" i="22"/>
  <c r="D911" i="22"/>
  <c r="E911" i="22" s="1"/>
  <c r="F910" i="22"/>
  <c r="D910" i="22"/>
  <c r="E910" i="22" s="1"/>
  <c r="F909" i="22"/>
  <c r="D909" i="22"/>
  <c r="E909" i="22" s="1"/>
  <c r="F908" i="22"/>
  <c r="D908" i="22"/>
  <c r="E908" i="22" s="1"/>
  <c r="F907" i="22"/>
  <c r="D907" i="22"/>
  <c r="E907" i="22" s="1"/>
  <c r="F906" i="22"/>
  <c r="D906" i="22"/>
  <c r="E906" i="22" s="1"/>
  <c r="F905" i="22"/>
  <c r="D905" i="22"/>
  <c r="E905" i="22" s="1"/>
  <c r="F904" i="22"/>
  <c r="D904" i="22"/>
  <c r="E904" i="22" s="1"/>
  <c r="F903" i="22"/>
  <c r="D903" i="22"/>
  <c r="E903" i="22" s="1"/>
  <c r="F902" i="22"/>
  <c r="D902" i="22"/>
  <c r="E902" i="22" s="1"/>
  <c r="F901" i="22"/>
  <c r="D901" i="22"/>
  <c r="E901" i="22" s="1"/>
  <c r="F900" i="22"/>
  <c r="D900" i="22"/>
  <c r="E900" i="22" s="1"/>
  <c r="F899" i="22"/>
  <c r="D899" i="22"/>
  <c r="E899" i="22" s="1"/>
  <c r="F898" i="22"/>
  <c r="D898" i="22"/>
  <c r="E898" i="22" s="1"/>
  <c r="F897" i="22"/>
  <c r="D897" i="22"/>
  <c r="E897" i="22" s="1"/>
  <c r="F896" i="22"/>
  <c r="D896" i="22"/>
  <c r="E896" i="22" s="1"/>
  <c r="F895" i="22"/>
  <c r="D895" i="22"/>
  <c r="E895" i="22" s="1"/>
  <c r="F894" i="22"/>
  <c r="D894" i="22"/>
  <c r="E894" i="22" s="1"/>
  <c r="F893" i="22"/>
  <c r="D893" i="22"/>
  <c r="E893" i="22" s="1"/>
  <c r="F892" i="22"/>
  <c r="D892" i="22"/>
  <c r="E892" i="22" s="1"/>
  <c r="F891" i="22"/>
  <c r="D891" i="22"/>
  <c r="E891" i="22" s="1"/>
  <c r="F890" i="22"/>
  <c r="D890" i="22"/>
  <c r="E890" i="22" s="1"/>
  <c r="F889" i="22"/>
  <c r="D889" i="22"/>
  <c r="E889" i="22" s="1"/>
  <c r="F888" i="22"/>
  <c r="D888" i="22"/>
  <c r="E888" i="22" s="1"/>
  <c r="F887" i="22"/>
  <c r="D887" i="22"/>
  <c r="E887" i="22" s="1"/>
  <c r="F886" i="22"/>
  <c r="D886" i="22"/>
  <c r="E886" i="22" s="1"/>
  <c r="F885" i="22"/>
  <c r="D885" i="22"/>
  <c r="E885" i="22" s="1"/>
  <c r="F884" i="22"/>
  <c r="D884" i="22"/>
  <c r="E884" i="22" s="1"/>
  <c r="F883" i="22"/>
  <c r="D883" i="22"/>
  <c r="E883" i="22" s="1"/>
  <c r="F882" i="22"/>
  <c r="D882" i="22"/>
  <c r="E882" i="22" s="1"/>
  <c r="F881" i="22"/>
  <c r="D881" i="22"/>
  <c r="E881" i="22" s="1"/>
  <c r="F880" i="22"/>
  <c r="D880" i="22"/>
  <c r="E880" i="22" s="1"/>
  <c r="F879" i="22"/>
  <c r="D879" i="22"/>
  <c r="E879" i="22" s="1"/>
  <c r="F878" i="22"/>
  <c r="D878" i="22"/>
  <c r="E878" i="22" s="1"/>
  <c r="F877" i="22"/>
  <c r="E877" i="22"/>
  <c r="D877" i="22"/>
  <c r="F876" i="22"/>
  <c r="D876" i="22"/>
  <c r="E876" i="22" s="1"/>
  <c r="F875" i="22"/>
  <c r="D875" i="22"/>
  <c r="E875" i="22" s="1"/>
  <c r="F874" i="22"/>
  <c r="D874" i="22"/>
  <c r="E874" i="22" s="1"/>
  <c r="F873" i="22"/>
  <c r="D873" i="22"/>
  <c r="E873" i="22" s="1"/>
  <c r="F872" i="22"/>
  <c r="D872" i="22"/>
  <c r="E872" i="22" s="1"/>
  <c r="F871" i="22"/>
  <c r="D871" i="22"/>
  <c r="E871" i="22" s="1"/>
  <c r="F870" i="22"/>
  <c r="D870" i="22"/>
  <c r="E870" i="22" s="1"/>
  <c r="F869" i="22"/>
  <c r="D869" i="22"/>
  <c r="E869" i="22" s="1"/>
  <c r="F868" i="22"/>
  <c r="D868" i="22"/>
  <c r="E868" i="22" s="1"/>
  <c r="F867" i="22"/>
  <c r="D867" i="22"/>
  <c r="E867" i="22" s="1"/>
  <c r="F866" i="22"/>
  <c r="D866" i="22"/>
  <c r="E866" i="22" s="1"/>
  <c r="F865" i="22"/>
  <c r="D865" i="22"/>
  <c r="E865" i="22" s="1"/>
  <c r="F864" i="22"/>
  <c r="D864" i="22"/>
  <c r="E864" i="22" s="1"/>
  <c r="F863" i="22"/>
  <c r="D863" i="22"/>
  <c r="E863" i="22" s="1"/>
  <c r="F862" i="22"/>
  <c r="D862" i="22"/>
  <c r="E862" i="22" s="1"/>
  <c r="F861" i="22"/>
  <c r="D861" i="22"/>
  <c r="E861" i="22" s="1"/>
  <c r="F860" i="22"/>
  <c r="D860" i="22"/>
  <c r="E860" i="22" s="1"/>
  <c r="F859" i="22"/>
  <c r="D859" i="22"/>
  <c r="E859" i="22" s="1"/>
  <c r="F858" i="22"/>
  <c r="D858" i="22"/>
  <c r="E858" i="22" s="1"/>
  <c r="F857" i="22"/>
  <c r="E857" i="22"/>
  <c r="D857" i="22"/>
  <c r="F856" i="22"/>
  <c r="D856" i="22"/>
  <c r="E856" i="22" s="1"/>
  <c r="F855" i="22"/>
  <c r="D855" i="22"/>
  <c r="E855" i="22" s="1"/>
  <c r="F854" i="22"/>
  <c r="D854" i="22"/>
  <c r="E854" i="22" s="1"/>
  <c r="F853" i="22"/>
  <c r="D853" i="22"/>
  <c r="E853" i="22" s="1"/>
  <c r="F852" i="22"/>
  <c r="D852" i="22"/>
  <c r="E852" i="22" s="1"/>
  <c r="F851" i="22"/>
  <c r="D851" i="22"/>
  <c r="E851" i="22" s="1"/>
  <c r="F850" i="22"/>
  <c r="D850" i="22"/>
  <c r="E850" i="22" s="1"/>
  <c r="F849" i="22"/>
  <c r="D849" i="22"/>
  <c r="E849" i="22" s="1"/>
  <c r="F848" i="22"/>
  <c r="D848" i="22"/>
  <c r="E848" i="22" s="1"/>
  <c r="F847" i="22"/>
  <c r="D847" i="22"/>
  <c r="E847" i="22" s="1"/>
  <c r="F846" i="22"/>
  <c r="D846" i="22"/>
  <c r="E846" i="22" s="1"/>
  <c r="F845" i="22"/>
  <c r="D845" i="22"/>
  <c r="E845" i="22" s="1"/>
  <c r="F844" i="22"/>
  <c r="D844" i="22"/>
  <c r="E844" i="22" s="1"/>
  <c r="F843" i="22"/>
  <c r="D843" i="22"/>
  <c r="E843" i="22" s="1"/>
  <c r="F842" i="22"/>
  <c r="D842" i="22"/>
  <c r="E842" i="22" s="1"/>
  <c r="F841" i="22"/>
  <c r="D841" i="22"/>
  <c r="E841" i="22" s="1"/>
  <c r="F840" i="22"/>
  <c r="D840" i="22"/>
  <c r="E840" i="22" s="1"/>
  <c r="F839" i="22"/>
  <c r="D839" i="22"/>
  <c r="E839" i="22" s="1"/>
  <c r="F838" i="22"/>
  <c r="D838" i="22"/>
  <c r="E838" i="22" s="1"/>
  <c r="F837" i="22"/>
  <c r="D837" i="22"/>
  <c r="E837" i="22" s="1"/>
  <c r="F836" i="22"/>
  <c r="D836" i="22"/>
  <c r="E836" i="22" s="1"/>
  <c r="F835" i="22"/>
  <c r="D835" i="22"/>
  <c r="E835" i="22" s="1"/>
  <c r="F834" i="22"/>
  <c r="D834" i="22"/>
  <c r="E834" i="22" s="1"/>
  <c r="F833" i="22"/>
  <c r="D833" i="22"/>
  <c r="E833" i="22" s="1"/>
  <c r="F832" i="22"/>
  <c r="D832" i="22"/>
  <c r="E832" i="22" s="1"/>
  <c r="F831" i="22"/>
  <c r="D831" i="22"/>
  <c r="E831" i="22" s="1"/>
  <c r="F830" i="22"/>
  <c r="D830" i="22"/>
  <c r="E830" i="22" s="1"/>
  <c r="F829" i="22"/>
  <c r="D829" i="22"/>
  <c r="E829" i="22" s="1"/>
  <c r="F828" i="22"/>
  <c r="D828" i="22"/>
  <c r="E828" i="22" s="1"/>
  <c r="F827" i="22"/>
  <c r="D827" i="22"/>
  <c r="E827" i="22" s="1"/>
  <c r="F826" i="22"/>
  <c r="D826" i="22"/>
  <c r="E826" i="22" s="1"/>
  <c r="F825" i="22"/>
  <c r="E825" i="22"/>
  <c r="D825" i="22"/>
  <c r="F824" i="22"/>
  <c r="D824" i="22"/>
  <c r="E824" i="22" s="1"/>
  <c r="F823" i="22"/>
  <c r="D823" i="22"/>
  <c r="E823" i="22" s="1"/>
  <c r="F822" i="22"/>
  <c r="D822" i="22"/>
  <c r="E822" i="22" s="1"/>
  <c r="F821" i="22"/>
  <c r="D821" i="22"/>
  <c r="E821" i="22" s="1"/>
  <c r="F820" i="22"/>
  <c r="D820" i="22"/>
  <c r="E820" i="22" s="1"/>
  <c r="F819" i="22"/>
  <c r="D819" i="22"/>
  <c r="E819" i="22" s="1"/>
  <c r="F818" i="22"/>
  <c r="D818" i="22"/>
  <c r="E818" i="22" s="1"/>
  <c r="F817" i="22"/>
  <c r="D817" i="22"/>
  <c r="E817" i="22" s="1"/>
  <c r="F816" i="22"/>
  <c r="D816" i="22"/>
  <c r="E816" i="22" s="1"/>
  <c r="F815" i="22"/>
  <c r="D815" i="22"/>
  <c r="E815" i="22" s="1"/>
  <c r="F814" i="22"/>
  <c r="D814" i="22"/>
  <c r="E814" i="22" s="1"/>
  <c r="F813" i="22"/>
  <c r="D813" i="22"/>
  <c r="E813" i="22" s="1"/>
  <c r="F812" i="22"/>
  <c r="D812" i="22"/>
  <c r="E812" i="22" s="1"/>
  <c r="F811" i="22"/>
  <c r="D811" i="22"/>
  <c r="E811" i="22" s="1"/>
  <c r="F810" i="22"/>
  <c r="D810" i="22"/>
  <c r="E810" i="22" s="1"/>
  <c r="F809" i="22"/>
  <c r="E809" i="22"/>
  <c r="D809" i="22"/>
  <c r="F808" i="22"/>
  <c r="D808" i="22"/>
  <c r="E808" i="22" s="1"/>
  <c r="F807" i="22"/>
  <c r="D807" i="22"/>
  <c r="E807" i="22" s="1"/>
  <c r="F806" i="22"/>
  <c r="D806" i="22"/>
  <c r="E806" i="22" s="1"/>
  <c r="F805" i="22"/>
  <c r="D805" i="22"/>
  <c r="E805" i="22" s="1"/>
  <c r="F804" i="22"/>
  <c r="D804" i="22"/>
  <c r="E804" i="22" s="1"/>
  <c r="F803" i="22"/>
  <c r="D803" i="22"/>
  <c r="E803" i="22" s="1"/>
  <c r="F802" i="22"/>
  <c r="D802" i="22"/>
  <c r="E802" i="22" s="1"/>
  <c r="F801" i="22"/>
  <c r="D801" i="22"/>
  <c r="E801" i="22" s="1"/>
  <c r="F800" i="22"/>
  <c r="D800" i="22"/>
  <c r="E800" i="22" s="1"/>
  <c r="F799" i="22"/>
  <c r="D799" i="22"/>
  <c r="E799" i="22" s="1"/>
  <c r="F798" i="22"/>
  <c r="D798" i="22"/>
  <c r="E798" i="22" s="1"/>
  <c r="F797" i="22"/>
  <c r="D797" i="22"/>
  <c r="E797" i="22" s="1"/>
  <c r="F796" i="22"/>
  <c r="D796" i="22"/>
  <c r="E796" i="22" s="1"/>
  <c r="F795" i="22"/>
  <c r="D795" i="22"/>
  <c r="E795" i="22" s="1"/>
  <c r="F794" i="22"/>
  <c r="D794" i="22"/>
  <c r="E794" i="22" s="1"/>
  <c r="F793" i="22"/>
  <c r="D793" i="22"/>
  <c r="E793" i="22" s="1"/>
  <c r="F792" i="22"/>
  <c r="D792" i="22"/>
  <c r="E792" i="22" s="1"/>
  <c r="F791" i="22"/>
  <c r="D791" i="22"/>
  <c r="E791" i="22" s="1"/>
  <c r="F790" i="22"/>
  <c r="D790" i="22"/>
  <c r="E790" i="22" s="1"/>
  <c r="F789" i="22"/>
  <c r="D789" i="22"/>
  <c r="E789" i="22" s="1"/>
  <c r="F788" i="22"/>
  <c r="D788" i="22"/>
  <c r="E788" i="22" s="1"/>
  <c r="F787" i="22"/>
  <c r="D787" i="22"/>
  <c r="E787" i="22" s="1"/>
  <c r="F786" i="22"/>
  <c r="D786" i="22"/>
  <c r="E786" i="22" s="1"/>
  <c r="F785" i="22"/>
  <c r="D785" i="22"/>
  <c r="E785" i="22" s="1"/>
  <c r="F784" i="22"/>
  <c r="D784" i="22"/>
  <c r="E784" i="22" s="1"/>
  <c r="F783" i="22"/>
  <c r="D783" i="22"/>
  <c r="E783" i="22" s="1"/>
  <c r="F782" i="22"/>
  <c r="D782" i="22"/>
  <c r="E782" i="22" s="1"/>
  <c r="F781" i="22"/>
  <c r="D781" i="22"/>
  <c r="E781" i="22" s="1"/>
  <c r="F780" i="22"/>
  <c r="D780" i="22"/>
  <c r="E780" i="22" s="1"/>
  <c r="F779" i="22"/>
  <c r="D779" i="22"/>
  <c r="E779" i="22" s="1"/>
  <c r="F778" i="22"/>
  <c r="D778" i="22"/>
  <c r="E778" i="22" s="1"/>
  <c r="F777" i="22"/>
  <c r="D777" i="22"/>
  <c r="E777" i="22" s="1"/>
  <c r="F776" i="22"/>
  <c r="D776" i="22"/>
  <c r="E776" i="22" s="1"/>
  <c r="F775" i="22"/>
  <c r="D775" i="22"/>
  <c r="E775" i="22" s="1"/>
  <c r="F774" i="22"/>
  <c r="E774" i="22"/>
  <c r="D774" i="22"/>
  <c r="F773" i="22"/>
  <c r="D773" i="22"/>
  <c r="E773" i="22" s="1"/>
  <c r="F772" i="22"/>
  <c r="D772" i="22"/>
  <c r="E772" i="22" s="1"/>
  <c r="F771" i="22"/>
  <c r="D771" i="22"/>
  <c r="E771" i="22" s="1"/>
  <c r="F770" i="22"/>
  <c r="D770" i="22"/>
  <c r="E770" i="22" s="1"/>
  <c r="F769" i="22"/>
  <c r="E769" i="22"/>
  <c r="D769" i="22"/>
  <c r="F768" i="22"/>
  <c r="D768" i="22"/>
  <c r="E768" i="22" s="1"/>
  <c r="F767" i="22"/>
  <c r="D767" i="22"/>
  <c r="E767" i="22" s="1"/>
  <c r="F766" i="22"/>
  <c r="D766" i="22"/>
  <c r="E766" i="22" s="1"/>
  <c r="F765" i="22"/>
  <c r="D765" i="22"/>
  <c r="E765" i="22" s="1"/>
  <c r="F764" i="22"/>
  <c r="D764" i="22"/>
  <c r="E764" i="22" s="1"/>
  <c r="F763" i="22"/>
  <c r="D763" i="22"/>
  <c r="E763" i="22" s="1"/>
  <c r="F762" i="22"/>
  <c r="D762" i="22"/>
  <c r="E762" i="22" s="1"/>
  <c r="F761" i="22"/>
  <c r="D761" i="22"/>
  <c r="E761" i="22" s="1"/>
  <c r="F760" i="22"/>
  <c r="D760" i="22"/>
  <c r="E760" i="22" s="1"/>
  <c r="F759" i="22"/>
  <c r="D759" i="22"/>
  <c r="E759" i="22" s="1"/>
  <c r="F758" i="22"/>
  <c r="E758" i="22"/>
  <c r="D758" i="22"/>
  <c r="F757" i="22"/>
  <c r="D757" i="22"/>
  <c r="E757" i="22" s="1"/>
  <c r="F756" i="22"/>
  <c r="D756" i="22"/>
  <c r="E756" i="22" s="1"/>
  <c r="F755" i="22"/>
  <c r="D755" i="22"/>
  <c r="E755" i="22" s="1"/>
  <c r="F754" i="22"/>
  <c r="D754" i="22"/>
  <c r="E754" i="22" s="1"/>
  <c r="F753" i="22"/>
  <c r="D753" i="22"/>
  <c r="E753" i="22" s="1"/>
  <c r="F752" i="22"/>
  <c r="D752" i="22"/>
  <c r="E752" i="22" s="1"/>
  <c r="F751" i="22"/>
  <c r="D751" i="22"/>
  <c r="E751" i="22" s="1"/>
  <c r="F750" i="22"/>
  <c r="D750" i="22"/>
  <c r="E750" i="22" s="1"/>
  <c r="F749" i="22"/>
  <c r="D749" i="22"/>
  <c r="E749" i="22" s="1"/>
  <c r="F748" i="22"/>
  <c r="D748" i="22"/>
  <c r="E748" i="22" s="1"/>
  <c r="F747" i="22"/>
  <c r="D747" i="22"/>
  <c r="E747" i="22" s="1"/>
  <c r="F746" i="22"/>
  <c r="D746" i="22"/>
  <c r="E746" i="22" s="1"/>
  <c r="F745" i="22"/>
  <c r="E745" i="22"/>
  <c r="D745" i="22"/>
  <c r="F744" i="22"/>
  <c r="D744" i="22"/>
  <c r="E744" i="22" s="1"/>
  <c r="F743" i="22"/>
  <c r="D743" i="22"/>
  <c r="E743" i="22" s="1"/>
  <c r="F742" i="22"/>
  <c r="D742" i="22"/>
  <c r="E742" i="22" s="1"/>
  <c r="F741" i="22"/>
  <c r="D741" i="22"/>
  <c r="E741" i="22" s="1"/>
  <c r="F740" i="22"/>
  <c r="D740" i="22"/>
  <c r="E740" i="22" s="1"/>
  <c r="F739" i="22"/>
  <c r="D739" i="22"/>
  <c r="E739" i="22" s="1"/>
  <c r="F738" i="22"/>
  <c r="D738" i="22"/>
  <c r="E738" i="22" s="1"/>
  <c r="F737" i="22"/>
  <c r="D737" i="22"/>
  <c r="E737" i="22" s="1"/>
  <c r="F736" i="22"/>
  <c r="D736" i="22"/>
  <c r="E736" i="22" s="1"/>
  <c r="F735" i="22"/>
  <c r="D735" i="22"/>
  <c r="E735" i="22" s="1"/>
  <c r="F734" i="22"/>
  <c r="E734" i="22"/>
  <c r="D734" i="22"/>
  <c r="F733" i="22"/>
  <c r="D733" i="22"/>
  <c r="E733" i="22" s="1"/>
  <c r="F732" i="22"/>
  <c r="D732" i="22"/>
  <c r="E732" i="22" s="1"/>
  <c r="F731" i="22"/>
  <c r="D731" i="22"/>
  <c r="E731" i="22" s="1"/>
  <c r="F730" i="22"/>
  <c r="D730" i="22"/>
  <c r="E730" i="22" s="1"/>
  <c r="F729" i="22"/>
  <c r="E729" i="22"/>
  <c r="D729" i="22"/>
  <c r="F728" i="22"/>
  <c r="D728" i="22"/>
  <c r="E728" i="22" s="1"/>
  <c r="F727" i="22"/>
  <c r="D727" i="22"/>
  <c r="E727" i="22" s="1"/>
  <c r="F726" i="22"/>
  <c r="D726" i="22"/>
  <c r="E726" i="22" s="1"/>
  <c r="F725" i="22"/>
  <c r="D725" i="22"/>
  <c r="E725" i="22" s="1"/>
  <c r="F724" i="22"/>
  <c r="D724" i="22"/>
  <c r="E724" i="22" s="1"/>
  <c r="F723" i="22"/>
  <c r="D723" i="22"/>
  <c r="E723" i="22" s="1"/>
  <c r="F722" i="22"/>
  <c r="D722" i="22"/>
  <c r="E722" i="22" s="1"/>
  <c r="F721" i="22"/>
  <c r="D721" i="22"/>
  <c r="E721" i="22" s="1"/>
  <c r="F720" i="22"/>
  <c r="D720" i="22"/>
  <c r="E720" i="22" s="1"/>
  <c r="F719" i="22"/>
  <c r="D719" i="22"/>
  <c r="E719" i="22" s="1"/>
  <c r="F718" i="22"/>
  <c r="D718" i="22"/>
  <c r="E718" i="22" s="1"/>
  <c r="F717" i="22"/>
  <c r="D717" i="22"/>
  <c r="E717" i="22" s="1"/>
  <c r="F716" i="22"/>
  <c r="D716" i="22"/>
  <c r="E716" i="22" s="1"/>
  <c r="F715" i="22"/>
  <c r="D715" i="22"/>
  <c r="E715" i="22" s="1"/>
  <c r="F714" i="22"/>
  <c r="D714" i="22"/>
  <c r="E714" i="22" s="1"/>
  <c r="F713" i="22"/>
  <c r="D713" i="22"/>
  <c r="E713" i="22" s="1"/>
  <c r="F712" i="22"/>
  <c r="D712" i="22"/>
  <c r="E712" i="22" s="1"/>
  <c r="F711" i="22"/>
  <c r="D711" i="22"/>
  <c r="E711" i="22" s="1"/>
  <c r="F710" i="22"/>
  <c r="D710" i="22"/>
  <c r="E710" i="22" s="1"/>
  <c r="F709" i="22"/>
  <c r="D709" i="22"/>
  <c r="E709" i="22" s="1"/>
  <c r="F708" i="22"/>
  <c r="D708" i="22"/>
  <c r="E708" i="22" s="1"/>
  <c r="F707" i="22"/>
  <c r="D707" i="22"/>
  <c r="E707" i="22" s="1"/>
  <c r="F706" i="22"/>
  <c r="D706" i="22"/>
  <c r="E706" i="22" s="1"/>
  <c r="F705" i="22"/>
  <c r="D705" i="22"/>
  <c r="E705" i="22" s="1"/>
  <c r="F704" i="22"/>
  <c r="D704" i="22"/>
  <c r="E704" i="22" s="1"/>
  <c r="F703" i="22"/>
  <c r="D703" i="22"/>
  <c r="E703" i="22" s="1"/>
  <c r="F702" i="22"/>
  <c r="D702" i="22"/>
  <c r="E702" i="22" s="1"/>
  <c r="F701" i="22"/>
  <c r="D701" i="22"/>
  <c r="E701" i="22" s="1"/>
  <c r="F700" i="22"/>
  <c r="D700" i="22"/>
  <c r="E700" i="22" s="1"/>
  <c r="F699" i="22"/>
  <c r="D699" i="22"/>
  <c r="E699" i="22" s="1"/>
  <c r="F698" i="22"/>
  <c r="D698" i="22"/>
  <c r="E698" i="22" s="1"/>
  <c r="F697" i="22"/>
  <c r="D697" i="22"/>
  <c r="E697" i="22" s="1"/>
  <c r="F696" i="22"/>
  <c r="D696" i="22"/>
  <c r="E696" i="22" s="1"/>
  <c r="F695" i="22"/>
  <c r="D695" i="22"/>
  <c r="E695" i="22" s="1"/>
  <c r="F694" i="22"/>
  <c r="D694" i="22"/>
  <c r="E694" i="22" s="1"/>
  <c r="F693" i="22"/>
  <c r="D693" i="22"/>
  <c r="E693" i="22" s="1"/>
  <c r="F692" i="22"/>
  <c r="D692" i="22"/>
  <c r="E692" i="22" s="1"/>
  <c r="F691" i="22"/>
  <c r="D691" i="22"/>
  <c r="E691" i="22" s="1"/>
  <c r="F690" i="22"/>
  <c r="D690" i="22"/>
  <c r="E690" i="22" s="1"/>
  <c r="F689" i="22"/>
  <c r="D689" i="22"/>
  <c r="E689" i="22" s="1"/>
  <c r="F688" i="22"/>
  <c r="D688" i="22"/>
  <c r="E688" i="22" s="1"/>
  <c r="F687" i="22"/>
  <c r="D687" i="22"/>
  <c r="E687" i="22" s="1"/>
  <c r="F686" i="22"/>
  <c r="D686" i="22"/>
  <c r="E686" i="22" s="1"/>
  <c r="F685" i="22"/>
  <c r="D685" i="22"/>
  <c r="E685" i="22" s="1"/>
  <c r="F684" i="22"/>
  <c r="D684" i="22"/>
  <c r="E684" i="22" s="1"/>
  <c r="F683" i="22"/>
  <c r="E683" i="22"/>
  <c r="D683" i="22"/>
  <c r="F682" i="22"/>
  <c r="D682" i="22"/>
  <c r="E682" i="22" s="1"/>
  <c r="F681" i="22"/>
  <c r="D681" i="22"/>
  <c r="E681" i="22" s="1"/>
  <c r="F680" i="22"/>
  <c r="D680" i="22"/>
  <c r="E680" i="22" s="1"/>
  <c r="F679" i="22"/>
  <c r="D679" i="22"/>
  <c r="E679" i="22" s="1"/>
  <c r="F678" i="22"/>
  <c r="D678" i="22"/>
  <c r="E678" i="22" s="1"/>
  <c r="F677" i="22"/>
  <c r="D677" i="22"/>
  <c r="E677" i="22" s="1"/>
  <c r="F676" i="22"/>
  <c r="D676" i="22"/>
  <c r="E676" i="22" s="1"/>
  <c r="F675" i="22"/>
  <c r="D675" i="22"/>
  <c r="E675" i="22" s="1"/>
  <c r="F674" i="22"/>
  <c r="D674" i="22"/>
  <c r="E674" i="22" s="1"/>
  <c r="F673" i="22"/>
  <c r="D673" i="22"/>
  <c r="E673" i="22" s="1"/>
  <c r="F672" i="22"/>
  <c r="D672" i="22"/>
  <c r="E672" i="22" s="1"/>
  <c r="F671" i="22"/>
  <c r="D671" i="22"/>
  <c r="E671" i="22" s="1"/>
  <c r="F670" i="22"/>
  <c r="D670" i="22"/>
  <c r="E670" i="22" s="1"/>
  <c r="F669" i="22"/>
  <c r="D669" i="22"/>
  <c r="E669" i="22" s="1"/>
  <c r="F668" i="22"/>
  <c r="D668" i="22"/>
  <c r="E668" i="22" s="1"/>
  <c r="F667" i="22"/>
  <c r="D667" i="22"/>
  <c r="E667" i="22" s="1"/>
  <c r="F666" i="22"/>
  <c r="D666" i="22"/>
  <c r="E666" i="22" s="1"/>
  <c r="F665" i="22"/>
  <c r="D665" i="22"/>
  <c r="E665" i="22" s="1"/>
  <c r="F664" i="22"/>
  <c r="D664" i="22"/>
  <c r="E664" i="22" s="1"/>
  <c r="F663" i="22"/>
  <c r="D663" i="22"/>
  <c r="E663" i="22" s="1"/>
  <c r="F662" i="22"/>
  <c r="D662" i="22"/>
  <c r="E662" i="22" s="1"/>
  <c r="F661" i="22"/>
  <c r="D661" i="22"/>
  <c r="E661" i="22" s="1"/>
  <c r="F660" i="22"/>
  <c r="D660" i="22"/>
  <c r="E660" i="22" s="1"/>
  <c r="F659" i="22"/>
  <c r="D659" i="22"/>
  <c r="E659" i="22" s="1"/>
  <c r="F658" i="22"/>
  <c r="D658" i="22"/>
  <c r="E658" i="22" s="1"/>
  <c r="F657" i="22"/>
  <c r="D657" i="22"/>
  <c r="E657" i="22" s="1"/>
  <c r="F656" i="22"/>
  <c r="D656" i="22"/>
  <c r="E656" i="22" s="1"/>
  <c r="F655" i="22"/>
  <c r="D655" i="22"/>
  <c r="E655" i="22" s="1"/>
  <c r="F654" i="22"/>
  <c r="D654" i="22"/>
  <c r="E654" i="22" s="1"/>
  <c r="F653" i="22"/>
  <c r="D653" i="22"/>
  <c r="E653" i="22" s="1"/>
  <c r="F652" i="22"/>
  <c r="D652" i="22"/>
  <c r="E652" i="22" s="1"/>
  <c r="F651" i="22"/>
  <c r="D651" i="22"/>
  <c r="E651" i="22" s="1"/>
  <c r="F650" i="22"/>
  <c r="D650" i="22"/>
  <c r="E650" i="22" s="1"/>
  <c r="F649" i="22"/>
  <c r="E649" i="22"/>
  <c r="D649" i="22"/>
  <c r="F648" i="22"/>
  <c r="D648" i="22"/>
  <c r="E648" i="22" s="1"/>
  <c r="F647" i="22"/>
  <c r="D647" i="22"/>
  <c r="E647" i="22" s="1"/>
  <c r="F646" i="22"/>
  <c r="D646" i="22"/>
  <c r="E646" i="22" s="1"/>
  <c r="F645" i="22"/>
  <c r="D645" i="22"/>
  <c r="E645" i="22" s="1"/>
  <c r="F644" i="22"/>
  <c r="D644" i="22"/>
  <c r="E644" i="22" s="1"/>
  <c r="F643" i="22"/>
  <c r="D643" i="22"/>
  <c r="E643" i="22" s="1"/>
  <c r="F642" i="22"/>
  <c r="D642" i="22"/>
  <c r="E642" i="22" s="1"/>
  <c r="F641" i="22"/>
  <c r="D641" i="22"/>
  <c r="E641" i="22" s="1"/>
  <c r="F640" i="22"/>
  <c r="D640" i="22"/>
  <c r="E640" i="22" s="1"/>
  <c r="F639" i="22"/>
  <c r="D639" i="22"/>
  <c r="E639" i="22" s="1"/>
  <c r="F638" i="22"/>
  <c r="E638" i="22"/>
  <c r="D638" i="22"/>
  <c r="F637" i="22"/>
  <c r="D637" i="22"/>
  <c r="E637" i="22" s="1"/>
  <c r="F636" i="22"/>
  <c r="D636" i="22"/>
  <c r="E636" i="22" s="1"/>
  <c r="F635" i="22"/>
  <c r="D635" i="22"/>
  <c r="E635" i="22" s="1"/>
  <c r="F634" i="22"/>
  <c r="D634" i="22"/>
  <c r="E634" i="22" s="1"/>
  <c r="F633" i="22"/>
  <c r="D633" i="22"/>
  <c r="E633" i="22" s="1"/>
  <c r="F632" i="22"/>
  <c r="D632" i="22"/>
  <c r="E632" i="22" s="1"/>
  <c r="F631" i="22"/>
  <c r="D631" i="22"/>
  <c r="E631" i="22" s="1"/>
  <c r="F630" i="22"/>
  <c r="D630" i="22"/>
  <c r="E630" i="22" s="1"/>
  <c r="F629" i="22"/>
  <c r="D629" i="22"/>
  <c r="E629" i="22" s="1"/>
  <c r="F628" i="22"/>
  <c r="D628" i="22"/>
  <c r="E628" i="22" s="1"/>
  <c r="F627" i="22"/>
  <c r="D627" i="22"/>
  <c r="E627" i="22" s="1"/>
  <c r="F626" i="22"/>
  <c r="D626" i="22"/>
  <c r="E626" i="22" s="1"/>
  <c r="F625" i="22"/>
  <c r="D625" i="22"/>
  <c r="E625" i="22" s="1"/>
  <c r="F624" i="22"/>
  <c r="D624" i="22"/>
  <c r="E624" i="22" s="1"/>
  <c r="F623" i="22"/>
  <c r="D623" i="22"/>
  <c r="E623" i="22" s="1"/>
  <c r="F622" i="22"/>
  <c r="D622" i="22"/>
  <c r="E622" i="22" s="1"/>
  <c r="F621" i="22"/>
  <c r="D621" i="22"/>
  <c r="E621" i="22" s="1"/>
  <c r="F620" i="22"/>
  <c r="D620" i="22"/>
  <c r="E620" i="22" s="1"/>
  <c r="F619" i="22"/>
  <c r="D619" i="22"/>
  <c r="E619" i="22" s="1"/>
  <c r="F618" i="22"/>
  <c r="D618" i="22"/>
  <c r="E618" i="22" s="1"/>
  <c r="F617" i="22"/>
  <c r="D617" i="22"/>
  <c r="E617" i="22" s="1"/>
  <c r="F616" i="22"/>
  <c r="D616" i="22"/>
  <c r="E616" i="22" s="1"/>
  <c r="F615" i="22"/>
  <c r="D615" i="22"/>
  <c r="E615" i="22" s="1"/>
  <c r="F614" i="22"/>
  <c r="E614" i="22"/>
  <c r="D614" i="22"/>
  <c r="F613" i="22"/>
  <c r="D613" i="22"/>
  <c r="E613" i="22" s="1"/>
  <c r="F612" i="22"/>
  <c r="D612" i="22"/>
  <c r="E612" i="22" s="1"/>
  <c r="F611" i="22"/>
  <c r="D611" i="22"/>
  <c r="E611" i="22" s="1"/>
  <c r="F610" i="22"/>
  <c r="D610" i="22"/>
  <c r="E610" i="22" s="1"/>
  <c r="F609" i="22"/>
  <c r="D609" i="22"/>
  <c r="E609" i="22" s="1"/>
  <c r="F608" i="22"/>
  <c r="D608" i="22"/>
  <c r="E608" i="22" s="1"/>
  <c r="F607" i="22"/>
  <c r="D607" i="22"/>
  <c r="E607" i="22" s="1"/>
  <c r="F606" i="22"/>
  <c r="D606" i="22"/>
  <c r="E606" i="22" s="1"/>
  <c r="F605" i="22"/>
  <c r="D605" i="22"/>
  <c r="E605" i="22" s="1"/>
  <c r="F604" i="22"/>
  <c r="D604" i="22"/>
  <c r="E604" i="22" s="1"/>
  <c r="F603" i="22"/>
  <c r="D603" i="22"/>
  <c r="E603" i="22" s="1"/>
  <c r="F602" i="22"/>
  <c r="D602" i="22"/>
  <c r="E602" i="22" s="1"/>
  <c r="F601" i="22"/>
  <c r="D601" i="22"/>
  <c r="E601" i="22" s="1"/>
  <c r="F600" i="22"/>
  <c r="D600" i="22"/>
  <c r="E600" i="22" s="1"/>
  <c r="F599" i="22"/>
  <c r="D599" i="22"/>
  <c r="E599" i="22" s="1"/>
  <c r="F598" i="22"/>
  <c r="E598" i="22"/>
  <c r="D598" i="22"/>
  <c r="F597" i="22"/>
  <c r="D597" i="22"/>
  <c r="E597" i="22" s="1"/>
  <c r="F596" i="22"/>
  <c r="D596" i="22"/>
  <c r="E596" i="22" s="1"/>
  <c r="F595" i="22"/>
  <c r="D595" i="22"/>
  <c r="E595" i="22" s="1"/>
  <c r="F594" i="22"/>
  <c r="D594" i="22"/>
  <c r="E594" i="22" s="1"/>
  <c r="F593" i="22"/>
  <c r="D593" i="22"/>
  <c r="E593" i="22" s="1"/>
  <c r="F592" i="22"/>
  <c r="D592" i="22"/>
  <c r="E592" i="22" s="1"/>
  <c r="F591" i="22"/>
  <c r="D591" i="22"/>
  <c r="E591" i="22" s="1"/>
  <c r="F590" i="22"/>
  <c r="D590" i="22"/>
  <c r="E590" i="22" s="1"/>
  <c r="F589" i="22"/>
  <c r="D589" i="22"/>
  <c r="E589" i="22" s="1"/>
  <c r="F588" i="22"/>
  <c r="D588" i="22"/>
  <c r="E588" i="22" s="1"/>
  <c r="F587" i="22"/>
  <c r="D587" i="22"/>
  <c r="E587" i="22" s="1"/>
  <c r="F586" i="22"/>
  <c r="D586" i="22"/>
  <c r="E586" i="22" s="1"/>
  <c r="F585" i="22"/>
  <c r="D585" i="22"/>
  <c r="E585" i="22" s="1"/>
  <c r="F584" i="22"/>
  <c r="D584" i="22"/>
  <c r="E584" i="22" s="1"/>
  <c r="F583" i="22"/>
  <c r="D583" i="22"/>
  <c r="E583" i="22" s="1"/>
  <c r="F582" i="22"/>
  <c r="D582" i="22"/>
  <c r="E582" i="22" s="1"/>
  <c r="F581" i="22"/>
  <c r="D581" i="22"/>
  <c r="E581" i="22" s="1"/>
  <c r="F580" i="22"/>
  <c r="D580" i="22"/>
  <c r="E580" i="22" s="1"/>
  <c r="F579" i="22"/>
  <c r="D579" i="22"/>
  <c r="E579" i="22" s="1"/>
  <c r="F578" i="22"/>
  <c r="D578" i="22"/>
  <c r="E578" i="22" s="1"/>
  <c r="F577" i="22"/>
  <c r="D577" i="22"/>
  <c r="E577" i="22" s="1"/>
  <c r="F576" i="22"/>
  <c r="D576" i="22"/>
  <c r="E576" i="22" s="1"/>
  <c r="F575" i="22"/>
  <c r="D575" i="22"/>
  <c r="E575" i="22" s="1"/>
  <c r="F574" i="22"/>
  <c r="D574" i="22"/>
  <c r="E574" i="22" s="1"/>
  <c r="F573" i="22"/>
  <c r="D573" i="22"/>
  <c r="E573" i="22" s="1"/>
  <c r="F572" i="22"/>
  <c r="D572" i="22"/>
  <c r="E572" i="22" s="1"/>
  <c r="F571" i="22"/>
  <c r="D571" i="22"/>
  <c r="E571" i="22" s="1"/>
  <c r="F570" i="22"/>
  <c r="D570" i="22"/>
  <c r="E570" i="22" s="1"/>
  <c r="F569" i="22"/>
  <c r="D569" i="22"/>
  <c r="E569" i="22" s="1"/>
  <c r="F568" i="22"/>
  <c r="D568" i="22"/>
  <c r="E568" i="22" s="1"/>
  <c r="F567" i="22"/>
  <c r="D567" i="22"/>
  <c r="E567" i="22" s="1"/>
  <c r="F566" i="22"/>
  <c r="E566" i="22"/>
  <c r="D566" i="22"/>
  <c r="F565" i="22"/>
  <c r="D565" i="22"/>
  <c r="E565" i="22" s="1"/>
  <c r="F564" i="22"/>
  <c r="D564" i="22"/>
  <c r="E564" i="22" s="1"/>
  <c r="F563" i="22"/>
  <c r="D563" i="22"/>
  <c r="E563" i="22" s="1"/>
  <c r="F562" i="22"/>
  <c r="D562" i="22"/>
  <c r="E562" i="22" s="1"/>
  <c r="F561" i="22"/>
  <c r="D561" i="22"/>
  <c r="E561" i="22" s="1"/>
  <c r="F560" i="22"/>
  <c r="D560" i="22"/>
  <c r="E560" i="22" s="1"/>
  <c r="F559" i="22"/>
  <c r="D559" i="22"/>
  <c r="E559" i="22" s="1"/>
  <c r="F558" i="22"/>
  <c r="D558" i="22"/>
  <c r="E558" i="22" s="1"/>
  <c r="F557" i="22"/>
  <c r="D557" i="22"/>
  <c r="E557" i="22" s="1"/>
  <c r="F556" i="22"/>
  <c r="D556" i="22"/>
  <c r="E556" i="22" s="1"/>
  <c r="F555" i="22"/>
  <c r="D555" i="22"/>
  <c r="E555" i="22" s="1"/>
  <c r="F554" i="22"/>
  <c r="D554" i="22"/>
  <c r="E554" i="22" s="1"/>
  <c r="F553" i="22"/>
  <c r="D553" i="22"/>
  <c r="E553" i="22" s="1"/>
  <c r="F552" i="22"/>
  <c r="D552" i="22"/>
  <c r="E552" i="22" s="1"/>
  <c r="F551" i="22"/>
  <c r="D551" i="22"/>
  <c r="E551" i="22" s="1"/>
  <c r="F550" i="22"/>
  <c r="D550" i="22"/>
  <c r="E550" i="22" s="1"/>
  <c r="F549" i="22"/>
  <c r="D549" i="22"/>
  <c r="E549" i="22" s="1"/>
  <c r="F548" i="22"/>
  <c r="D548" i="22"/>
  <c r="E548" i="22" s="1"/>
  <c r="F547" i="22"/>
  <c r="D547" i="22"/>
  <c r="E547" i="22" s="1"/>
  <c r="F546" i="22"/>
  <c r="D546" i="22"/>
  <c r="E546" i="22" s="1"/>
  <c r="F545" i="22"/>
  <c r="D545" i="22"/>
  <c r="E545" i="22" s="1"/>
  <c r="F544" i="22"/>
  <c r="D544" i="22"/>
  <c r="E544" i="22" s="1"/>
  <c r="F543" i="22"/>
  <c r="D543" i="22"/>
  <c r="E543" i="22" s="1"/>
  <c r="F542" i="22"/>
  <c r="D542" i="22"/>
  <c r="E542" i="22" s="1"/>
  <c r="F541" i="22"/>
  <c r="E541" i="22"/>
  <c r="D541" i="22"/>
  <c r="F540" i="22"/>
  <c r="D540" i="22"/>
  <c r="E540" i="22" s="1"/>
  <c r="F539" i="22"/>
  <c r="D539" i="22"/>
  <c r="E539" i="22" s="1"/>
  <c r="F538" i="22"/>
  <c r="D538" i="22"/>
  <c r="E538" i="22" s="1"/>
  <c r="F537" i="22"/>
  <c r="D537" i="22"/>
  <c r="E537" i="22" s="1"/>
  <c r="F536" i="22"/>
  <c r="D536" i="22"/>
  <c r="E536" i="22" s="1"/>
  <c r="F535" i="22"/>
  <c r="D535" i="22"/>
  <c r="E535" i="22" s="1"/>
  <c r="F534" i="22"/>
  <c r="D534" i="22"/>
  <c r="E534" i="22" s="1"/>
  <c r="F533" i="22"/>
  <c r="D533" i="22"/>
  <c r="E533" i="22" s="1"/>
  <c r="F532" i="22"/>
  <c r="D532" i="22"/>
  <c r="E532" i="22" s="1"/>
  <c r="F531" i="22"/>
  <c r="D531" i="22"/>
  <c r="E531" i="22" s="1"/>
  <c r="F530" i="22"/>
  <c r="D530" i="22"/>
  <c r="E530" i="22" s="1"/>
  <c r="F529" i="22"/>
  <c r="D529" i="22"/>
  <c r="E529" i="22" s="1"/>
  <c r="F528" i="22"/>
  <c r="D528" i="22"/>
  <c r="E528" i="22" s="1"/>
  <c r="F527" i="22"/>
  <c r="D527" i="22"/>
  <c r="E527" i="22" s="1"/>
  <c r="F526" i="22"/>
  <c r="D526" i="22"/>
  <c r="E526" i="22" s="1"/>
  <c r="F525" i="22"/>
  <c r="D525" i="22"/>
  <c r="E525" i="22" s="1"/>
  <c r="F524" i="22"/>
  <c r="D524" i="22"/>
  <c r="E524" i="22" s="1"/>
  <c r="F523" i="22"/>
  <c r="D523" i="22"/>
  <c r="E523" i="22" s="1"/>
  <c r="F522" i="22"/>
  <c r="D522" i="22"/>
  <c r="E522" i="22" s="1"/>
  <c r="F521" i="22"/>
  <c r="E521" i="22"/>
  <c r="D521" i="22"/>
  <c r="F520" i="22"/>
  <c r="D520" i="22"/>
  <c r="E520" i="22" s="1"/>
  <c r="F519" i="22"/>
  <c r="D519" i="22"/>
  <c r="E519" i="22" s="1"/>
  <c r="F518" i="22"/>
  <c r="D518" i="22"/>
  <c r="E518" i="22" s="1"/>
  <c r="F517" i="22"/>
  <c r="D517" i="22"/>
  <c r="E517" i="22" s="1"/>
  <c r="F516" i="22"/>
  <c r="D516" i="22"/>
  <c r="E516" i="22" s="1"/>
  <c r="F515" i="22"/>
  <c r="D515" i="22"/>
  <c r="E515" i="22" s="1"/>
  <c r="F514" i="22"/>
  <c r="D514" i="22"/>
  <c r="E514" i="22" s="1"/>
  <c r="F513" i="22"/>
  <c r="D513" i="22"/>
  <c r="E513" i="22" s="1"/>
  <c r="F512" i="22"/>
  <c r="D512" i="22"/>
  <c r="E512" i="22" s="1"/>
  <c r="F511" i="22"/>
  <c r="D511" i="22"/>
  <c r="E511" i="22" s="1"/>
  <c r="F510" i="22"/>
  <c r="D510" i="22"/>
  <c r="E510" i="22" s="1"/>
  <c r="F509" i="22"/>
  <c r="D509" i="22"/>
  <c r="E509" i="22" s="1"/>
  <c r="F508" i="22"/>
  <c r="D508" i="22"/>
  <c r="E508" i="22" s="1"/>
  <c r="F507" i="22"/>
  <c r="D507" i="22"/>
  <c r="E507" i="22" s="1"/>
  <c r="F506" i="22"/>
  <c r="D506" i="22"/>
  <c r="E506" i="22" s="1"/>
  <c r="F505" i="22"/>
  <c r="D505" i="22"/>
  <c r="E505" i="22" s="1"/>
  <c r="F504" i="22"/>
  <c r="D504" i="22"/>
  <c r="E504" i="22" s="1"/>
  <c r="F503" i="22"/>
  <c r="D503" i="22"/>
  <c r="E503" i="22" s="1"/>
  <c r="F502" i="22"/>
  <c r="D502" i="22"/>
  <c r="E502" i="22" s="1"/>
  <c r="F501" i="22"/>
  <c r="D501" i="22"/>
  <c r="E501" i="22" s="1"/>
  <c r="F500" i="22"/>
  <c r="D500" i="22"/>
  <c r="E500" i="22" s="1"/>
  <c r="F499" i="22"/>
  <c r="D499" i="22"/>
  <c r="E499" i="22" s="1"/>
  <c r="F498" i="22"/>
  <c r="D498" i="22"/>
  <c r="E498" i="22" s="1"/>
  <c r="F497" i="22"/>
  <c r="D497" i="22"/>
  <c r="E497" i="22" s="1"/>
  <c r="F496" i="22"/>
  <c r="D496" i="22"/>
  <c r="E496" i="22" s="1"/>
  <c r="F495" i="22"/>
  <c r="D495" i="22"/>
  <c r="E495" i="22" s="1"/>
  <c r="F494" i="22"/>
  <c r="D494" i="22"/>
  <c r="E494" i="22" s="1"/>
  <c r="F493" i="22"/>
  <c r="D493" i="22"/>
  <c r="E493" i="22" s="1"/>
  <c r="F492" i="22"/>
  <c r="D492" i="22"/>
  <c r="E492" i="22" s="1"/>
  <c r="F491" i="22"/>
  <c r="D491" i="22"/>
  <c r="E491" i="22" s="1"/>
  <c r="F490" i="22"/>
  <c r="D490" i="22"/>
  <c r="E490" i="22" s="1"/>
  <c r="F489" i="22"/>
  <c r="D489" i="22"/>
  <c r="E489" i="22" s="1"/>
  <c r="F488" i="22"/>
  <c r="D488" i="22"/>
  <c r="E488" i="22" s="1"/>
  <c r="F487" i="22"/>
  <c r="D487" i="22"/>
  <c r="E487" i="22" s="1"/>
  <c r="F486" i="22"/>
  <c r="D486" i="22"/>
  <c r="E486" i="22" s="1"/>
  <c r="F485" i="22"/>
  <c r="D485" i="22"/>
  <c r="E485" i="22" s="1"/>
  <c r="F484" i="22"/>
  <c r="D484" i="22"/>
  <c r="E484" i="22" s="1"/>
  <c r="F483" i="22"/>
  <c r="D483" i="22"/>
  <c r="E483" i="22" s="1"/>
  <c r="F482" i="22"/>
  <c r="D482" i="22"/>
  <c r="E482" i="22" s="1"/>
  <c r="F481" i="22"/>
  <c r="D481" i="22"/>
  <c r="E481" i="22" s="1"/>
  <c r="F480" i="22"/>
  <c r="D480" i="22"/>
  <c r="E480" i="22" s="1"/>
  <c r="F479" i="22"/>
  <c r="D479" i="22"/>
  <c r="E479" i="22" s="1"/>
  <c r="F478" i="22"/>
  <c r="D478" i="22"/>
  <c r="E478" i="22" s="1"/>
  <c r="F477" i="22"/>
  <c r="D477" i="22"/>
  <c r="E477" i="22" s="1"/>
  <c r="F476" i="22"/>
  <c r="D476" i="22"/>
  <c r="E476" i="22" s="1"/>
  <c r="F475" i="22"/>
  <c r="D475" i="22"/>
  <c r="E475" i="22" s="1"/>
  <c r="F474" i="22"/>
  <c r="D474" i="22"/>
  <c r="E474" i="22" s="1"/>
  <c r="F473" i="22"/>
  <c r="D473" i="22"/>
  <c r="E473" i="22" s="1"/>
  <c r="F472" i="22"/>
  <c r="D472" i="22"/>
  <c r="E472" i="22" s="1"/>
  <c r="F471" i="22"/>
  <c r="D471" i="22"/>
  <c r="E471" i="22" s="1"/>
  <c r="F470" i="22"/>
  <c r="D470" i="22"/>
  <c r="E470" i="22" s="1"/>
  <c r="F469" i="22"/>
  <c r="D469" i="22"/>
  <c r="E469" i="22" s="1"/>
  <c r="F468" i="22"/>
  <c r="D468" i="22"/>
  <c r="E468" i="22" s="1"/>
  <c r="F467" i="22"/>
  <c r="D467" i="22"/>
  <c r="E467" i="22" s="1"/>
  <c r="F466" i="22"/>
  <c r="D466" i="22"/>
  <c r="E466" i="22" s="1"/>
  <c r="F465" i="22"/>
  <c r="D465" i="22"/>
  <c r="E465" i="22" s="1"/>
  <c r="F464" i="22"/>
  <c r="D464" i="22"/>
  <c r="E464" i="22" s="1"/>
  <c r="F463" i="22"/>
  <c r="D463" i="22"/>
  <c r="E463" i="22" s="1"/>
  <c r="F462" i="22"/>
  <c r="D462" i="22"/>
  <c r="E462" i="22" s="1"/>
  <c r="F461" i="22"/>
  <c r="D461" i="22"/>
  <c r="E461" i="22" s="1"/>
  <c r="F460" i="22"/>
  <c r="D460" i="22"/>
  <c r="E460" i="22" s="1"/>
  <c r="F459" i="22"/>
  <c r="D459" i="22"/>
  <c r="E459" i="22" s="1"/>
  <c r="F458" i="22"/>
  <c r="D458" i="22"/>
  <c r="E458" i="22" s="1"/>
  <c r="F457" i="22"/>
  <c r="D457" i="22"/>
  <c r="E457" i="22" s="1"/>
  <c r="F456" i="22"/>
  <c r="D456" i="22"/>
  <c r="E456" i="22" s="1"/>
  <c r="F455" i="22"/>
  <c r="D455" i="22"/>
  <c r="E455" i="22" s="1"/>
  <c r="F454" i="22"/>
  <c r="D454" i="22"/>
  <c r="E454" i="22" s="1"/>
  <c r="F453" i="22"/>
  <c r="D453" i="22"/>
  <c r="E453" i="22" s="1"/>
  <c r="F452" i="22"/>
  <c r="D452" i="22"/>
  <c r="E452" i="22" s="1"/>
  <c r="F451" i="22"/>
  <c r="D451" i="22"/>
  <c r="E451" i="22" s="1"/>
  <c r="F450" i="22"/>
  <c r="D450" i="22"/>
  <c r="E450" i="22" s="1"/>
  <c r="F449" i="22"/>
  <c r="E449" i="22"/>
  <c r="D449" i="22"/>
  <c r="F448" i="22"/>
  <c r="D448" i="22"/>
  <c r="E448" i="22" s="1"/>
  <c r="F447" i="22"/>
  <c r="D447" i="22"/>
  <c r="E447" i="22" s="1"/>
  <c r="F446" i="22"/>
  <c r="D446" i="22"/>
  <c r="E446" i="22" s="1"/>
  <c r="F445" i="22"/>
  <c r="D445" i="22"/>
  <c r="E445" i="22" s="1"/>
  <c r="F444" i="22"/>
  <c r="D444" i="22"/>
  <c r="E444" i="22" s="1"/>
  <c r="F443" i="22"/>
  <c r="D443" i="22"/>
  <c r="E443" i="22" s="1"/>
  <c r="F442" i="22"/>
  <c r="D442" i="22"/>
  <c r="E442" i="22" s="1"/>
  <c r="F441" i="22"/>
  <c r="D441" i="22"/>
  <c r="E441" i="22" s="1"/>
  <c r="F440" i="22"/>
  <c r="D440" i="22"/>
  <c r="E440" i="22" s="1"/>
  <c r="F439" i="22"/>
  <c r="D439" i="22"/>
  <c r="E439" i="22" s="1"/>
  <c r="F438" i="22"/>
  <c r="D438" i="22"/>
  <c r="E438" i="22" s="1"/>
  <c r="F437" i="22"/>
  <c r="D437" i="22"/>
  <c r="E437" i="22" s="1"/>
  <c r="F436" i="22"/>
  <c r="D436" i="22"/>
  <c r="E436" i="22" s="1"/>
  <c r="F435" i="22"/>
  <c r="D435" i="22"/>
  <c r="E435" i="22" s="1"/>
  <c r="F434" i="22"/>
  <c r="D434" i="22"/>
  <c r="E434" i="22" s="1"/>
  <c r="F433" i="22"/>
  <c r="D433" i="22"/>
  <c r="E433" i="22" s="1"/>
  <c r="F432" i="22"/>
  <c r="D432" i="22"/>
  <c r="E432" i="22" s="1"/>
  <c r="F431" i="22"/>
  <c r="D431" i="22"/>
  <c r="E431" i="22" s="1"/>
  <c r="F430" i="22"/>
  <c r="D430" i="22"/>
  <c r="E430" i="22" s="1"/>
  <c r="F429" i="22"/>
  <c r="D429" i="22"/>
  <c r="E429" i="22" s="1"/>
  <c r="F428" i="22"/>
  <c r="D428" i="22"/>
  <c r="E428" i="22" s="1"/>
  <c r="F427" i="22"/>
  <c r="E427" i="22"/>
  <c r="D427" i="22"/>
  <c r="F426" i="22"/>
  <c r="D426" i="22"/>
  <c r="E426" i="22" s="1"/>
  <c r="F425" i="22"/>
  <c r="D425" i="22"/>
  <c r="E425" i="22" s="1"/>
  <c r="F424" i="22"/>
  <c r="D424" i="22"/>
  <c r="E424" i="22" s="1"/>
  <c r="F423" i="22"/>
  <c r="D423" i="22"/>
  <c r="E423" i="22" s="1"/>
  <c r="F422" i="22"/>
  <c r="D422" i="22"/>
  <c r="E422" i="22" s="1"/>
  <c r="F421" i="22"/>
  <c r="D421" i="22"/>
  <c r="E421" i="22" s="1"/>
  <c r="F420" i="22"/>
  <c r="D420" i="22"/>
  <c r="E420" i="22" s="1"/>
  <c r="F419" i="22"/>
  <c r="D419" i="22"/>
  <c r="E419" i="22" s="1"/>
  <c r="F418" i="22"/>
  <c r="D418" i="22"/>
  <c r="E418" i="22" s="1"/>
  <c r="F417" i="22"/>
  <c r="D417" i="22"/>
  <c r="E417" i="22" s="1"/>
  <c r="F416" i="22"/>
  <c r="D416" i="22"/>
  <c r="E416" i="22" s="1"/>
  <c r="F415" i="22"/>
  <c r="D415" i="22"/>
  <c r="E415" i="22" s="1"/>
  <c r="F414" i="22"/>
  <c r="D414" i="22"/>
  <c r="E414" i="22" s="1"/>
  <c r="F413" i="22"/>
  <c r="D413" i="22"/>
  <c r="E413" i="22" s="1"/>
  <c r="F412" i="22"/>
  <c r="D412" i="22"/>
  <c r="E412" i="22" s="1"/>
  <c r="F411" i="22"/>
  <c r="D411" i="22"/>
  <c r="E411" i="22" s="1"/>
  <c r="F410" i="22"/>
  <c r="D410" i="22"/>
  <c r="E410" i="22" s="1"/>
  <c r="F409" i="22"/>
  <c r="E409" i="22"/>
  <c r="D409" i="22"/>
  <c r="F408" i="22"/>
  <c r="D408" i="22"/>
  <c r="E408" i="22" s="1"/>
  <c r="F407" i="22"/>
  <c r="D407" i="22"/>
  <c r="E407" i="22" s="1"/>
  <c r="F406" i="22"/>
  <c r="D406" i="22"/>
  <c r="E406" i="22" s="1"/>
  <c r="F405" i="22"/>
  <c r="D405" i="22"/>
  <c r="E405" i="22" s="1"/>
  <c r="F404" i="22"/>
  <c r="D404" i="22"/>
  <c r="E404" i="22" s="1"/>
  <c r="F403" i="22"/>
  <c r="D403" i="22"/>
  <c r="E403" i="22" s="1"/>
  <c r="F402" i="22"/>
  <c r="D402" i="22"/>
  <c r="E402" i="22" s="1"/>
  <c r="F401" i="22"/>
  <c r="D401" i="22"/>
  <c r="E401" i="22" s="1"/>
  <c r="F400" i="22"/>
  <c r="D400" i="22"/>
  <c r="E400" i="22" s="1"/>
  <c r="F399" i="22"/>
  <c r="D399" i="22"/>
  <c r="E399" i="22" s="1"/>
  <c r="F398" i="22"/>
  <c r="D398" i="22"/>
  <c r="E398" i="22" s="1"/>
  <c r="F397" i="22"/>
  <c r="D397" i="22"/>
  <c r="E397" i="22" s="1"/>
  <c r="F396" i="22"/>
  <c r="D396" i="22"/>
  <c r="E396" i="22" s="1"/>
  <c r="F395" i="22"/>
  <c r="D395" i="22"/>
  <c r="E395" i="22" s="1"/>
  <c r="F394" i="22"/>
  <c r="D394" i="22"/>
  <c r="E394" i="22" s="1"/>
  <c r="F393" i="22"/>
  <c r="E393" i="22"/>
  <c r="D393" i="22"/>
  <c r="F392" i="22"/>
  <c r="D392" i="22"/>
  <c r="E392" i="22" s="1"/>
  <c r="F391" i="22"/>
  <c r="D391" i="22"/>
  <c r="E391" i="22" s="1"/>
  <c r="F390" i="22"/>
  <c r="D390" i="22"/>
  <c r="E390" i="22" s="1"/>
  <c r="F389" i="22"/>
  <c r="D389" i="22"/>
  <c r="E389" i="22" s="1"/>
  <c r="F388" i="22"/>
  <c r="D388" i="22"/>
  <c r="E388" i="22" s="1"/>
  <c r="F387" i="22"/>
  <c r="D387" i="22"/>
  <c r="E387" i="22" s="1"/>
  <c r="F386" i="22"/>
  <c r="D386" i="22"/>
  <c r="E386" i="22" s="1"/>
  <c r="F385" i="22"/>
  <c r="D385" i="22"/>
  <c r="E385" i="22" s="1"/>
  <c r="F384" i="22"/>
  <c r="D384" i="22"/>
  <c r="E384" i="22" s="1"/>
  <c r="F383" i="22"/>
  <c r="D383" i="22"/>
  <c r="E383" i="22" s="1"/>
  <c r="F382" i="22"/>
  <c r="D382" i="22"/>
  <c r="E382" i="22" s="1"/>
  <c r="F381" i="22"/>
  <c r="D381" i="22"/>
  <c r="E381" i="22" s="1"/>
  <c r="F380" i="22"/>
  <c r="D380" i="22"/>
  <c r="E380" i="22" s="1"/>
  <c r="F379" i="22"/>
  <c r="D379" i="22"/>
  <c r="E379" i="22" s="1"/>
  <c r="F378" i="22"/>
  <c r="D378" i="22"/>
  <c r="E378" i="22" s="1"/>
  <c r="F377" i="22"/>
  <c r="D377" i="22"/>
  <c r="E377" i="22" s="1"/>
  <c r="F376" i="22"/>
  <c r="D376" i="22"/>
  <c r="E376" i="22" s="1"/>
  <c r="F375" i="22"/>
  <c r="D375" i="22"/>
  <c r="E375" i="22" s="1"/>
  <c r="F374" i="22"/>
  <c r="D374" i="22"/>
  <c r="E374" i="22" s="1"/>
  <c r="F373" i="22"/>
  <c r="D373" i="22"/>
  <c r="E373" i="22" s="1"/>
  <c r="F372" i="22"/>
  <c r="D372" i="22"/>
  <c r="E372" i="22" s="1"/>
  <c r="F371" i="22"/>
  <c r="D371" i="22"/>
  <c r="E371" i="22" s="1"/>
  <c r="F370" i="22"/>
  <c r="D370" i="22"/>
  <c r="E370" i="22" s="1"/>
  <c r="F369" i="22"/>
  <c r="D369" i="22"/>
  <c r="E369" i="22" s="1"/>
  <c r="F368" i="22"/>
  <c r="D368" i="22"/>
  <c r="E368" i="22" s="1"/>
  <c r="F367" i="22"/>
  <c r="D367" i="22"/>
  <c r="E367" i="22" s="1"/>
  <c r="F366" i="22"/>
  <c r="D366" i="22"/>
  <c r="E366" i="22" s="1"/>
  <c r="F365" i="22"/>
  <c r="D365" i="22"/>
  <c r="E365" i="22" s="1"/>
  <c r="F364" i="22"/>
  <c r="D364" i="22"/>
  <c r="E364" i="22" s="1"/>
  <c r="F363" i="22"/>
  <c r="D363" i="22"/>
  <c r="E363" i="22" s="1"/>
  <c r="F362" i="22"/>
  <c r="D362" i="22"/>
  <c r="E362" i="22" s="1"/>
  <c r="F361" i="22"/>
  <c r="E361" i="22"/>
  <c r="D361" i="22"/>
  <c r="F360" i="22"/>
  <c r="D360" i="22"/>
  <c r="E360" i="22" s="1"/>
  <c r="F359" i="22"/>
  <c r="D359" i="22"/>
  <c r="E359" i="22" s="1"/>
  <c r="F358" i="22"/>
  <c r="D358" i="22"/>
  <c r="E358" i="22" s="1"/>
  <c r="F357" i="22"/>
  <c r="D357" i="22"/>
  <c r="E357" i="22" s="1"/>
  <c r="F356" i="22"/>
  <c r="D356" i="22"/>
  <c r="E356" i="22" s="1"/>
  <c r="F355" i="22"/>
  <c r="D355" i="22"/>
  <c r="E355" i="22" s="1"/>
  <c r="F354" i="22"/>
  <c r="D354" i="22"/>
  <c r="E354" i="22" s="1"/>
  <c r="F353" i="22"/>
  <c r="D353" i="22"/>
  <c r="E353" i="22" s="1"/>
  <c r="F352" i="22"/>
  <c r="D352" i="22"/>
  <c r="E352" i="22" s="1"/>
  <c r="F351" i="22"/>
  <c r="D351" i="22"/>
  <c r="E351" i="22" s="1"/>
  <c r="F350" i="22"/>
  <c r="D350" i="22"/>
  <c r="E350" i="22" s="1"/>
  <c r="F349" i="22"/>
  <c r="D349" i="22"/>
  <c r="E349" i="22" s="1"/>
  <c r="F348" i="22"/>
  <c r="D348" i="22"/>
  <c r="E348" i="22" s="1"/>
  <c r="F347" i="22"/>
  <c r="D347" i="22"/>
  <c r="E347" i="22" s="1"/>
  <c r="F346" i="22"/>
  <c r="D346" i="22"/>
  <c r="E346" i="22" s="1"/>
  <c r="F345" i="22"/>
  <c r="D345" i="22"/>
  <c r="E345" i="22" s="1"/>
  <c r="F344" i="22"/>
  <c r="D344" i="22"/>
  <c r="E344" i="22" s="1"/>
  <c r="F343" i="22"/>
  <c r="D343" i="22"/>
  <c r="E343" i="22" s="1"/>
  <c r="F342" i="22"/>
  <c r="D342" i="22"/>
  <c r="E342" i="22" s="1"/>
  <c r="F341" i="22"/>
  <c r="D341" i="22"/>
  <c r="E341" i="22" s="1"/>
  <c r="F340" i="22"/>
  <c r="D340" i="22"/>
  <c r="E340" i="22" s="1"/>
  <c r="F339" i="22"/>
  <c r="D339" i="22"/>
  <c r="E339" i="22" s="1"/>
  <c r="F338" i="22"/>
  <c r="D338" i="22"/>
  <c r="E338" i="22" s="1"/>
  <c r="F337" i="22"/>
  <c r="D337" i="22"/>
  <c r="E337" i="22" s="1"/>
  <c r="F336" i="22"/>
  <c r="D336" i="22"/>
  <c r="E336" i="22" s="1"/>
  <c r="F335" i="22"/>
  <c r="D335" i="22"/>
  <c r="E335" i="22" s="1"/>
  <c r="F334" i="22"/>
  <c r="D334" i="22"/>
  <c r="E334" i="22" s="1"/>
  <c r="F333" i="22"/>
  <c r="D333" i="22"/>
  <c r="E333" i="22" s="1"/>
  <c r="F332" i="22"/>
  <c r="D332" i="22"/>
  <c r="E332" i="22" s="1"/>
  <c r="F331" i="22"/>
  <c r="D331" i="22"/>
  <c r="E331" i="22" s="1"/>
  <c r="F330" i="22"/>
  <c r="D330" i="22"/>
  <c r="E330" i="22" s="1"/>
  <c r="F329" i="22"/>
  <c r="D329" i="22"/>
  <c r="E329" i="22" s="1"/>
  <c r="F328" i="22"/>
  <c r="D328" i="22"/>
  <c r="E328" i="22" s="1"/>
  <c r="F327" i="22"/>
  <c r="D327" i="22"/>
  <c r="E327" i="22" s="1"/>
  <c r="F326" i="22"/>
  <c r="D326" i="22"/>
  <c r="E326" i="22" s="1"/>
  <c r="F325" i="22"/>
  <c r="D325" i="22"/>
  <c r="E325" i="22" s="1"/>
  <c r="F324" i="22"/>
  <c r="D324" i="22"/>
  <c r="E324" i="22" s="1"/>
  <c r="F323" i="22"/>
  <c r="D323" i="22"/>
  <c r="E323" i="22" s="1"/>
  <c r="F322" i="22"/>
  <c r="D322" i="22"/>
  <c r="E322" i="22" s="1"/>
  <c r="F321" i="22"/>
  <c r="D321" i="22"/>
  <c r="E321" i="22" s="1"/>
  <c r="F320" i="22"/>
  <c r="D320" i="22"/>
  <c r="E320" i="22" s="1"/>
  <c r="F319" i="22"/>
  <c r="D319" i="22"/>
  <c r="E319" i="22" s="1"/>
  <c r="F318" i="22"/>
  <c r="D318" i="22"/>
  <c r="E318" i="22" s="1"/>
  <c r="F317" i="22"/>
  <c r="D317" i="22"/>
  <c r="E317" i="22" s="1"/>
  <c r="F316" i="22"/>
  <c r="D316" i="22"/>
  <c r="E316" i="22" s="1"/>
  <c r="F315" i="22"/>
  <c r="D315" i="22"/>
  <c r="E315" i="22" s="1"/>
  <c r="F314" i="22"/>
  <c r="D314" i="22"/>
  <c r="E314" i="22" s="1"/>
  <c r="F313" i="22"/>
  <c r="D313" i="22"/>
  <c r="E313" i="22" s="1"/>
  <c r="F312" i="22"/>
  <c r="D312" i="22"/>
  <c r="E312" i="22" s="1"/>
  <c r="F311" i="22"/>
  <c r="D311" i="22"/>
  <c r="E311" i="22" s="1"/>
  <c r="F310" i="22"/>
  <c r="D310" i="22"/>
  <c r="E310" i="22" s="1"/>
  <c r="F309" i="22"/>
  <c r="D309" i="22"/>
  <c r="E309" i="22" s="1"/>
  <c r="F308" i="22"/>
  <c r="D308" i="22"/>
  <c r="E308" i="22" s="1"/>
  <c r="F307" i="22"/>
  <c r="D307" i="22"/>
  <c r="E307" i="22" s="1"/>
  <c r="F306" i="22"/>
  <c r="D306" i="22"/>
  <c r="E306" i="22" s="1"/>
  <c r="F305" i="22"/>
  <c r="D305" i="22"/>
  <c r="E305" i="22" s="1"/>
  <c r="F304" i="22"/>
  <c r="D304" i="22"/>
  <c r="E304" i="22" s="1"/>
  <c r="F303" i="22"/>
  <c r="D303" i="22"/>
  <c r="E303" i="22" s="1"/>
  <c r="F302" i="22"/>
  <c r="D302" i="22"/>
  <c r="E302" i="22" s="1"/>
  <c r="F301" i="22"/>
  <c r="D301" i="22"/>
  <c r="E301" i="22" s="1"/>
  <c r="F300" i="22"/>
  <c r="D300" i="22"/>
  <c r="E300" i="22" s="1"/>
  <c r="F299" i="22"/>
  <c r="D299" i="22"/>
  <c r="E299" i="22" s="1"/>
  <c r="F298" i="22"/>
  <c r="D298" i="22"/>
  <c r="E298" i="22" s="1"/>
  <c r="F297" i="22"/>
  <c r="D297" i="22"/>
  <c r="E297" i="22" s="1"/>
  <c r="F296" i="22"/>
  <c r="D296" i="22"/>
  <c r="E296" i="22" s="1"/>
  <c r="F295" i="22"/>
  <c r="D295" i="22"/>
  <c r="E295" i="22" s="1"/>
  <c r="F294" i="22"/>
  <c r="D294" i="22"/>
  <c r="E294" i="22" s="1"/>
  <c r="F293" i="22"/>
  <c r="D293" i="22"/>
  <c r="E293" i="22" s="1"/>
  <c r="F292" i="22"/>
  <c r="D292" i="22"/>
  <c r="E292" i="22" s="1"/>
  <c r="F291" i="22"/>
  <c r="D291" i="22"/>
  <c r="E291" i="22" s="1"/>
  <c r="F290" i="22"/>
  <c r="D290" i="22"/>
  <c r="E290" i="22" s="1"/>
  <c r="F289" i="22"/>
  <c r="D289" i="22"/>
  <c r="E289" i="22" s="1"/>
  <c r="F288" i="22"/>
  <c r="D288" i="22"/>
  <c r="E288" i="22" s="1"/>
  <c r="F287" i="22"/>
  <c r="D287" i="22"/>
  <c r="E287" i="22" s="1"/>
  <c r="F286" i="22"/>
  <c r="D286" i="22"/>
  <c r="E286" i="22" s="1"/>
  <c r="F285" i="22"/>
  <c r="E285" i="22"/>
  <c r="D285" i="22"/>
  <c r="F284" i="22"/>
  <c r="D284" i="22"/>
  <c r="E284" i="22" s="1"/>
  <c r="F283" i="22"/>
  <c r="D283" i="22"/>
  <c r="E283" i="22" s="1"/>
  <c r="F282" i="22"/>
  <c r="D282" i="22"/>
  <c r="E282" i="22" s="1"/>
  <c r="F281" i="22"/>
  <c r="D281" i="22"/>
  <c r="E281" i="22" s="1"/>
  <c r="F280" i="22"/>
  <c r="D280" i="22"/>
  <c r="E280" i="22" s="1"/>
  <c r="F279" i="22"/>
  <c r="D279" i="22"/>
  <c r="E279" i="22" s="1"/>
  <c r="F278" i="22"/>
  <c r="D278" i="22"/>
  <c r="E278" i="22" s="1"/>
  <c r="F277" i="22"/>
  <c r="D277" i="22"/>
  <c r="E277" i="22" s="1"/>
  <c r="F276" i="22"/>
  <c r="D276" i="22"/>
  <c r="E276" i="22" s="1"/>
  <c r="F275" i="22"/>
  <c r="D275" i="22"/>
  <c r="E275" i="22" s="1"/>
  <c r="F274" i="22"/>
  <c r="D274" i="22"/>
  <c r="E274" i="22" s="1"/>
  <c r="F273" i="22"/>
  <c r="D273" i="22"/>
  <c r="E273" i="22" s="1"/>
  <c r="F272" i="22"/>
  <c r="D272" i="22"/>
  <c r="E272" i="22" s="1"/>
  <c r="F271" i="22"/>
  <c r="D271" i="22"/>
  <c r="E271" i="22" s="1"/>
  <c r="F270" i="22"/>
  <c r="D270" i="22"/>
  <c r="E270" i="22" s="1"/>
  <c r="F269" i="22"/>
  <c r="D269" i="22"/>
  <c r="E269" i="22" s="1"/>
  <c r="F268" i="22"/>
  <c r="D268" i="22"/>
  <c r="E268" i="22" s="1"/>
  <c r="F267" i="22"/>
  <c r="D267" i="22"/>
  <c r="E267" i="22" s="1"/>
  <c r="F266" i="22"/>
  <c r="D266" i="22"/>
  <c r="E266" i="22" s="1"/>
  <c r="F265" i="22"/>
  <c r="D265" i="22"/>
  <c r="E265" i="22" s="1"/>
  <c r="F264" i="22"/>
  <c r="D264" i="22"/>
  <c r="E264" i="22" s="1"/>
  <c r="F263" i="22"/>
  <c r="D263" i="22"/>
  <c r="E263" i="22" s="1"/>
  <c r="F262" i="22"/>
  <c r="D262" i="22"/>
  <c r="E262" i="22" s="1"/>
  <c r="F261" i="22"/>
  <c r="D261" i="22"/>
  <c r="E261" i="22" s="1"/>
  <c r="F260" i="22"/>
  <c r="D260" i="22"/>
  <c r="E260" i="22" s="1"/>
  <c r="F259" i="22"/>
  <c r="D259" i="22"/>
  <c r="E259" i="22" s="1"/>
  <c r="F258" i="22"/>
  <c r="D258" i="22"/>
  <c r="E258" i="22" s="1"/>
  <c r="F257" i="22"/>
  <c r="D257" i="22"/>
  <c r="E257" i="22" s="1"/>
  <c r="F256" i="22"/>
  <c r="D256" i="22"/>
  <c r="E256" i="22" s="1"/>
  <c r="F255" i="22"/>
  <c r="D255" i="22"/>
  <c r="E255" i="22" s="1"/>
  <c r="F254" i="22"/>
  <c r="D254" i="22"/>
  <c r="E254" i="22" s="1"/>
  <c r="F253" i="22"/>
  <c r="E253" i="22"/>
  <c r="D253" i="22"/>
  <c r="F252" i="22"/>
  <c r="D252" i="22"/>
  <c r="E252" i="22" s="1"/>
  <c r="F251" i="22"/>
  <c r="D251" i="22"/>
  <c r="E251" i="22" s="1"/>
  <c r="F250" i="22"/>
  <c r="D250" i="22"/>
  <c r="E250" i="22" s="1"/>
  <c r="F249" i="22"/>
  <c r="D249" i="22"/>
  <c r="E249" i="22" s="1"/>
  <c r="F248" i="22"/>
  <c r="D248" i="22"/>
  <c r="E248" i="22" s="1"/>
  <c r="F247" i="22"/>
  <c r="D247" i="22"/>
  <c r="E247" i="22" s="1"/>
  <c r="F246" i="22"/>
  <c r="D246" i="22"/>
  <c r="E246" i="22" s="1"/>
  <c r="F245" i="22"/>
  <c r="D245" i="22"/>
  <c r="E245" i="22" s="1"/>
  <c r="F244" i="22"/>
  <c r="D244" i="22"/>
  <c r="E244" i="22" s="1"/>
  <c r="F243" i="22"/>
  <c r="D243" i="22"/>
  <c r="E243" i="22" s="1"/>
  <c r="F242" i="22"/>
  <c r="D242" i="22"/>
  <c r="E242" i="22" s="1"/>
  <c r="F241" i="22"/>
  <c r="D241" i="22"/>
  <c r="E241" i="22" s="1"/>
  <c r="F240" i="22"/>
  <c r="D240" i="22"/>
  <c r="E240" i="22" s="1"/>
  <c r="F239" i="22"/>
  <c r="D239" i="22"/>
  <c r="E239" i="22" s="1"/>
  <c r="F238" i="22"/>
  <c r="D238" i="22"/>
  <c r="E238" i="22" s="1"/>
  <c r="F237" i="22"/>
  <c r="D237" i="22"/>
  <c r="E237" i="22" s="1"/>
  <c r="F236" i="22"/>
  <c r="D236" i="22"/>
  <c r="E236" i="22" s="1"/>
  <c r="F235" i="22"/>
  <c r="D235" i="22"/>
  <c r="E235" i="22" s="1"/>
  <c r="F234" i="22"/>
  <c r="D234" i="22"/>
  <c r="E234" i="22" s="1"/>
  <c r="F233" i="22"/>
  <c r="E233" i="22"/>
  <c r="D233" i="22"/>
  <c r="F232" i="22"/>
  <c r="D232" i="22"/>
  <c r="E232" i="22" s="1"/>
  <c r="F231" i="22"/>
  <c r="D231" i="22"/>
  <c r="E231" i="22" s="1"/>
  <c r="F230" i="22"/>
  <c r="D230" i="22"/>
  <c r="E230" i="22" s="1"/>
  <c r="F229" i="22"/>
  <c r="D229" i="22"/>
  <c r="E229" i="22" s="1"/>
  <c r="F228" i="22"/>
  <c r="D228" i="22"/>
  <c r="E228" i="22" s="1"/>
  <c r="F227" i="22"/>
  <c r="D227" i="22"/>
  <c r="E227" i="22" s="1"/>
  <c r="F226" i="22"/>
  <c r="D226" i="22"/>
  <c r="E226" i="22" s="1"/>
  <c r="F225" i="22"/>
  <c r="D225" i="22"/>
  <c r="E225" i="22" s="1"/>
  <c r="F224" i="22"/>
  <c r="D224" i="22"/>
  <c r="E224" i="22" s="1"/>
  <c r="F223" i="22"/>
  <c r="D223" i="22"/>
  <c r="E223" i="22" s="1"/>
  <c r="F222" i="22"/>
  <c r="D222" i="22"/>
  <c r="E222" i="22" s="1"/>
  <c r="F221" i="22"/>
  <c r="D221" i="22"/>
  <c r="E221" i="22" s="1"/>
  <c r="F220" i="22"/>
  <c r="D220" i="22"/>
  <c r="E220" i="22" s="1"/>
  <c r="F219" i="22"/>
  <c r="D219" i="22"/>
  <c r="E219" i="22" s="1"/>
  <c r="F218" i="22"/>
  <c r="D218" i="22"/>
  <c r="E218" i="22" s="1"/>
  <c r="F217" i="22"/>
  <c r="D217" i="22"/>
  <c r="E217" i="22" s="1"/>
  <c r="F216" i="22"/>
  <c r="D216" i="22"/>
  <c r="E216" i="22" s="1"/>
  <c r="F215" i="22"/>
  <c r="D215" i="22"/>
  <c r="E215" i="22" s="1"/>
  <c r="F214" i="22"/>
  <c r="D214" i="22"/>
  <c r="E214" i="22" s="1"/>
  <c r="F213" i="22"/>
  <c r="D213" i="22"/>
  <c r="E213" i="22" s="1"/>
  <c r="F212" i="22"/>
  <c r="D212" i="22"/>
  <c r="E212" i="22" s="1"/>
  <c r="F211" i="22"/>
  <c r="D211" i="22"/>
  <c r="E211" i="22" s="1"/>
  <c r="F210" i="22"/>
  <c r="D210" i="22"/>
  <c r="E210" i="22" s="1"/>
  <c r="F209" i="22"/>
  <c r="D209" i="22"/>
  <c r="E209" i="22" s="1"/>
  <c r="F208" i="22"/>
  <c r="D208" i="22"/>
  <c r="E208" i="22" s="1"/>
  <c r="F207" i="22"/>
  <c r="D207" i="22"/>
  <c r="E207" i="22" s="1"/>
  <c r="F206" i="22"/>
  <c r="D206" i="22"/>
  <c r="E206" i="22" s="1"/>
  <c r="F205" i="22"/>
  <c r="D205" i="22"/>
  <c r="E205" i="22" s="1"/>
  <c r="F204" i="22"/>
  <c r="D204" i="22"/>
  <c r="E204" i="22" s="1"/>
  <c r="F203" i="22"/>
  <c r="D203" i="22"/>
  <c r="E203" i="22" s="1"/>
  <c r="F202" i="22"/>
  <c r="D202" i="22"/>
  <c r="E202" i="22" s="1"/>
  <c r="F201" i="22"/>
  <c r="E201" i="22"/>
  <c r="D201" i="22"/>
  <c r="F200" i="22"/>
  <c r="D200" i="22"/>
  <c r="E200" i="22" s="1"/>
  <c r="F199" i="22"/>
  <c r="D199" i="22"/>
  <c r="E199" i="22" s="1"/>
  <c r="F198" i="22"/>
  <c r="D198" i="22"/>
  <c r="E198" i="22" s="1"/>
  <c r="F197" i="22"/>
  <c r="D197" i="22"/>
  <c r="E197" i="22" s="1"/>
  <c r="F196" i="22"/>
  <c r="D196" i="22"/>
  <c r="E196" i="22" s="1"/>
  <c r="F195" i="22"/>
  <c r="D195" i="22"/>
  <c r="E195" i="22" s="1"/>
  <c r="F194" i="22"/>
  <c r="D194" i="22"/>
  <c r="E194" i="22" s="1"/>
  <c r="F193" i="22"/>
  <c r="D193" i="22"/>
  <c r="E193" i="22" s="1"/>
  <c r="F192" i="22"/>
  <c r="D192" i="22"/>
  <c r="E192" i="22" s="1"/>
  <c r="F191" i="22"/>
  <c r="D191" i="22"/>
  <c r="E191" i="22" s="1"/>
  <c r="F190" i="22"/>
  <c r="D190" i="22"/>
  <c r="E190" i="22" s="1"/>
  <c r="F189" i="22"/>
  <c r="D189" i="22"/>
  <c r="E189" i="22" s="1"/>
  <c r="F188" i="22"/>
  <c r="D188" i="22"/>
  <c r="E188" i="22" s="1"/>
  <c r="F187" i="22"/>
  <c r="D187" i="22"/>
  <c r="E187" i="22" s="1"/>
  <c r="F186" i="22"/>
  <c r="D186" i="22"/>
  <c r="E186" i="22" s="1"/>
  <c r="F185" i="22"/>
  <c r="E185" i="22"/>
  <c r="D185" i="22"/>
  <c r="F184" i="22"/>
  <c r="D184" i="22"/>
  <c r="E184" i="22" s="1"/>
  <c r="F183" i="22"/>
  <c r="D183" i="22"/>
  <c r="E183" i="22" s="1"/>
  <c r="F182" i="22"/>
  <c r="D182" i="22"/>
  <c r="E182" i="22" s="1"/>
  <c r="F181" i="22"/>
  <c r="D181" i="22"/>
  <c r="E181" i="22" s="1"/>
  <c r="F180" i="22"/>
  <c r="D180" i="22"/>
  <c r="E180" i="22" s="1"/>
  <c r="F179" i="22"/>
  <c r="D179" i="22"/>
  <c r="E179" i="22" s="1"/>
  <c r="F178" i="22"/>
  <c r="D178" i="22"/>
  <c r="E178" i="22" s="1"/>
  <c r="F177" i="22"/>
  <c r="D177" i="22"/>
  <c r="E177" i="22" s="1"/>
  <c r="F176" i="22"/>
  <c r="D176" i="22"/>
  <c r="E176" i="22" s="1"/>
  <c r="F175" i="22"/>
  <c r="E175" i="22"/>
  <c r="D175" i="22"/>
  <c r="F174" i="22"/>
  <c r="D174" i="22"/>
  <c r="E174" i="22" s="1"/>
  <c r="F173" i="22"/>
  <c r="D173" i="22"/>
  <c r="E173" i="22" s="1"/>
  <c r="F172" i="22"/>
  <c r="D172" i="22"/>
  <c r="E172" i="22" s="1"/>
  <c r="F171" i="22"/>
  <c r="D171" i="22"/>
  <c r="E171" i="22" s="1"/>
  <c r="F170" i="22"/>
  <c r="D170" i="22"/>
  <c r="E170" i="22" s="1"/>
  <c r="F169" i="22"/>
  <c r="D169" i="22"/>
  <c r="E169" i="22" s="1"/>
  <c r="F168" i="22"/>
  <c r="D168" i="22"/>
  <c r="E168" i="22" s="1"/>
  <c r="F167" i="22"/>
  <c r="D167" i="22"/>
  <c r="E167" i="22" s="1"/>
  <c r="F166" i="22"/>
  <c r="D166" i="22"/>
  <c r="E166" i="22" s="1"/>
  <c r="F165" i="22"/>
  <c r="D165" i="22"/>
  <c r="E165" i="22" s="1"/>
  <c r="F164" i="22"/>
  <c r="D164" i="22"/>
  <c r="E164" i="22" s="1"/>
  <c r="F163" i="22"/>
  <c r="D163" i="22"/>
  <c r="E163" i="22" s="1"/>
  <c r="F162" i="22"/>
  <c r="D162" i="22"/>
  <c r="E162" i="22" s="1"/>
  <c r="F161" i="22"/>
  <c r="D161" i="22"/>
  <c r="E161" i="22" s="1"/>
  <c r="F160" i="22"/>
  <c r="D160" i="22"/>
  <c r="E160" i="22" s="1"/>
  <c r="F159" i="22"/>
  <c r="E159" i="22"/>
  <c r="D159" i="22"/>
  <c r="F158" i="22"/>
  <c r="D158" i="22"/>
  <c r="E158" i="22" s="1"/>
  <c r="F157" i="22"/>
  <c r="E157" i="22"/>
  <c r="D157" i="22"/>
  <c r="F156" i="22"/>
  <c r="D156" i="22"/>
  <c r="E156" i="22" s="1"/>
  <c r="F155" i="22"/>
  <c r="D155" i="22"/>
  <c r="E155" i="22" s="1"/>
  <c r="F154" i="22"/>
  <c r="D154" i="22"/>
  <c r="E154" i="22" s="1"/>
  <c r="F153" i="22"/>
  <c r="D153" i="22"/>
  <c r="E153" i="22" s="1"/>
  <c r="F152" i="22"/>
  <c r="D152" i="22"/>
  <c r="E152" i="22" s="1"/>
  <c r="F151" i="22"/>
  <c r="D151" i="22"/>
  <c r="E151" i="22" s="1"/>
  <c r="F150" i="22"/>
  <c r="D150" i="22"/>
  <c r="E150" i="22" s="1"/>
  <c r="F149" i="22"/>
  <c r="D149" i="22"/>
  <c r="E149" i="22" s="1"/>
  <c r="F148" i="22"/>
  <c r="D148" i="22"/>
  <c r="E148" i="22" s="1"/>
  <c r="F147" i="22"/>
  <c r="D147" i="22"/>
  <c r="E147" i="22" s="1"/>
  <c r="F146" i="22"/>
  <c r="D146" i="22"/>
  <c r="E146" i="22" s="1"/>
  <c r="F145" i="22"/>
  <c r="D145" i="22"/>
  <c r="E145" i="22" s="1"/>
  <c r="F144" i="22"/>
  <c r="D144" i="22"/>
  <c r="E144" i="22" s="1"/>
  <c r="F143" i="22"/>
  <c r="D143" i="22"/>
  <c r="E143" i="22" s="1"/>
  <c r="F142" i="22"/>
  <c r="D142" i="22"/>
  <c r="E142" i="22" s="1"/>
  <c r="F141" i="22"/>
  <c r="E141" i="22"/>
  <c r="D141" i="22"/>
  <c r="F140" i="22"/>
  <c r="D140" i="22"/>
  <c r="E140" i="22" s="1"/>
  <c r="F139" i="22"/>
  <c r="D139" i="22"/>
  <c r="E139" i="22" s="1"/>
  <c r="F138" i="22"/>
  <c r="D138" i="22"/>
  <c r="E138" i="22" s="1"/>
  <c r="F137" i="22"/>
  <c r="D137" i="22"/>
  <c r="E137" i="22" s="1"/>
  <c r="F136" i="22"/>
  <c r="D136" i="22"/>
  <c r="E136" i="22" s="1"/>
  <c r="F135" i="22"/>
  <c r="D135" i="22"/>
  <c r="E135" i="22" s="1"/>
  <c r="F134" i="22"/>
  <c r="D134" i="22"/>
  <c r="E134" i="22" s="1"/>
  <c r="F133" i="22"/>
  <c r="D133" i="22"/>
  <c r="E133" i="22" s="1"/>
  <c r="F132" i="22"/>
  <c r="D132" i="22"/>
  <c r="E132" i="22" s="1"/>
  <c r="F131" i="22"/>
  <c r="D131" i="22"/>
  <c r="E131" i="22" s="1"/>
  <c r="F130" i="22"/>
  <c r="D130" i="22"/>
  <c r="E130" i="22" s="1"/>
  <c r="F129" i="22"/>
  <c r="D129" i="22"/>
  <c r="E129" i="22" s="1"/>
  <c r="F128" i="22"/>
  <c r="D128" i="22"/>
  <c r="E128" i="22" s="1"/>
  <c r="F127" i="22"/>
  <c r="D127" i="22"/>
  <c r="E127" i="22" s="1"/>
  <c r="F126" i="22"/>
  <c r="D126" i="22"/>
  <c r="E126" i="22" s="1"/>
  <c r="F125" i="22"/>
  <c r="D125" i="22"/>
  <c r="E125" i="22" s="1"/>
  <c r="F124" i="22"/>
  <c r="D124" i="22"/>
  <c r="E124" i="22" s="1"/>
  <c r="F123" i="22"/>
  <c r="D123" i="22"/>
  <c r="E123" i="22" s="1"/>
  <c r="F122" i="22"/>
  <c r="D122" i="22"/>
  <c r="E122" i="22" s="1"/>
  <c r="F121" i="22"/>
  <c r="D121" i="22"/>
  <c r="E121" i="22" s="1"/>
  <c r="F120" i="22"/>
  <c r="D120" i="22"/>
  <c r="E120" i="22" s="1"/>
  <c r="F119" i="22"/>
  <c r="D119" i="22"/>
  <c r="E119" i="22" s="1"/>
  <c r="F118" i="22"/>
  <c r="D118" i="22"/>
  <c r="E118" i="22" s="1"/>
  <c r="F117" i="22"/>
  <c r="D117" i="22"/>
  <c r="E117" i="22" s="1"/>
  <c r="F116" i="22"/>
  <c r="D116" i="22"/>
  <c r="E116" i="22" s="1"/>
  <c r="F115" i="22"/>
  <c r="D115" i="22"/>
  <c r="E115" i="22" s="1"/>
  <c r="F114" i="22"/>
  <c r="D114" i="22"/>
  <c r="E114" i="22" s="1"/>
  <c r="F113" i="22"/>
  <c r="D113" i="22"/>
  <c r="E113" i="22" s="1"/>
  <c r="F112" i="22"/>
  <c r="D112" i="22"/>
  <c r="E112" i="22" s="1"/>
  <c r="F111" i="22"/>
  <c r="D111" i="22"/>
  <c r="E111" i="22" s="1"/>
  <c r="F110" i="22"/>
  <c r="D110" i="22"/>
  <c r="E110" i="22" s="1"/>
  <c r="F109" i="22"/>
  <c r="D109" i="22"/>
  <c r="E109" i="22" s="1"/>
  <c r="F108" i="22"/>
  <c r="D108" i="22"/>
  <c r="E108" i="22" s="1"/>
  <c r="F107" i="22"/>
  <c r="D107" i="22"/>
  <c r="E107" i="22" s="1"/>
  <c r="F106" i="22"/>
  <c r="D106" i="22"/>
  <c r="E106" i="22" s="1"/>
  <c r="F105" i="22"/>
  <c r="E105" i="22"/>
  <c r="D105" i="22"/>
  <c r="F104" i="22"/>
  <c r="D104" i="22"/>
  <c r="E104" i="22" s="1"/>
  <c r="F103" i="22"/>
  <c r="D103" i="22"/>
  <c r="E103" i="22" s="1"/>
  <c r="F102" i="22"/>
  <c r="D102" i="22"/>
  <c r="E102" i="22" s="1"/>
  <c r="F101" i="22"/>
  <c r="D101" i="22"/>
  <c r="E101" i="22" s="1"/>
  <c r="F100" i="22"/>
  <c r="D100" i="22"/>
  <c r="E100" i="22" s="1"/>
  <c r="F99" i="22"/>
  <c r="D99" i="22"/>
  <c r="E99" i="22" s="1"/>
  <c r="F98" i="22"/>
  <c r="D98" i="22"/>
  <c r="E98" i="22" s="1"/>
  <c r="F97" i="22"/>
  <c r="D97" i="22"/>
  <c r="E97" i="22" s="1"/>
  <c r="F96" i="22"/>
  <c r="D96" i="22"/>
  <c r="E96" i="22" s="1"/>
  <c r="F95" i="22"/>
  <c r="D95" i="22"/>
  <c r="E95" i="22" s="1"/>
  <c r="F94" i="22"/>
  <c r="D94" i="22"/>
  <c r="E94" i="22" s="1"/>
  <c r="F93" i="22"/>
  <c r="D93" i="22"/>
  <c r="E93" i="22" s="1"/>
  <c r="F92" i="22"/>
  <c r="D92" i="22"/>
  <c r="E92" i="22" s="1"/>
  <c r="F91" i="22"/>
  <c r="D91" i="22"/>
  <c r="E91" i="22" s="1"/>
  <c r="F90" i="22"/>
  <c r="D90" i="22"/>
  <c r="E90" i="22" s="1"/>
  <c r="F89" i="22"/>
  <c r="D89" i="22"/>
  <c r="E89" i="22" s="1"/>
  <c r="F88" i="22"/>
  <c r="D88" i="22"/>
  <c r="E88" i="22" s="1"/>
  <c r="F87" i="22"/>
  <c r="D87" i="22"/>
  <c r="E87" i="22" s="1"/>
  <c r="F86" i="22"/>
  <c r="D86" i="22"/>
  <c r="E86" i="22" s="1"/>
  <c r="F85" i="22"/>
  <c r="D85" i="22"/>
  <c r="E85" i="22" s="1"/>
  <c r="F84" i="22"/>
  <c r="D84" i="22"/>
  <c r="E84" i="22" s="1"/>
  <c r="F83" i="22"/>
  <c r="D83" i="22"/>
  <c r="E83" i="22" s="1"/>
  <c r="F82" i="22"/>
  <c r="D82" i="22"/>
  <c r="E82" i="22" s="1"/>
  <c r="F81" i="22"/>
  <c r="D81" i="22"/>
  <c r="E81" i="22" s="1"/>
  <c r="F80" i="22"/>
  <c r="D80" i="22"/>
  <c r="E80" i="22" s="1"/>
  <c r="F79" i="22"/>
  <c r="D79" i="22"/>
  <c r="E79" i="22" s="1"/>
  <c r="F78" i="22"/>
  <c r="D78" i="22"/>
  <c r="E78" i="22" s="1"/>
  <c r="F77" i="22"/>
  <c r="E77" i="22"/>
  <c r="D77" i="22"/>
  <c r="F76" i="22"/>
  <c r="D76" i="22"/>
  <c r="E76" i="22" s="1"/>
  <c r="F75" i="22"/>
  <c r="D75" i="22"/>
  <c r="E75" i="22" s="1"/>
  <c r="F74" i="22"/>
  <c r="D74" i="22"/>
  <c r="E74" i="22" s="1"/>
  <c r="F73" i="22"/>
  <c r="D73" i="22"/>
  <c r="E73" i="22" s="1"/>
  <c r="F72" i="22"/>
  <c r="D72" i="22"/>
  <c r="E72" i="22" s="1"/>
  <c r="F71" i="22"/>
  <c r="D71" i="22"/>
  <c r="E71" i="22" s="1"/>
  <c r="F70" i="22"/>
  <c r="D70" i="22"/>
  <c r="E70" i="22" s="1"/>
  <c r="F69" i="22"/>
  <c r="D69" i="22"/>
  <c r="E69" i="22" s="1"/>
  <c r="F68" i="22"/>
  <c r="D68" i="22"/>
  <c r="E68" i="22" s="1"/>
  <c r="F67" i="22"/>
  <c r="D67" i="22"/>
  <c r="E67" i="22" s="1"/>
  <c r="F66" i="22"/>
  <c r="D66" i="22"/>
  <c r="E66" i="22" s="1"/>
  <c r="F65" i="22"/>
  <c r="D65" i="22"/>
  <c r="E65" i="22" s="1"/>
  <c r="F64" i="22"/>
  <c r="D64" i="22"/>
  <c r="E64" i="22" s="1"/>
  <c r="F63" i="22"/>
  <c r="D63" i="22"/>
  <c r="E63" i="22" s="1"/>
  <c r="F62" i="22"/>
  <c r="D62" i="22"/>
  <c r="E62" i="22" s="1"/>
  <c r="F61" i="22"/>
  <c r="D61" i="22"/>
  <c r="E61" i="22" s="1"/>
  <c r="F60" i="22"/>
  <c r="D60" i="22"/>
  <c r="E60" i="22" s="1"/>
  <c r="F59" i="22"/>
  <c r="D59" i="22"/>
  <c r="E59" i="22" s="1"/>
  <c r="F58" i="22"/>
  <c r="D58" i="22"/>
  <c r="E58" i="22" s="1"/>
  <c r="F57" i="22"/>
  <c r="D57" i="22"/>
  <c r="E57" i="22" s="1"/>
  <c r="F56" i="22"/>
  <c r="D56" i="22"/>
  <c r="E56" i="22" s="1"/>
  <c r="F55" i="22"/>
  <c r="D55" i="22"/>
  <c r="E55" i="22" s="1"/>
  <c r="F54" i="22"/>
  <c r="D54" i="22"/>
  <c r="E54" i="22" s="1"/>
  <c r="F53" i="22"/>
  <c r="D53" i="22"/>
  <c r="E53" i="22" s="1"/>
  <c r="F52" i="22"/>
  <c r="D52" i="22"/>
  <c r="E52" i="22" s="1"/>
  <c r="F51" i="22"/>
  <c r="D51" i="22"/>
  <c r="E51" i="22" s="1"/>
  <c r="F50" i="22"/>
  <c r="D50" i="22"/>
  <c r="E50" i="22" s="1"/>
  <c r="F49" i="22"/>
  <c r="D49" i="22"/>
  <c r="E49" i="22" s="1"/>
  <c r="F48" i="22"/>
  <c r="D48" i="22"/>
  <c r="E48" i="22" s="1"/>
  <c r="F47" i="22"/>
  <c r="D47" i="22"/>
  <c r="E47" i="22" s="1"/>
  <c r="F46" i="22"/>
  <c r="D46" i="22"/>
  <c r="E46" i="22" s="1"/>
  <c r="F45" i="22"/>
  <c r="D45" i="22"/>
  <c r="E45" i="22" s="1"/>
  <c r="F44" i="22"/>
  <c r="D44" i="22"/>
  <c r="E44" i="22" s="1"/>
  <c r="F43" i="22"/>
  <c r="D43" i="22"/>
  <c r="E43" i="22" s="1"/>
  <c r="F42" i="22"/>
  <c r="D42" i="22"/>
  <c r="E42" i="22" s="1"/>
  <c r="F41" i="22"/>
  <c r="E41" i="22"/>
  <c r="D41" i="22"/>
  <c r="F40" i="22"/>
  <c r="D40" i="22"/>
  <c r="E40" i="22" s="1"/>
  <c r="F39" i="22"/>
  <c r="D39" i="22"/>
  <c r="E39" i="22" s="1"/>
  <c r="F38" i="22"/>
  <c r="D38" i="22"/>
  <c r="E38" i="22" s="1"/>
  <c r="F37" i="22"/>
  <c r="D37" i="22"/>
  <c r="E37" i="22" s="1"/>
  <c r="F36" i="22"/>
  <c r="D36" i="22"/>
  <c r="E36" i="22" s="1"/>
  <c r="F35" i="22"/>
  <c r="D35" i="22"/>
  <c r="E35" i="22" s="1"/>
  <c r="F34" i="22"/>
  <c r="D34" i="22"/>
  <c r="E34" i="22" s="1"/>
  <c r="F33" i="22"/>
  <c r="D33" i="22"/>
  <c r="E33" i="22" s="1"/>
  <c r="F32" i="22"/>
  <c r="D32" i="22"/>
  <c r="E32" i="22" s="1"/>
  <c r="F31" i="22"/>
  <c r="D31" i="22"/>
  <c r="E31" i="22" s="1"/>
  <c r="F30" i="22"/>
  <c r="D30" i="22"/>
  <c r="E30" i="22" s="1"/>
  <c r="F29" i="22"/>
  <c r="D29" i="22"/>
  <c r="E29" i="22" s="1"/>
  <c r="F28" i="22"/>
  <c r="D28" i="22"/>
  <c r="E28" i="22" s="1"/>
  <c r="F27" i="22"/>
  <c r="D27" i="22"/>
  <c r="E27" i="22" s="1"/>
  <c r="F26" i="22"/>
  <c r="D26" i="22"/>
  <c r="E26" i="22" s="1"/>
  <c r="F25" i="22"/>
  <c r="D25" i="22"/>
  <c r="E25" i="22" s="1"/>
  <c r="F24" i="22"/>
  <c r="D24" i="22"/>
  <c r="E24" i="22" s="1"/>
  <c r="F23" i="22"/>
  <c r="D23" i="22"/>
  <c r="E23" i="22" s="1"/>
  <c r="F22" i="22"/>
  <c r="D22" i="22"/>
  <c r="E22" i="22" s="1"/>
  <c r="F21" i="22"/>
  <c r="D21" i="22"/>
  <c r="E21" i="22" s="1"/>
  <c r="F20" i="22"/>
  <c r="D20" i="22"/>
  <c r="E20" i="22" s="1"/>
  <c r="F19" i="22"/>
  <c r="D19" i="22"/>
  <c r="E19" i="22" s="1"/>
  <c r="F18" i="22"/>
  <c r="D18" i="22"/>
  <c r="E18" i="22" s="1"/>
  <c r="F17" i="22"/>
  <c r="D17" i="22"/>
  <c r="E17" i="22" s="1"/>
  <c r="F16" i="22"/>
  <c r="D16" i="22"/>
  <c r="E16" i="22" s="1"/>
  <c r="F15" i="22"/>
  <c r="D15" i="22"/>
  <c r="E15" i="22" s="1"/>
  <c r="F14" i="22"/>
  <c r="D14" i="22"/>
  <c r="E14" i="22" s="1"/>
  <c r="F13" i="22"/>
  <c r="E13" i="22"/>
  <c r="D13" i="22"/>
  <c r="F12" i="22"/>
  <c r="D12" i="22"/>
  <c r="E12" i="22" s="1"/>
  <c r="F11" i="22"/>
  <c r="D11" i="22"/>
  <c r="E11" i="22" s="1"/>
  <c r="F10" i="22"/>
  <c r="D10" i="22"/>
  <c r="E10" i="22" s="1"/>
  <c r="F9" i="22"/>
  <c r="D9" i="22"/>
  <c r="E9" i="22" s="1"/>
  <c r="F8" i="22"/>
  <c r="D8" i="22"/>
  <c r="E8" i="22" s="1"/>
  <c r="F7" i="22"/>
  <c r="D7" i="22"/>
  <c r="E7" i="22" s="1"/>
  <c r="F6" i="22"/>
  <c r="D6" i="22"/>
  <c r="E6" i="22" s="1"/>
  <c r="F5" i="22"/>
  <c r="D5" i="22"/>
  <c r="E5" i="22" s="1"/>
  <c r="F4" i="22"/>
  <c r="D4" i="22"/>
  <c r="E4" i="22" s="1"/>
  <c r="F3" i="22"/>
  <c r="E3" i="22"/>
  <c r="D3" i="22"/>
  <c r="F2" i="22"/>
  <c r="D2" i="22"/>
  <c r="E2" i="22" s="1"/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294" i="21"/>
  <c r="F295" i="21"/>
  <c r="F296" i="21"/>
  <c r="F297" i="21"/>
  <c r="F298" i="21"/>
  <c r="F299" i="21"/>
  <c r="F300" i="21"/>
  <c r="F301" i="21"/>
  <c r="F302" i="21"/>
  <c r="F303" i="21"/>
  <c r="F304" i="21"/>
  <c r="F305" i="21"/>
  <c r="F306" i="21"/>
  <c r="F307" i="21"/>
  <c r="F308" i="21"/>
  <c r="F309" i="21"/>
  <c r="F310" i="21"/>
  <c r="F311" i="21"/>
  <c r="F312" i="21"/>
  <c r="F313" i="21"/>
  <c r="F314" i="21"/>
  <c r="F315" i="21"/>
  <c r="F316" i="21"/>
  <c r="F317" i="21"/>
  <c r="F318" i="21"/>
  <c r="F319" i="21"/>
  <c r="F320" i="21"/>
  <c r="F321" i="21"/>
  <c r="F322" i="21"/>
  <c r="F323" i="21"/>
  <c r="F324" i="21"/>
  <c r="F325" i="21"/>
  <c r="F326" i="21"/>
  <c r="F327" i="21"/>
  <c r="F328" i="21"/>
  <c r="F329" i="21"/>
  <c r="F330" i="21"/>
  <c r="F331" i="21"/>
  <c r="F332" i="21"/>
  <c r="F333" i="21"/>
  <c r="F334" i="21"/>
  <c r="F335" i="21"/>
  <c r="F336" i="21"/>
  <c r="F337" i="21"/>
  <c r="F338" i="21"/>
  <c r="F339" i="21"/>
  <c r="F340" i="21"/>
  <c r="F341" i="21"/>
  <c r="F342" i="21"/>
  <c r="F343" i="21"/>
  <c r="F344" i="21"/>
  <c r="F345" i="21"/>
  <c r="F346" i="21"/>
  <c r="F347" i="21"/>
  <c r="F348" i="21"/>
  <c r="F349" i="21"/>
  <c r="F350" i="21"/>
  <c r="F351" i="21"/>
  <c r="F352" i="21"/>
  <c r="F353" i="21"/>
  <c r="F354" i="21"/>
  <c r="F355" i="21"/>
  <c r="F356" i="21"/>
  <c r="F357" i="21"/>
  <c r="F358" i="21"/>
  <c r="F359" i="21"/>
  <c r="F360" i="21"/>
  <c r="F361" i="21"/>
  <c r="F362" i="21"/>
  <c r="F363" i="21"/>
  <c r="F364" i="21"/>
  <c r="F365" i="21"/>
  <c r="F366" i="21"/>
  <c r="F367" i="21"/>
  <c r="F368" i="21"/>
  <c r="F369" i="21"/>
  <c r="F370" i="21"/>
  <c r="F371" i="21"/>
  <c r="F372" i="21"/>
  <c r="F373" i="21"/>
  <c r="F374" i="21"/>
  <c r="F375" i="21"/>
  <c r="F376" i="21"/>
  <c r="F377" i="21"/>
  <c r="F378" i="21"/>
  <c r="F379" i="21"/>
  <c r="F380" i="21"/>
  <c r="F381" i="21"/>
  <c r="F382" i="21"/>
  <c r="F383" i="21"/>
  <c r="F384" i="21"/>
  <c r="F385" i="21"/>
  <c r="F386" i="21"/>
  <c r="F387" i="21"/>
  <c r="F388" i="21"/>
  <c r="F389" i="21"/>
  <c r="F390" i="21"/>
  <c r="F391" i="21"/>
  <c r="F392" i="21"/>
  <c r="F393" i="21"/>
  <c r="F394" i="21"/>
  <c r="F395" i="21"/>
  <c r="F396" i="21"/>
  <c r="F397" i="21"/>
  <c r="F398" i="21"/>
  <c r="F399" i="21"/>
  <c r="F400" i="21"/>
  <c r="F401" i="21"/>
  <c r="F402" i="21"/>
  <c r="F403" i="21"/>
  <c r="F404" i="21"/>
  <c r="F405" i="21"/>
  <c r="F406" i="21"/>
  <c r="F407" i="21"/>
  <c r="F408" i="21"/>
  <c r="F409" i="21"/>
  <c r="F410" i="21"/>
  <c r="F411" i="21"/>
  <c r="F412" i="21"/>
  <c r="F413" i="21"/>
  <c r="F414" i="21"/>
  <c r="F415" i="21"/>
  <c r="F416" i="21"/>
  <c r="F417" i="21"/>
  <c r="F418" i="21"/>
  <c r="F419" i="21"/>
  <c r="F420" i="21"/>
  <c r="F421" i="21"/>
  <c r="F422" i="21"/>
  <c r="F423" i="21"/>
  <c r="F424" i="21"/>
  <c r="F425" i="21"/>
  <c r="F426" i="21"/>
  <c r="F427" i="21"/>
  <c r="F428" i="21"/>
  <c r="F429" i="21"/>
  <c r="F430" i="21"/>
  <c r="F431" i="21"/>
  <c r="F432" i="21"/>
  <c r="F433" i="21"/>
  <c r="F434" i="21"/>
  <c r="F435" i="21"/>
  <c r="F436" i="21"/>
  <c r="F437" i="21"/>
  <c r="F438" i="21"/>
  <c r="F439" i="21"/>
  <c r="F440" i="21"/>
  <c r="F441" i="21"/>
  <c r="F442" i="21"/>
  <c r="F443" i="21"/>
  <c r="F444" i="21"/>
  <c r="F445" i="21"/>
  <c r="F446" i="21"/>
  <c r="F447" i="21"/>
  <c r="F448" i="21"/>
  <c r="F449" i="21"/>
  <c r="F450" i="21"/>
  <c r="F451" i="21"/>
  <c r="F452" i="21"/>
  <c r="F453" i="21"/>
  <c r="F454" i="21"/>
  <c r="F455" i="21"/>
  <c r="F456" i="21"/>
  <c r="F457" i="21"/>
  <c r="F458" i="21"/>
  <c r="F459" i="21"/>
  <c r="F460" i="21"/>
  <c r="F461" i="21"/>
  <c r="F462" i="21"/>
  <c r="F463" i="21"/>
  <c r="F464" i="21"/>
  <c r="F465" i="21"/>
  <c r="F466" i="21"/>
  <c r="F467" i="21"/>
  <c r="F468" i="21"/>
  <c r="F469" i="21"/>
  <c r="F470" i="21"/>
  <c r="F471" i="21"/>
  <c r="F472" i="21"/>
  <c r="F473" i="21"/>
  <c r="F474" i="21"/>
  <c r="F475" i="21"/>
  <c r="F476" i="21"/>
  <c r="F477" i="21"/>
  <c r="F478" i="21"/>
  <c r="F479" i="21"/>
  <c r="F480" i="21"/>
  <c r="F481" i="21"/>
  <c r="F482" i="21"/>
  <c r="F483" i="21"/>
  <c r="F484" i="21"/>
  <c r="F485" i="21"/>
  <c r="F486" i="21"/>
  <c r="F487" i="21"/>
  <c r="F488" i="21"/>
  <c r="F489" i="21"/>
  <c r="F490" i="21"/>
  <c r="F491" i="21"/>
  <c r="F492" i="21"/>
  <c r="F493" i="21"/>
  <c r="F494" i="21"/>
  <c r="F495" i="21"/>
  <c r="F496" i="21"/>
  <c r="F497" i="21"/>
  <c r="F498" i="21"/>
  <c r="F499" i="21"/>
  <c r="F500" i="21"/>
  <c r="F501" i="21"/>
  <c r="F502" i="21"/>
  <c r="F503" i="21"/>
  <c r="F504" i="21"/>
  <c r="F505" i="21"/>
  <c r="F506" i="21"/>
  <c r="F507" i="21"/>
  <c r="F508" i="21"/>
  <c r="F509" i="21"/>
  <c r="F510" i="21"/>
  <c r="F511" i="21"/>
  <c r="F512" i="21"/>
  <c r="F513" i="21"/>
  <c r="F514" i="21"/>
  <c r="F515" i="21"/>
  <c r="F516" i="21"/>
  <c r="F517" i="21"/>
  <c r="F518" i="21"/>
  <c r="F519" i="21"/>
  <c r="F520" i="21"/>
  <c r="F521" i="21"/>
  <c r="F522" i="21"/>
  <c r="F523" i="21"/>
  <c r="F524" i="21"/>
  <c r="F525" i="21"/>
  <c r="F526" i="21"/>
  <c r="F527" i="21"/>
  <c r="F528" i="21"/>
  <c r="F529" i="21"/>
  <c r="F530" i="21"/>
  <c r="F531" i="21"/>
  <c r="F532" i="21"/>
  <c r="F533" i="21"/>
  <c r="F534" i="21"/>
  <c r="F535" i="21"/>
  <c r="F536" i="21"/>
  <c r="F537" i="21"/>
  <c r="F538" i="21"/>
  <c r="F539" i="21"/>
  <c r="F540" i="21"/>
  <c r="F541" i="21"/>
  <c r="F542" i="21"/>
  <c r="F543" i="21"/>
  <c r="F544" i="21"/>
  <c r="F545" i="21"/>
  <c r="F546" i="21"/>
  <c r="F547" i="21"/>
  <c r="F548" i="21"/>
  <c r="F549" i="21"/>
  <c r="F550" i="21"/>
  <c r="F551" i="21"/>
  <c r="F552" i="21"/>
  <c r="F553" i="21"/>
  <c r="F554" i="21"/>
  <c r="F555" i="21"/>
  <c r="F556" i="21"/>
  <c r="F557" i="21"/>
  <c r="F558" i="21"/>
  <c r="F559" i="21"/>
  <c r="F560" i="21"/>
  <c r="F561" i="21"/>
  <c r="F562" i="21"/>
  <c r="F563" i="21"/>
  <c r="F564" i="21"/>
  <c r="F565" i="21"/>
  <c r="F566" i="21"/>
  <c r="F567" i="21"/>
  <c r="F568" i="21"/>
  <c r="F569" i="21"/>
  <c r="F570" i="21"/>
  <c r="F571" i="21"/>
  <c r="F572" i="21"/>
  <c r="F573" i="21"/>
  <c r="F574" i="21"/>
  <c r="F575" i="21"/>
  <c r="F576" i="21"/>
  <c r="F577" i="21"/>
  <c r="F578" i="21"/>
  <c r="F579" i="21"/>
  <c r="F580" i="21"/>
  <c r="F581" i="21"/>
  <c r="F582" i="21"/>
  <c r="F583" i="21"/>
  <c r="F584" i="21"/>
  <c r="F585" i="21"/>
  <c r="F586" i="21"/>
  <c r="F587" i="21"/>
  <c r="F588" i="21"/>
  <c r="F589" i="21"/>
  <c r="F590" i="21"/>
  <c r="F591" i="21"/>
  <c r="F592" i="21"/>
  <c r="F593" i="21"/>
  <c r="F594" i="21"/>
  <c r="F595" i="21"/>
  <c r="F596" i="21"/>
  <c r="F597" i="21"/>
  <c r="F598" i="21"/>
  <c r="F599" i="21"/>
  <c r="F600" i="21"/>
  <c r="F601" i="21"/>
  <c r="F602" i="21"/>
  <c r="F603" i="21"/>
  <c r="F604" i="21"/>
  <c r="F605" i="21"/>
  <c r="F606" i="21"/>
  <c r="F607" i="21"/>
  <c r="F608" i="21"/>
  <c r="F609" i="21"/>
  <c r="F610" i="21"/>
  <c r="F611" i="21"/>
  <c r="F612" i="21"/>
  <c r="F613" i="21"/>
  <c r="F614" i="21"/>
  <c r="F615" i="21"/>
  <c r="F616" i="21"/>
  <c r="F617" i="21"/>
  <c r="F618" i="21"/>
  <c r="F619" i="21"/>
  <c r="F620" i="21"/>
  <c r="F621" i="21"/>
  <c r="F622" i="21"/>
  <c r="F623" i="21"/>
  <c r="F624" i="21"/>
  <c r="F625" i="21"/>
  <c r="F626" i="21"/>
  <c r="F627" i="21"/>
  <c r="F628" i="21"/>
  <c r="F629" i="21"/>
  <c r="F630" i="21"/>
  <c r="F631" i="21"/>
  <c r="F632" i="21"/>
  <c r="F633" i="21"/>
  <c r="F634" i="21"/>
  <c r="F635" i="21"/>
  <c r="F636" i="21"/>
  <c r="F637" i="21"/>
  <c r="F638" i="21"/>
  <c r="F639" i="21"/>
  <c r="F640" i="21"/>
  <c r="F641" i="21"/>
  <c r="F642" i="21"/>
  <c r="F643" i="21"/>
  <c r="F644" i="21"/>
  <c r="F645" i="21"/>
  <c r="F646" i="21"/>
  <c r="F647" i="21"/>
  <c r="F648" i="21"/>
  <c r="F649" i="21"/>
  <c r="F650" i="21"/>
  <c r="F651" i="21"/>
  <c r="F652" i="21"/>
  <c r="F653" i="21"/>
  <c r="F654" i="21"/>
  <c r="F655" i="21"/>
  <c r="F656" i="21"/>
  <c r="F657" i="21"/>
  <c r="F658" i="21"/>
  <c r="F659" i="21"/>
  <c r="F660" i="21"/>
  <c r="F661" i="21"/>
  <c r="F662" i="21"/>
  <c r="F663" i="21"/>
  <c r="F664" i="21"/>
  <c r="F665" i="21"/>
  <c r="F666" i="21"/>
  <c r="F667" i="21"/>
  <c r="F668" i="21"/>
  <c r="F669" i="21"/>
  <c r="F670" i="21"/>
  <c r="F671" i="21"/>
  <c r="F672" i="21"/>
  <c r="F673" i="21"/>
  <c r="F674" i="21"/>
  <c r="F675" i="21"/>
  <c r="F676" i="21"/>
  <c r="F677" i="21"/>
  <c r="F678" i="21"/>
  <c r="F679" i="21"/>
  <c r="F680" i="21"/>
  <c r="F681" i="21"/>
  <c r="F682" i="21"/>
  <c r="F683" i="21"/>
  <c r="F684" i="21"/>
  <c r="F685" i="21"/>
  <c r="F686" i="21"/>
  <c r="F687" i="21"/>
  <c r="F688" i="21"/>
  <c r="F689" i="21"/>
  <c r="F690" i="21"/>
  <c r="F691" i="21"/>
  <c r="F692" i="21"/>
  <c r="F693" i="21"/>
  <c r="F694" i="21"/>
  <c r="F695" i="21"/>
  <c r="F696" i="21"/>
  <c r="F697" i="21"/>
  <c r="F698" i="21"/>
  <c r="F699" i="21"/>
  <c r="F700" i="21"/>
  <c r="F701" i="21"/>
  <c r="F702" i="21"/>
  <c r="F703" i="21"/>
  <c r="F704" i="21"/>
  <c r="F705" i="21"/>
  <c r="F706" i="21"/>
  <c r="F707" i="21"/>
  <c r="F708" i="21"/>
  <c r="F709" i="21"/>
  <c r="F710" i="21"/>
  <c r="F711" i="21"/>
  <c r="F712" i="21"/>
  <c r="F713" i="21"/>
  <c r="F714" i="21"/>
  <c r="F715" i="21"/>
  <c r="F716" i="21"/>
  <c r="F717" i="21"/>
  <c r="F718" i="21"/>
  <c r="F719" i="21"/>
  <c r="F720" i="21"/>
  <c r="F721" i="21"/>
  <c r="F722" i="21"/>
  <c r="F723" i="21"/>
  <c r="F724" i="21"/>
  <c r="F725" i="21"/>
  <c r="F726" i="21"/>
  <c r="F727" i="21"/>
  <c r="F728" i="21"/>
  <c r="F729" i="21"/>
  <c r="F730" i="21"/>
  <c r="F731" i="21"/>
  <c r="F732" i="21"/>
  <c r="F733" i="21"/>
  <c r="F734" i="21"/>
  <c r="F735" i="21"/>
  <c r="F736" i="21"/>
  <c r="F737" i="21"/>
  <c r="F738" i="21"/>
  <c r="F739" i="21"/>
  <c r="F740" i="21"/>
  <c r="F741" i="21"/>
  <c r="F742" i="21"/>
  <c r="F743" i="21"/>
  <c r="F744" i="21"/>
  <c r="F745" i="21"/>
  <c r="F746" i="21"/>
  <c r="F747" i="21"/>
  <c r="F748" i="21"/>
  <c r="F749" i="21"/>
  <c r="F750" i="21"/>
  <c r="F751" i="21"/>
  <c r="F752" i="21"/>
  <c r="F753" i="21"/>
  <c r="F754" i="21"/>
  <c r="F755" i="21"/>
  <c r="F756" i="21"/>
  <c r="F757" i="21"/>
  <c r="F758" i="21"/>
  <c r="F759" i="21"/>
  <c r="F760" i="21"/>
  <c r="F761" i="21"/>
  <c r="F762" i="21"/>
  <c r="F763" i="21"/>
  <c r="F764" i="21"/>
  <c r="F765" i="21"/>
  <c r="F766" i="21"/>
  <c r="F767" i="21"/>
  <c r="F768" i="21"/>
  <c r="F769" i="21"/>
  <c r="F770" i="21"/>
  <c r="F771" i="21"/>
  <c r="F772" i="21"/>
  <c r="F773" i="21"/>
  <c r="F774" i="21"/>
  <c r="F775" i="21"/>
  <c r="F776" i="21"/>
  <c r="F777" i="21"/>
  <c r="F778" i="21"/>
  <c r="F779" i="21"/>
  <c r="F780" i="21"/>
  <c r="F781" i="21"/>
  <c r="F782" i="21"/>
  <c r="F783" i="21"/>
  <c r="F784" i="21"/>
  <c r="F785" i="21"/>
  <c r="F786" i="21"/>
  <c r="F787" i="21"/>
  <c r="F788" i="21"/>
  <c r="F789" i="21"/>
  <c r="F790" i="21"/>
  <c r="F791" i="21"/>
  <c r="F792" i="21"/>
  <c r="F793" i="21"/>
  <c r="F794" i="21"/>
  <c r="F795" i="21"/>
  <c r="F796" i="21"/>
  <c r="F797" i="21"/>
  <c r="F798" i="21"/>
  <c r="F799" i="21"/>
  <c r="F800" i="21"/>
  <c r="F801" i="21"/>
  <c r="F802" i="21"/>
  <c r="F803" i="21"/>
  <c r="F804" i="21"/>
  <c r="F805" i="21"/>
  <c r="F806" i="21"/>
  <c r="F807" i="21"/>
  <c r="F808" i="21"/>
  <c r="F809" i="21"/>
  <c r="F810" i="21"/>
  <c r="F811" i="21"/>
  <c r="F812" i="21"/>
  <c r="F813" i="21"/>
  <c r="F814" i="21"/>
  <c r="F815" i="21"/>
  <c r="F816" i="21"/>
  <c r="F817" i="21"/>
  <c r="F818" i="21"/>
  <c r="F819" i="21"/>
  <c r="F820" i="21"/>
  <c r="F821" i="21"/>
  <c r="F822" i="21"/>
  <c r="F823" i="21"/>
  <c r="F824" i="21"/>
  <c r="F825" i="21"/>
  <c r="F826" i="21"/>
  <c r="F827" i="21"/>
  <c r="F828" i="21"/>
  <c r="F829" i="21"/>
  <c r="F830" i="21"/>
  <c r="F831" i="21"/>
  <c r="F832" i="21"/>
  <c r="F833" i="21"/>
  <c r="F834" i="21"/>
  <c r="F835" i="21"/>
  <c r="F836" i="21"/>
  <c r="F837" i="21"/>
  <c r="F838" i="21"/>
  <c r="F839" i="21"/>
  <c r="F840" i="21"/>
  <c r="F841" i="21"/>
  <c r="F842" i="21"/>
  <c r="F843" i="21"/>
  <c r="F844" i="21"/>
  <c r="F845" i="21"/>
  <c r="F846" i="21"/>
  <c r="F847" i="21"/>
  <c r="F848" i="21"/>
  <c r="F849" i="21"/>
  <c r="F850" i="21"/>
  <c r="F851" i="21"/>
  <c r="F852" i="21"/>
  <c r="F853" i="21"/>
  <c r="F854" i="21"/>
  <c r="F855" i="21"/>
  <c r="F856" i="21"/>
  <c r="F857" i="21"/>
  <c r="F858" i="21"/>
  <c r="F859" i="21"/>
  <c r="F860" i="21"/>
  <c r="F861" i="21"/>
  <c r="F862" i="21"/>
  <c r="F863" i="21"/>
  <c r="F864" i="21"/>
  <c r="F865" i="21"/>
  <c r="F866" i="21"/>
  <c r="F867" i="21"/>
  <c r="F868" i="21"/>
  <c r="F869" i="21"/>
  <c r="F870" i="21"/>
  <c r="F871" i="21"/>
  <c r="F872" i="21"/>
  <c r="F873" i="21"/>
  <c r="F874" i="21"/>
  <c r="F875" i="21"/>
  <c r="F876" i="21"/>
  <c r="F877" i="21"/>
  <c r="F878" i="21"/>
  <c r="F879" i="21"/>
  <c r="F880" i="21"/>
  <c r="F881" i="21"/>
  <c r="F882" i="21"/>
  <c r="F883" i="21"/>
  <c r="F884" i="21"/>
  <c r="F885" i="21"/>
  <c r="F886" i="21"/>
  <c r="F887" i="21"/>
  <c r="F888" i="21"/>
  <c r="F889" i="21"/>
  <c r="F890" i="21"/>
  <c r="F891" i="21"/>
  <c r="F892" i="21"/>
  <c r="F893" i="21"/>
  <c r="F894" i="21"/>
  <c r="F895" i="21"/>
  <c r="F896" i="21"/>
  <c r="F897" i="21"/>
  <c r="F898" i="21"/>
  <c r="F899" i="21"/>
  <c r="F900" i="21"/>
  <c r="F901" i="21"/>
  <c r="F902" i="21"/>
  <c r="F903" i="21"/>
  <c r="F904" i="21"/>
  <c r="F905" i="21"/>
  <c r="F906" i="21"/>
  <c r="F907" i="21"/>
  <c r="F908" i="21"/>
  <c r="F909" i="21"/>
  <c r="F910" i="21"/>
  <c r="F911" i="21"/>
  <c r="F912" i="21"/>
  <c r="F913" i="21"/>
  <c r="F914" i="21"/>
  <c r="F915" i="21"/>
  <c r="F916" i="21"/>
  <c r="F917" i="21"/>
  <c r="F918" i="21"/>
  <c r="F919" i="21"/>
  <c r="F920" i="21"/>
  <c r="F921" i="21"/>
  <c r="F922" i="21"/>
  <c r="F923" i="21"/>
  <c r="F924" i="21"/>
  <c r="F925" i="21"/>
  <c r="F926" i="21"/>
  <c r="F927" i="21"/>
  <c r="F928" i="21"/>
  <c r="F929" i="21"/>
  <c r="F930" i="21"/>
  <c r="F931" i="21"/>
  <c r="F932" i="21"/>
  <c r="F933" i="21"/>
  <c r="F934" i="21"/>
  <c r="F935" i="21"/>
  <c r="F936" i="21"/>
  <c r="F937" i="21"/>
  <c r="F938" i="21"/>
  <c r="F939" i="21"/>
  <c r="F940" i="21"/>
  <c r="F941" i="21"/>
  <c r="F942" i="21"/>
  <c r="F943" i="21"/>
  <c r="F944" i="21"/>
  <c r="F945" i="21"/>
  <c r="F946" i="21"/>
  <c r="F947" i="21"/>
  <c r="F948" i="21"/>
  <c r="F949" i="21"/>
  <c r="F950" i="21"/>
  <c r="F951" i="21"/>
  <c r="F952" i="21"/>
  <c r="F953" i="21"/>
  <c r="F954" i="21"/>
  <c r="F955" i="21"/>
  <c r="F956" i="21"/>
  <c r="F957" i="21"/>
  <c r="F958" i="21"/>
  <c r="F959" i="21"/>
  <c r="F960" i="21"/>
  <c r="F961" i="21"/>
  <c r="F962" i="21"/>
  <c r="F963" i="21"/>
  <c r="F964" i="21"/>
  <c r="F965" i="21"/>
  <c r="F966" i="21"/>
  <c r="F967" i="21"/>
  <c r="F968" i="21"/>
  <c r="F969" i="21"/>
  <c r="F970" i="21"/>
  <c r="F971" i="21"/>
  <c r="F972" i="21"/>
  <c r="F973" i="21"/>
  <c r="F974" i="21"/>
  <c r="F975" i="21"/>
  <c r="F976" i="21"/>
  <c r="F977" i="21"/>
  <c r="F978" i="21"/>
  <c r="F979" i="21"/>
  <c r="F980" i="21"/>
  <c r="F981" i="21"/>
  <c r="F982" i="21"/>
  <c r="F983" i="21"/>
  <c r="F984" i="21"/>
  <c r="F985" i="21"/>
  <c r="F986" i="21"/>
  <c r="F987" i="21"/>
  <c r="F988" i="21"/>
  <c r="F989" i="21"/>
  <c r="F990" i="21"/>
  <c r="F991" i="21"/>
  <c r="F992" i="21"/>
  <c r="F993" i="21"/>
  <c r="F994" i="21"/>
  <c r="F995" i="21"/>
  <c r="F996" i="21"/>
  <c r="F997" i="21"/>
  <c r="F998" i="21"/>
  <c r="F999" i="21"/>
  <c r="F1000" i="21"/>
  <c r="F1001" i="21"/>
  <c r="F1002" i="21"/>
  <c r="F1003" i="21"/>
  <c r="F1004" i="21"/>
  <c r="F1005" i="21"/>
  <c r="F1006" i="21"/>
  <c r="F1007" i="21"/>
  <c r="F1008" i="21"/>
  <c r="F1009" i="21"/>
  <c r="F1010" i="21"/>
  <c r="F1011" i="21"/>
  <c r="F1012" i="21"/>
  <c r="F1013" i="21"/>
  <c r="F1014" i="21"/>
  <c r="F1015" i="21"/>
  <c r="F1016" i="21"/>
  <c r="F1017" i="21"/>
  <c r="F1018" i="21"/>
  <c r="F1019" i="21"/>
  <c r="F1020" i="21"/>
  <c r="F1021" i="21"/>
  <c r="F1022" i="21"/>
  <c r="F1023" i="21"/>
  <c r="F1024" i="21"/>
  <c r="F1025" i="21"/>
  <c r="F1026" i="21"/>
  <c r="F1027" i="21"/>
  <c r="F1028" i="21"/>
  <c r="F1029" i="21"/>
  <c r="F1030" i="21"/>
  <c r="F1031" i="21"/>
  <c r="F1032" i="21"/>
  <c r="F1033" i="21"/>
  <c r="F1034" i="21"/>
  <c r="F1035" i="21"/>
  <c r="F1036" i="21"/>
  <c r="F1037" i="21"/>
  <c r="F1038" i="21"/>
  <c r="F1039" i="21"/>
  <c r="F1040" i="21"/>
  <c r="F1041" i="21"/>
  <c r="F1042" i="21"/>
  <c r="F1043" i="21"/>
  <c r="F1044" i="21"/>
  <c r="F1045" i="21"/>
  <c r="F1046" i="21"/>
  <c r="F1047" i="21"/>
  <c r="F1048" i="21"/>
  <c r="F1049" i="21"/>
  <c r="F1050" i="21"/>
  <c r="F1051" i="21"/>
  <c r="F1052" i="21"/>
  <c r="F1053" i="21"/>
  <c r="F1054" i="21"/>
  <c r="F1055" i="21"/>
  <c r="F1056" i="21"/>
  <c r="F1057" i="21"/>
  <c r="F1058" i="21"/>
  <c r="F1059" i="21"/>
  <c r="F1060" i="21"/>
  <c r="F1061" i="21"/>
  <c r="F1062" i="21"/>
  <c r="F1063" i="21"/>
  <c r="F1064" i="21"/>
  <c r="F1065" i="21"/>
  <c r="F1066" i="21"/>
  <c r="F1067" i="21"/>
  <c r="F1068" i="21"/>
  <c r="F1069" i="21"/>
  <c r="F1070" i="21"/>
  <c r="F1071" i="21"/>
  <c r="F1072" i="21"/>
  <c r="F1073" i="21"/>
  <c r="F1074" i="21"/>
  <c r="F1075" i="21"/>
  <c r="F1076" i="21"/>
  <c r="F1077" i="21"/>
  <c r="F1078" i="21"/>
  <c r="F1079" i="21"/>
  <c r="F1080" i="21"/>
  <c r="F1081" i="21"/>
  <c r="F1082" i="21"/>
  <c r="F1083" i="21"/>
  <c r="F1084" i="21"/>
  <c r="F1085" i="21"/>
  <c r="F1086" i="21"/>
  <c r="F1087" i="21"/>
  <c r="F1088" i="21"/>
  <c r="F1089" i="21"/>
  <c r="F1090" i="21"/>
  <c r="F1091" i="21"/>
  <c r="F1092" i="21"/>
  <c r="F1093" i="21"/>
  <c r="F1094" i="21"/>
  <c r="F1095" i="21"/>
  <c r="F1096" i="21"/>
  <c r="F1097" i="21"/>
  <c r="F1098" i="21"/>
  <c r="F1099" i="21"/>
  <c r="F1100" i="21"/>
  <c r="F1101" i="21"/>
  <c r="F1102" i="21"/>
  <c r="F1103" i="21"/>
  <c r="F1104" i="21"/>
  <c r="F1105" i="21"/>
  <c r="F1106" i="21"/>
  <c r="F1107" i="21"/>
  <c r="F1108" i="21"/>
  <c r="F1109" i="21"/>
  <c r="F1110" i="21"/>
  <c r="F1111" i="21"/>
  <c r="F1112" i="21"/>
  <c r="F1113" i="21"/>
  <c r="F1114" i="21"/>
  <c r="F1115" i="21"/>
  <c r="F1116" i="21"/>
  <c r="F1117" i="21"/>
  <c r="F1118" i="21"/>
  <c r="F1119" i="21"/>
  <c r="F1120" i="21"/>
  <c r="F1121" i="21"/>
  <c r="F1122" i="21"/>
  <c r="F1123" i="21"/>
  <c r="F1124" i="21"/>
  <c r="F1125" i="21"/>
  <c r="F1126" i="21"/>
  <c r="F1127" i="21"/>
  <c r="F1128" i="21"/>
  <c r="F1129" i="21"/>
  <c r="F1130" i="21"/>
  <c r="F1131" i="21"/>
  <c r="F1132" i="21"/>
  <c r="F1133" i="21"/>
  <c r="F1134" i="21"/>
  <c r="F1135" i="21"/>
  <c r="F1136" i="21"/>
  <c r="F1137" i="21"/>
  <c r="F1138" i="21"/>
  <c r="F1139" i="21"/>
  <c r="F1140" i="21"/>
  <c r="F1141" i="21"/>
  <c r="F1142" i="21"/>
  <c r="F1143" i="21"/>
  <c r="F1144" i="21"/>
  <c r="F1145" i="21"/>
  <c r="F1146" i="21"/>
  <c r="F1147" i="21"/>
  <c r="F1148" i="21"/>
  <c r="F1149" i="21"/>
  <c r="F1150" i="21"/>
  <c r="F1151" i="21"/>
  <c r="F1152" i="21"/>
  <c r="F1153" i="21"/>
  <c r="F1154" i="21"/>
  <c r="F1155" i="21"/>
  <c r="F1156" i="21"/>
  <c r="F1157" i="21"/>
  <c r="F1158" i="21"/>
  <c r="F1159" i="21"/>
  <c r="F1160" i="21"/>
  <c r="F1161" i="21"/>
  <c r="F1162" i="21"/>
  <c r="F1163" i="21"/>
  <c r="F1164" i="21"/>
  <c r="F1165" i="21"/>
  <c r="F1166" i="21"/>
  <c r="F1167" i="21"/>
  <c r="F1168" i="21"/>
  <c r="F1169" i="21"/>
  <c r="F1170" i="21"/>
  <c r="F1171" i="21"/>
  <c r="F1172" i="21"/>
  <c r="F1173" i="21"/>
  <c r="F1174" i="21"/>
  <c r="F1175" i="21"/>
  <c r="F1176" i="21"/>
  <c r="F1177" i="21"/>
  <c r="F1178" i="21"/>
  <c r="F1179" i="21"/>
  <c r="F1180" i="21"/>
  <c r="F1181" i="21"/>
  <c r="F1182" i="21"/>
  <c r="F1183" i="21"/>
  <c r="F1184" i="21"/>
  <c r="F1185" i="21"/>
  <c r="F1186" i="21"/>
  <c r="F1187" i="21"/>
  <c r="F1188" i="21"/>
  <c r="F1189" i="21"/>
  <c r="F1190" i="21"/>
  <c r="F1191" i="21"/>
  <c r="F1192" i="21"/>
  <c r="F1193" i="21"/>
  <c r="F1194" i="21"/>
  <c r="F1195" i="21"/>
  <c r="F1196" i="21"/>
  <c r="F1197" i="21"/>
  <c r="F1198" i="21"/>
  <c r="F1199" i="21"/>
  <c r="F1200" i="21"/>
  <c r="F1201" i="21"/>
  <c r="F1202" i="21"/>
  <c r="F1203" i="21"/>
  <c r="F1204" i="21"/>
  <c r="F1205" i="21"/>
  <c r="F1206" i="21"/>
  <c r="F1207" i="21"/>
  <c r="F1208" i="21"/>
  <c r="F1209" i="21"/>
  <c r="F1210" i="21"/>
  <c r="F1211" i="21"/>
  <c r="F1212" i="21"/>
  <c r="F1213" i="21"/>
  <c r="F1214" i="21"/>
  <c r="F1215" i="21"/>
  <c r="F1216" i="21"/>
  <c r="F1217" i="21"/>
  <c r="F1218" i="21"/>
  <c r="F1219" i="21"/>
  <c r="F1220" i="21"/>
  <c r="F1221" i="21"/>
  <c r="F1222" i="21"/>
  <c r="F1223" i="21"/>
  <c r="F1224" i="21"/>
  <c r="F1225" i="21"/>
  <c r="F1226" i="21"/>
  <c r="F1227" i="21"/>
  <c r="F1228" i="21"/>
  <c r="F1229" i="21"/>
  <c r="F1230" i="21"/>
  <c r="F1231" i="21"/>
  <c r="F1232" i="21"/>
  <c r="F1233" i="21"/>
  <c r="F1234" i="21"/>
  <c r="F1235" i="21"/>
  <c r="F1236" i="21"/>
  <c r="F1237" i="21"/>
  <c r="F1238" i="21"/>
  <c r="F1239" i="21"/>
  <c r="F1240" i="21"/>
  <c r="F1241" i="21"/>
  <c r="F1242" i="21"/>
  <c r="F1243" i="21"/>
  <c r="F1244" i="21"/>
  <c r="F1245" i="21"/>
  <c r="F1246" i="21"/>
  <c r="F1247" i="21"/>
  <c r="F1248" i="21"/>
  <c r="F1249" i="21"/>
  <c r="F1250" i="21"/>
  <c r="F1251" i="21"/>
  <c r="F1252" i="21"/>
  <c r="F1253" i="21"/>
  <c r="F1254" i="21"/>
  <c r="F1255" i="21"/>
  <c r="F1256" i="21"/>
  <c r="F1257" i="21"/>
  <c r="F1258" i="21"/>
  <c r="F1259" i="21"/>
  <c r="F1260" i="21"/>
  <c r="F1261" i="21"/>
  <c r="F1262" i="21"/>
  <c r="F1263" i="21"/>
  <c r="F1264" i="21"/>
  <c r="F1265" i="21"/>
  <c r="F1266" i="21"/>
  <c r="F1267" i="21"/>
  <c r="F1268" i="21"/>
  <c r="F1269" i="21"/>
  <c r="F1270" i="21"/>
  <c r="F1271" i="21"/>
  <c r="F1272" i="21"/>
  <c r="F1273" i="21"/>
  <c r="F1274" i="21"/>
  <c r="F1275" i="21"/>
  <c r="F1276" i="21"/>
  <c r="F1277" i="21"/>
  <c r="F1278" i="21"/>
  <c r="F1279" i="21"/>
  <c r="F1280" i="21"/>
  <c r="F1281" i="21"/>
  <c r="F1282" i="21"/>
  <c r="F1283" i="21"/>
  <c r="F1284" i="21"/>
  <c r="F1285" i="21"/>
  <c r="F1286" i="21"/>
  <c r="F1287" i="21"/>
  <c r="F1288" i="21"/>
  <c r="F1289" i="21"/>
  <c r="F1290" i="21"/>
  <c r="F1291" i="21"/>
  <c r="F1292" i="21"/>
  <c r="F1293" i="21"/>
  <c r="F1294" i="21"/>
  <c r="F1295" i="21"/>
  <c r="F1296" i="21"/>
  <c r="F1297" i="21"/>
  <c r="F1298" i="21"/>
  <c r="F1299" i="21"/>
  <c r="F1300" i="21"/>
  <c r="F1301" i="21"/>
  <c r="F1302" i="21"/>
  <c r="F1303" i="21"/>
  <c r="F1304" i="21"/>
  <c r="F1305" i="21"/>
  <c r="F1306" i="21"/>
  <c r="F1307" i="21"/>
  <c r="F1308" i="21"/>
  <c r="F1309" i="21"/>
  <c r="F1310" i="21"/>
  <c r="F1311" i="21"/>
  <c r="F1312" i="21"/>
  <c r="F1313" i="21"/>
  <c r="F1314" i="21"/>
  <c r="F1315" i="21"/>
  <c r="F1316" i="21"/>
  <c r="F1317" i="21"/>
  <c r="F1318" i="21"/>
  <c r="F1319" i="21"/>
  <c r="F1320" i="21"/>
  <c r="F1321" i="21"/>
  <c r="F1322" i="21"/>
  <c r="F1323" i="21"/>
  <c r="F1324" i="21"/>
  <c r="F1325" i="21"/>
  <c r="F1326" i="21"/>
  <c r="F1327" i="21"/>
  <c r="F1328" i="21"/>
  <c r="F1329" i="21"/>
  <c r="F1330" i="21"/>
  <c r="F1331" i="21"/>
  <c r="F1332" i="21"/>
  <c r="F1333" i="21"/>
  <c r="F1334" i="21"/>
  <c r="F1335" i="21"/>
  <c r="F1336" i="21"/>
  <c r="F1337" i="21"/>
  <c r="F1338" i="21"/>
  <c r="F1339" i="21"/>
  <c r="F1340" i="21"/>
  <c r="F1341" i="21"/>
  <c r="F1342" i="21"/>
  <c r="F1343" i="21"/>
  <c r="F1344" i="21"/>
  <c r="F1345" i="21"/>
  <c r="F1346" i="21"/>
  <c r="F1347" i="21"/>
  <c r="F1348" i="21"/>
  <c r="F1349" i="21"/>
  <c r="F1350" i="21"/>
  <c r="F1351" i="21"/>
  <c r="F1352" i="21"/>
  <c r="F1353" i="21"/>
  <c r="F1354" i="21"/>
  <c r="F1355" i="21"/>
  <c r="F1356" i="21"/>
  <c r="F1357" i="21"/>
  <c r="F1358" i="21"/>
  <c r="F1359" i="21"/>
  <c r="F1360" i="21"/>
  <c r="F1361" i="21"/>
  <c r="F1362" i="21"/>
  <c r="F1363" i="21"/>
  <c r="F1364" i="21"/>
  <c r="F1365" i="21"/>
  <c r="F1366" i="21"/>
  <c r="F1367" i="21"/>
  <c r="F1368" i="21"/>
  <c r="F1369" i="21"/>
  <c r="F1370" i="21"/>
  <c r="F1371" i="21"/>
  <c r="F1372" i="21"/>
  <c r="F1373" i="21"/>
  <c r="F1374" i="21"/>
  <c r="F1375" i="21"/>
  <c r="F1376" i="21"/>
  <c r="F1377" i="21"/>
  <c r="F1378" i="21"/>
  <c r="F1379" i="21"/>
  <c r="F1380" i="21"/>
  <c r="F1381" i="21"/>
  <c r="F1382" i="21"/>
  <c r="F1383" i="21"/>
  <c r="F1384" i="21"/>
  <c r="F1385" i="21"/>
  <c r="F1386" i="21"/>
  <c r="F1387" i="21"/>
  <c r="F1388" i="21"/>
  <c r="F1389" i="21"/>
  <c r="F1390" i="21"/>
  <c r="F1391" i="21"/>
  <c r="F1392" i="21"/>
  <c r="F1393" i="21"/>
  <c r="F1394" i="21"/>
  <c r="F1395" i="21"/>
  <c r="F1396" i="21"/>
  <c r="F1397" i="21"/>
  <c r="F1398" i="21"/>
  <c r="F1399" i="21"/>
  <c r="F1400" i="21"/>
  <c r="F1401" i="21"/>
  <c r="F1402" i="21"/>
  <c r="F1403" i="21"/>
  <c r="F1404" i="21"/>
  <c r="F1405" i="21"/>
  <c r="F1406" i="21"/>
  <c r="F1407" i="21"/>
  <c r="F1408" i="21"/>
  <c r="F1409" i="21"/>
  <c r="F1410" i="21"/>
  <c r="F1411" i="21"/>
  <c r="F1412" i="21"/>
  <c r="F1413" i="21"/>
  <c r="F1414" i="21"/>
  <c r="F1415" i="21"/>
  <c r="F1416" i="21"/>
  <c r="F1417" i="21"/>
  <c r="F1418" i="21"/>
  <c r="F1419" i="21"/>
  <c r="F1420" i="21"/>
  <c r="F1421" i="21"/>
  <c r="F1422" i="21"/>
  <c r="F1423" i="21"/>
  <c r="F1424" i="21"/>
  <c r="F1425" i="21"/>
  <c r="F1426" i="21"/>
  <c r="F1427" i="21"/>
  <c r="F1428" i="21"/>
  <c r="F1429" i="21"/>
  <c r="F1430" i="21"/>
  <c r="F1431" i="21"/>
  <c r="F1432" i="21"/>
  <c r="F1433" i="21"/>
  <c r="F1434" i="21"/>
  <c r="F1435" i="21"/>
  <c r="F1436" i="21"/>
  <c r="F1437" i="21"/>
  <c r="F1438" i="21"/>
  <c r="F1439" i="21"/>
  <c r="F1440" i="21"/>
  <c r="F1441" i="21"/>
  <c r="F1442" i="21"/>
  <c r="F1443" i="21"/>
  <c r="F1444" i="21"/>
  <c r="F1445" i="21"/>
  <c r="F1446" i="21"/>
  <c r="F1447" i="21"/>
  <c r="F1448" i="21"/>
  <c r="F1449" i="21"/>
  <c r="F1450" i="21"/>
  <c r="F1451" i="21"/>
  <c r="F1452" i="21"/>
  <c r="F1453" i="21"/>
  <c r="F1454" i="21"/>
  <c r="F1455" i="21"/>
  <c r="F1456" i="21"/>
  <c r="F1457" i="21"/>
  <c r="F1458" i="21"/>
  <c r="F1459" i="21"/>
  <c r="F1460" i="21"/>
  <c r="F1461" i="21"/>
  <c r="F1462" i="21"/>
  <c r="F1463" i="21"/>
  <c r="F1464" i="21"/>
  <c r="F1465" i="21"/>
  <c r="F1466" i="21"/>
  <c r="F1467" i="21"/>
  <c r="F1468" i="21"/>
  <c r="F1469" i="21"/>
  <c r="F1470" i="21"/>
  <c r="F1471" i="21"/>
  <c r="F1472" i="21"/>
  <c r="F1473" i="21"/>
  <c r="F1474" i="21"/>
  <c r="F1475" i="21"/>
  <c r="F1476" i="21"/>
  <c r="F1477" i="21"/>
  <c r="F1478" i="21"/>
  <c r="F1479" i="21"/>
  <c r="F1480" i="21"/>
  <c r="F1481" i="21"/>
  <c r="F1482" i="21"/>
  <c r="F1483" i="21"/>
  <c r="F1484" i="21"/>
  <c r="F1485" i="21"/>
  <c r="F1486" i="21"/>
  <c r="F1487" i="21"/>
  <c r="F1488" i="21"/>
  <c r="F1489" i="21"/>
  <c r="F1490" i="21"/>
  <c r="F1491" i="21"/>
  <c r="F1492" i="21"/>
  <c r="F1493" i="21"/>
  <c r="F1494" i="21"/>
  <c r="F1495" i="21"/>
  <c r="F1496" i="21"/>
  <c r="F1497" i="21"/>
  <c r="F1498" i="21"/>
  <c r="F1499" i="21"/>
  <c r="F1500" i="21"/>
  <c r="F1501" i="21"/>
  <c r="F1502" i="21"/>
  <c r="F1503" i="21"/>
  <c r="F1504" i="21"/>
  <c r="F1505" i="21"/>
  <c r="F1506" i="21"/>
  <c r="F1507" i="21"/>
  <c r="F1508" i="21"/>
  <c r="F1509" i="21"/>
  <c r="F1510" i="21"/>
  <c r="F1511" i="21"/>
  <c r="F1512" i="21"/>
  <c r="F1513" i="21"/>
  <c r="F1514" i="21"/>
  <c r="F1515" i="21"/>
  <c r="F1516" i="21"/>
  <c r="F1517" i="21"/>
  <c r="F1518" i="21"/>
  <c r="F1519" i="21"/>
  <c r="F1520" i="21"/>
  <c r="F1521" i="21"/>
  <c r="F1522" i="21"/>
  <c r="F1523" i="21"/>
  <c r="F1524" i="21"/>
  <c r="F1525" i="21"/>
  <c r="F1526" i="21"/>
  <c r="F1527" i="21"/>
  <c r="F1528" i="21"/>
  <c r="F1529" i="21"/>
  <c r="F1530" i="21"/>
  <c r="F1531" i="21"/>
  <c r="F1532" i="21"/>
  <c r="F1533" i="21"/>
  <c r="F1534" i="21"/>
  <c r="F1535" i="21"/>
  <c r="F1536" i="21"/>
  <c r="F1537" i="21"/>
  <c r="F1538" i="21"/>
  <c r="F1539" i="21"/>
  <c r="F1540" i="21"/>
  <c r="F1541" i="21"/>
  <c r="F1542" i="21"/>
  <c r="F1543" i="21"/>
  <c r="F1544" i="21"/>
  <c r="F1545" i="21"/>
  <c r="F1546" i="21"/>
  <c r="F1547" i="21"/>
  <c r="F1548" i="21"/>
  <c r="F1549" i="21"/>
  <c r="F1550" i="21"/>
  <c r="F1551" i="21"/>
  <c r="F1552" i="21"/>
  <c r="F1553" i="21"/>
  <c r="F1554" i="21"/>
  <c r="F1555" i="21"/>
  <c r="F1556" i="21"/>
  <c r="F1557" i="21"/>
  <c r="F1558" i="21"/>
  <c r="F1559" i="21"/>
  <c r="F1560" i="21"/>
  <c r="F1561" i="21"/>
  <c r="F1562" i="21"/>
  <c r="F1563" i="21"/>
  <c r="F1564" i="21"/>
  <c r="F1565" i="21"/>
  <c r="F1566" i="21"/>
  <c r="F1567" i="21"/>
  <c r="F1568" i="21"/>
  <c r="F1569" i="21"/>
  <c r="F1570" i="21"/>
  <c r="F1571" i="21"/>
  <c r="F1572" i="21"/>
  <c r="F1573" i="21"/>
  <c r="F1574" i="21"/>
  <c r="F1575" i="21"/>
  <c r="F1576" i="21"/>
  <c r="F1577" i="21"/>
  <c r="F1578" i="21"/>
  <c r="F1579" i="21"/>
  <c r="F1580" i="21"/>
  <c r="F1581" i="21"/>
  <c r="F1582" i="21"/>
  <c r="F1583" i="21"/>
  <c r="F1584" i="21"/>
  <c r="F1585" i="21"/>
  <c r="F1586" i="21"/>
  <c r="F1587" i="21"/>
  <c r="F1588" i="21"/>
  <c r="F1589" i="21"/>
  <c r="F1590" i="21"/>
  <c r="F1591" i="21"/>
  <c r="F1592" i="21"/>
  <c r="F1593" i="21"/>
  <c r="F1594" i="21"/>
  <c r="F1595" i="21"/>
  <c r="F1596" i="21"/>
  <c r="F1597" i="21"/>
  <c r="F1598" i="21"/>
  <c r="F1599" i="21"/>
  <c r="F1600" i="21"/>
  <c r="F1601" i="21"/>
  <c r="F1602" i="21"/>
  <c r="F1603" i="21"/>
  <c r="F1604" i="21"/>
  <c r="F1605" i="21"/>
  <c r="F1606" i="21"/>
  <c r="F1607" i="21"/>
  <c r="F1608" i="21"/>
  <c r="F1609" i="21"/>
  <c r="F1610" i="21"/>
  <c r="F1611" i="21"/>
  <c r="F1612" i="21"/>
  <c r="F1613" i="21"/>
  <c r="F1614" i="21"/>
  <c r="F1615" i="21"/>
  <c r="F1616" i="21"/>
  <c r="F1617" i="21"/>
  <c r="F1618" i="21"/>
  <c r="F1619" i="21"/>
  <c r="F1620" i="21"/>
  <c r="F1621" i="21"/>
  <c r="F1622" i="21"/>
  <c r="F1623" i="21"/>
  <c r="F1624" i="21"/>
  <c r="F1625" i="21"/>
  <c r="F1626" i="21"/>
  <c r="F1627" i="21"/>
  <c r="F1628" i="21"/>
  <c r="F1629" i="21"/>
  <c r="F1630" i="21"/>
  <c r="F1631" i="21"/>
  <c r="F1632" i="21"/>
  <c r="F1633" i="21"/>
  <c r="F1634" i="21"/>
  <c r="F1635" i="21"/>
  <c r="F1636" i="21"/>
  <c r="F1637" i="21"/>
  <c r="F1638" i="21"/>
  <c r="F1639" i="21"/>
  <c r="F1640" i="21"/>
  <c r="F1641" i="21"/>
  <c r="F1642" i="21"/>
  <c r="F1643" i="21"/>
  <c r="F1644" i="21"/>
  <c r="F1645" i="21"/>
  <c r="F1646" i="21"/>
  <c r="F1647" i="21"/>
  <c r="F1648" i="21"/>
  <c r="F1649" i="21"/>
  <c r="F1650" i="21"/>
  <c r="F1651" i="21"/>
  <c r="F1652" i="21"/>
  <c r="F1653" i="21"/>
  <c r="F1654" i="21"/>
  <c r="F1655" i="21"/>
  <c r="F1656" i="21"/>
  <c r="F1657" i="21"/>
  <c r="F1658" i="21"/>
  <c r="F1659" i="21"/>
  <c r="F1660" i="21"/>
  <c r="F1661" i="21"/>
  <c r="F1662" i="21"/>
  <c r="F1663" i="21"/>
  <c r="F1664" i="21"/>
  <c r="F1665" i="21"/>
  <c r="F1666" i="21"/>
  <c r="F1667" i="21"/>
  <c r="F1668" i="21"/>
  <c r="F1669" i="21"/>
  <c r="F1670" i="21"/>
  <c r="F1671" i="21"/>
  <c r="F1672" i="21"/>
  <c r="F1673" i="21"/>
  <c r="F1674" i="21"/>
  <c r="F1675" i="21"/>
  <c r="F1676" i="21"/>
  <c r="F1677" i="21"/>
  <c r="F1678" i="21"/>
  <c r="F1679" i="21"/>
  <c r="F1680" i="21"/>
  <c r="F1681" i="21"/>
  <c r="F1682" i="21"/>
  <c r="F1683" i="21"/>
  <c r="F1684" i="21"/>
  <c r="F1685" i="21"/>
  <c r="F1686" i="21"/>
  <c r="F1687" i="21"/>
  <c r="F1688" i="21"/>
  <c r="F1689" i="21"/>
  <c r="F1690" i="21"/>
  <c r="F1691" i="21"/>
  <c r="F1692" i="21"/>
  <c r="F1693" i="21"/>
  <c r="F1694" i="21"/>
  <c r="F1695" i="21"/>
  <c r="F1696" i="21"/>
  <c r="F1697" i="21"/>
  <c r="F1698" i="21"/>
  <c r="F1699" i="21"/>
  <c r="F1700" i="21"/>
  <c r="F1701" i="21"/>
  <c r="F1702" i="21"/>
  <c r="F1703" i="21"/>
  <c r="F1704" i="21"/>
  <c r="F1705" i="21"/>
  <c r="F1706" i="21"/>
  <c r="F1707" i="21"/>
  <c r="F1708" i="21"/>
  <c r="F1709" i="21"/>
  <c r="F1710" i="21"/>
  <c r="F1711" i="21"/>
  <c r="F1712" i="21"/>
  <c r="F1713" i="21"/>
  <c r="F1714" i="21"/>
  <c r="F1715" i="21"/>
  <c r="F1716" i="21"/>
  <c r="F1717" i="21"/>
  <c r="F1718" i="21"/>
  <c r="F1719" i="21"/>
  <c r="F1720" i="21"/>
  <c r="F1721" i="21"/>
  <c r="F1722" i="21"/>
  <c r="F1723" i="21"/>
  <c r="F1724" i="21"/>
  <c r="F1725" i="21"/>
  <c r="F1726" i="21"/>
  <c r="F1727" i="21"/>
  <c r="F1728" i="21"/>
  <c r="F1729" i="21"/>
  <c r="F1730" i="21"/>
  <c r="F1731" i="21"/>
  <c r="F1732" i="21"/>
  <c r="F1733" i="21"/>
  <c r="F1734" i="21"/>
  <c r="F1735" i="21"/>
  <c r="F1736" i="21"/>
  <c r="F1737" i="21"/>
  <c r="F1738" i="21"/>
  <c r="F1739" i="21"/>
  <c r="F1740" i="21"/>
  <c r="F1741" i="21"/>
  <c r="F1742" i="21"/>
  <c r="F1743" i="21"/>
  <c r="F1744" i="21"/>
  <c r="F1745" i="21"/>
  <c r="F1746" i="21"/>
  <c r="F1747" i="21"/>
  <c r="F1748" i="21"/>
  <c r="F1749" i="21"/>
  <c r="F1750" i="21"/>
  <c r="F1751" i="21"/>
  <c r="F1752" i="21"/>
  <c r="F1753" i="21"/>
  <c r="F1754" i="21"/>
  <c r="F1755" i="21"/>
  <c r="F1756" i="21"/>
  <c r="F1757" i="21"/>
  <c r="F1758" i="21"/>
  <c r="F1759" i="21"/>
  <c r="F1760" i="21"/>
  <c r="F1761" i="21"/>
  <c r="F1762" i="21"/>
  <c r="F1763" i="21"/>
  <c r="F1764" i="21"/>
  <c r="F1765" i="21"/>
  <c r="F1766" i="21"/>
  <c r="F1767" i="21"/>
  <c r="F1768" i="21"/>
  <c r="F1769" i="21"/>
  <c r="F1770" i="21"/>
  <c r="F1771" i="21"/>
  <c r="F1772" i="21"/>
  <c r="F1773" i="21"/>
  <c r="F1774" i="21"/>
  <c r="F1775" i="21"/>
  <c r="F1776" i="21"/>
  <c r="F1777" i="21"/>
  <c r="F1778" i="21"/>
  <c r="F1779" i="21"/>
  <c r="F1780" i="21"/>
  <c r="F1781" i="21"/>
  <c r="F1782" i="21"/>
  <c r="F1783" i="21"/>
  <c r="F1784" i="21"/>
  <c r="F1785" i="21"/>
  <c r="F1786" i="21"/>
  <c r="F1787" i="21"/>
  <c r="F1788" i="21"/>
  <c r="F1789" i="21"/>
  <c r="F1790" i="21"/>
  <c r="F1791" i="21"/>
  <c r="F1792" i="21"/>
  <c r="F1793" i="21"/>
  <c r="F1794" i="21"/>
  <c r="F1795" i="21"/>
  <c r="F1796" i="21"/>
  <c r="F1797" i="21"/>
  <c r="F1798" i="21"/>
  <c r="F1799" i="21"/>
  <c r="F1800" i="21"/>
  <c r="F1801" i="21"/>
  <c r="F1802" i="21"/>
  <c r="F1803" i="21"/>
  <c r="F1804" i="21"/>
  <c r="F1805" i="21"/>
  <c r="F1806" i="21"/>
  <c r="F1807" i="21"/>
  <c r="F1808" i="21"/>
  <c r="F1809" i="21"/>
  <c r="F1810" i="21"/>
  <c r="F1811" i="21"/>
  <c r="F1812" i="21"/>
  <c r="F1813" i="21"/>
  <c r="F1814" i="21"/>
  <c r="F1815" i="21"/>
  <c r="F1816" i="21"/>
  <c r="F1817" i="21"/>
  <c r="F1818" i="21"/>
  <c r="F1819" i="21"/>
  <c r="F1820" i="21"/>
  <c r="F1821" i="21"/>
  <c r="F1822" i="21"/>
  <c r="F1823" i="21"/>
  <c r="F1824" i="21"/>
  <c r="F1825" i="21"/>
  <c r="F1826" i="21"/>
  <c r="F1827" i="21"/>
  <c r="F1828" i="21"/>
  <c r="F1829" i="21"/>
  <c r="F1830" i="21"/>
  <c r="F1831" i="21"/>
  <c r="F1832" i="21"/>
  <c r="F1833" i="21"/>
  <c r="F1834" i="21"/>
  <c r="F1835" i="21"/>
  <c r="F1836" i="21"/>
  <c r="F1837" i="21"/>
  <c r="F1838" i="21"/>
  <c r="F1839" i="21"/>
  <c r="F1840" i="21"/>
  <c r="F1841" i="21"/>
  <c r="F1842" i="21"/>
  <c r="F1843" i="21"/>
  <c r="F1844" i="21"/>
  <c r="F1845" i="21"/>
  <c r="F1846" i="21"/>
  <c r="F1847" i="21"/>
  <c r="F1848" i="21"/>
  <c r="F1849" i="21"/>
  <c r="F1850" i="21"/>
  <c r="F1851" i="21"/>
  <c r="F1852" i="21"/>
  <c r="F1853" i="21"/>
  <c r="F1854" i="21"/>
  <c r="F1855" i="21"/>
  <c r="F1856" i="21"/>
  <c r="F1857" i="21"/>
  <c r="F1858" i="21"/>
  <c r="F1859" i="21"/>
  <c r="F1860" i="21"/>
  <c r="F1861" i="21"/>
  <c r="F1862" i="21"/>
  <c r="F1863" i="21"/>
  <c r="F1864" i="21"/>
  <c r="F1865" i="21"/>
  <c r="F1866" i="21"/>
  <c r="F1867" i="21"/>
  <c r="F1868" i="21"/>
  <c r="F1869" i="21"/>
  <c r="F1870" i="21"/>
  <c r="F1871" i="21"/>
  <c r="F1872" i="21"/>
  <c r="F1873" i="21"/>
  <c r="F1874" i="21"/>
  <c r="F1875" i="21"/>
  <c r="F1876" i="21"/>
  <c r="F1877" i="21"/>
  <c r="F1878" i="21"/>
  <c r="F1879" i="21"/>
  <c r="F1880" i="21"/>
  <c r="F1881" i="21"/>
  <c r="F1882" i="21"/>
  <c r="F1883" i="21"/>
  <c r="F1884" i="21"/>
  <c r="F1885" i="21"/>
  <c r="F1886" i="21"/>
  <c r="F1887" i="21"/>
  <c r="F1888" i="21"/>
  <c r="F1889" i="21"/>
  <c r="F1890" i="21"/>
  <c r="F1891" i="21"/>
  <c r="F1892" i="21"/>
  <c r="F1893" i="21"/>
  <c r="F1894" i="21"/>
  <c r="F1895" i="21"/>
  <c r="F1896" i="21"/>
  <c r="F1897" i="21"/>
  <c r="F1898" i="21"/>
  <c r="F1899" i="21"/>
  <c r="F1900" i="21"/>
  <c r="F1901" i="21"/>
  <c r="F1902" i="21"/>
  <c r="F1903" i="21"/>
  <c r="F1904" i="21"/>
  <c r="F1905" i="21"/>
  <c r="F1906" i="21"/>
  <c r="F1907" i="21"/>
  <c r="F1908" i="21"/>
  <c r="F1909" i="21"/>
  <c r="F1910" i="21"/>
  <c r="F1911" i="21"/>
  <c r="F1912" i="21"/>
  <c r="F1913" i="21"/>
  <c r="F1914" i="21"/>
  <c r="F1915" i="21"/>
  <c r="F1916" i="21"/>
  <c r="F1917" i="21"/>
  <c r="F1918" i="21"/>
  <c r="F1919" i="21"/>
  <c r="F1920" i="21"/>
  <c r="F1921" i="21"/>
  <c r="F1922" i="21"/>
  <c r="F1923" i="21"/>
  <c r="F1924" i="21"/>
  <c r="F1925" i="21"/>
  <c r="F1926" i="21"/>
  <c r="F1927" i="21"/>
  <c r="F1928" i="21"/>
  <c r="F1929" i="21"/>
  <c r="F1930" i="21"/>
  <c r="F1931" i="21"/>
  <c r="F1932" i="21"/>
  <c r="F1933" i="21"/>
  <c r="F1934" i="21"/>
  <c r="F1935" i="21"/>
  <c r="F1936" i="21"/>
  <c r="F1937" i="21"/>
  <c r="F1938" i="21"/>
  <c r="F1939" i="21"/>
  <c r="F1940" i="21"/>
  <c r="F1941" i="21"/>
  <c r="F1942" i="21"/>
  <c r="F1943" i="21"/>
  <c r="F1944" i="21"/>
  <c r="F1945" i="21"/>
  <c r="F1946" i="21"/>
  <c r="F1947" i="21"/>
  <c r="F1948" i="21"/>
  <c r="F1949" i="21"/>
  <c r="F1950" i="21"/>
  <c r="F1951" i="21"/>
  <c r="F1952" i="21"/>
  <c r="F1953" i="21"/>
  <c r="F1954" i="21"/>
  <c r="F1955" i="21"/>
  <c r="F1956" i="21"/>
  <c r="F1957" i="21"/>
  <c r="F1958" i="21"/>
  <c r="F1959" i="21"/>
  <c r="F1960" i="21"/>
  <c r="F1961" i="21"/>
  <c r="F1962" i="21"/>
  <c r="F1963" i="21"/>
  <c r="F1964" i="21"/>
  <c r="F1965" i="21"/>
  <c r="F1966" i="21"/>
  <c r="F1967" i="21"/>
  <c r="F1968" i="21"/>
  <c r="F1969" i="21"/>
  <c r="F1970" i="21"/>
  <c r="F1971" i="21"/>
  <c r="F1972" i="21"/>
  <c r="F1973" i="21"/>
  <c r="F1974" i="21"/>
  <c r="F1975" i="21"/>
  <c r="F1976" i="21"/>
  <c r="F1977" i="21"/>
  <c r="F1978" i="21"/>
  <c r="F1979" i="21"/>
  <c r="F1980" i="21"/>
  <c r="F1981" i="21"/>
  <c r="F1982" i="21"/>
  <c r="F1983" i="21"/>
  <c r="F1984" i="21"/>
  <c r="F1985" i="21"/>
  <c r="F1986" i="21"/>
  <c r="F1987" i="21"/>
  <c r="F1988" i="21"/>
  <c r="F1989" i="21"/>
  <c r="F1990" i="21"/>
  <c r="F1991" i="21"/>
  <c r="F1992" i="21"/>
  <c r="F1993" i="21"/>
  <c r="F1994" i="21"/>
  <c r="F1995" i="21"/>
  <c r="F1996" i="21"/>
  <c r="F1997" i="21"/>
  <c r="F1998" i="21"/>
  <c r="F1999" i="21"/>
  <c r="F2000" i="21"/>
  <c r="F2001" i="21"/>
  <c r="F2002" i="21"/>
  <c r="F2003" i="21"/>
  <c r="F2004" i="21"/>
  <c r="F2005" i="21"/>
  <c r="F2006" i="21"/>
  <c r="F2007" i="21"/>
  <c r="F2008" i="21"/>
  <c r="F2009" i="21"/>
  <c r="F2010" i="21"/>
  <c r="F2011" i="21"/>
  <c r="F2012" i="21"/>
  <c r="F2013" i="21"/>
  <c r="F2014" i="21"/>
  <c r="F2015" i="21"/>
  <c r="F2016" i="21"/>
  <c r="F2017" i="21"/>
  <c r="F2018" i="21"/>
  <c r="F2019" i="21"/>
  <c r="F2020" i="21"/>
  <c r="F2021" i="21"/>
  <c r="F2022" i="21"/>
  <c r="F2023" i="21"/>
  <c r="F2024" i="21"/>
  <c r="F2025" i="21"/>
  <c r="F2026" i="21"/>
  <c r="F2027" i="21"/>
  <c r="F2028" i="21"/>
  <c r="F2029" i="21"/>
  <c r="F2030" i="21"/>
  <c r="F2031" i="21"/>
  <c r="F2032" i="21"/>
  <c r="F2033" i="21"/>
  <c r="F2034" i="21"/>
  <c r="F2035" i="21"/>
  <c r="F2036" i="21"/>
  <c r="F2037" i="21"/>
  <c r="F2038" i="21"/>
  <c r="F2039" i="21"/>
  <c r="F2040" i="21"/>
  <c r="F2041" i="21"/>
  <c r="F2042" i="21"/>
  <c r="F2043" i="21"/>
  <c r="F2044" i="21"/>
  <c r="F2045" i="21"/>
  <c r="F2046" i="21"/>
  <c r="F2047" i="21"/>
  <c r="F2048" i="21"/>
  <c r="F2049" i="21"/>
  <c r="F2050" i="21"/>
  <c r="F2051" i="21"/>
  <c r="F2052" i="21"/>
  <c r="F2053" i="21"/>
  <c r="F2054" i="21"/>
  <c r="F2055" i="21"/>
  <c r="F2056" i="21"/>
  <c r="F2057" i="21"/>
  <c r="F2058" i="21"/>
  <c r="F2059" i="21"/>
  <c r="F2060" i="21"/>
  <c r="F2061" i="21"/>
  <c r="F2062" i="21"/>
  <c r="F2063" i="21"/>
  <c r="F2064" i="21"/>
  <c r="F2065" i="21"/>
  <c r="F2066" i="21"/>
  <c r="F2067" i="21"/>
  <c r="F2068" i="21"/>
  <c r="F2069" i="21"/>
  <c r="F2070" i="21"/>
  <c r="F2071" i="21"/>
  <c r="F2072" i="21"/>
  <c r="F2073" i="21"/>
  <c r="F2074" i="21"/>
  <c r="F2075" i="21"/>
  <c r="F2076" i="21"/>
  <c r="F2077" i="21"/>
  <c r="F2078" i="21"/>
  <c r="F2079" i="21"/>
  <c r="F2080" i="21"/>
  <c r="F2081" i="21"/>
  <c r="F2082" i="21"/>
  <c r="F2083" i="21"/>
  <c r="F2084" i="21"/>
  <c r="F2085" i="21"/>
  <c r="F2086" i="21"/>
  <c r="F2087" i="21"/>
  <c r="F2088" i="21"/>
  <c r="F2089" i="21"/>
  <c r="F2090" i="21"/>
  <c r="F2091" i="21"/>
  <c r="F2092" i="21"/>
  <c r="F2093" i="21"/>
  <c r="F2094" i="21"/>
  <c r="F2095" i="21"/>
  <c r="F2096" i="21"/>
  <c r="F2097" i="21"/>
  <c r="F2098" i="21"/>
  <c r="F2099" i="21"/>
  <c r="F2100" i="21"/>
  <c r="F2101" i="21"/>
  <c r="F2102" i="21"/>
  <c r="F2103" i="21"/>
  <c r="F2104" i="21"/>
  <c r="F2105" i="21"/>
  <c r="F2106" i="21"/>
  <c r="F2107" i="21"/>
  <c r="F2108" i="21"/>
  <c r="F2109" i="21"/>
  <c r="F2110" i="21"/>
  <c r="F2111" i="21"/>
  <c r="F2112" i="21"/>
  <c r="F2113" i="21"/>
  <c r="F2114" i="21"/>
  <c r="F2115" i="21"/>
  <c r="F2116" i="21"/>
  <c r="F2117" i="21"/>
  <c r="F2118" i="21"/>
  <c r="F2119" i="21"/>
  <c r="F2120" i="21"/>
  <c r="F2121" i="21"/>
  <c r="F2122" i="21"/>
  <c r="F2123" i="21"/>
  <c r="F2124" i="21"/>
  <c r="F2125" i="21"/>
  <c r="F2126" i="21"/>
  <c r="F2127" i="21"/>
  <c r="F2128" i="21"/>
  <c r="F2129" i="21"/>
  <c r="F2130" i="21"/>
  <c r="F2131" i="21"/>
  <c r="F2132" i="21"/>
  <c r="F2133" i="21"/>
  <c r="F2134" i="21"/>
  <c r="F3" i="21"/>
  <c r="E15" i="21"/>
  <c r="E31" i="21"/>
  <c r="E95" i="21"/>
  <c r="E111" i="21"/>
  <c r="E143" i="21"/>
  <c r="E175" i="21"/>
  <c r="E207" i="21"/>
  <c r="E223" i="21"/>
  <c r="E239" i="21"/>
  <c r="E287" i="21"/>
  <c r="E303" i="21"/>
  <c r="E335" i="21"/>
  <c r="E351" i="21"/>
  <c r="E399" i="21"/>
  <c r="E415" i="21"/>
  <c r="E431" i="21"/>
  <c r="E463" i="21"/>
  <c r="E495" i="21"/>
  <c r="E527" i="21"/>
  <c r="E543" i="21"/>
  <c r="E607" i="21"/>
  <c r="E623" i="21"/>
  <c r="E655" i="21"/>
  <c r="E687" i="21"/>
  <c r="E719" i="21"/>
  <c r="E735" i="21"/>
  <c r="E751" i="21"/>
  <c r="E799" i="21"/>
  <c r="E815" i="21"/>
  <c r="E847" i="21"/>
  <c r="E863" i="21"/>
  <c r="E911" i="21"/>
  <c r="E927" i="21"/>
  <c r="E943" i="21"/>
  <c r="E975" i="21"/>
  <c r="E1007" i="21"/>
  <c r="E1039" i="21"/>
  <c r="E1055" i="21"/>
  <c r="E1119" i="21"/>
  <c r="E1135" i="21"/>
  <c r="E1199" i="21"/>
  <c r="E1231" i="21"/>
  <c r="E1247" i="21"/>
  <c r="E1263" i="21"/>
  <c r="E1303" i="21"/>
  <c r="E1311" i="21"/>
  <c r="E1319" i="21"/>
  <c r="E1335" i="21"/>
  <c r="E1343" i="21"/>
  <c r="E1351" i="21"/>
  <c r="E1359" i="21"/>
  <c r="E1375" i="21"/>
  <c r="E1391" i="21"/>
  <c r="E1399" i="21"/>
  <c r="E1431" i="21"/>
  <c r="E1439" i="21"/>
  <c r="E1447" i="21"/>
  <c r="E1463" i="21"/>
  <c r="E1471" i="21"/>
  <c r="E1479" i="21"/>
  <c r="E1487" i="21"/>
  <c r="E1503" i="21"/>
  <c r="E1519" i="21"/>
  <c r="E1527" i="21"/>
  <c r="E1559" i="21"/>
  <c r="E1567" i="21"/>
  <c r="E1575" i="21"/>
  <c r="E1591" i="21"/>
  <c r="E1599" i="21"/>
  <c r="E1607" i="21"/>
  <c r="E1615" i="21"/>
  <c r="E1631" i="21"/>
  <c r="E1647" i="21"/>
  <c r="E1655" i="21"/>
  <c r="E1687" i="21"/>
  <c r="E1695" i="21"/>
  <c r="E1703" i="21"/>
  <c r="E1719" i="21"/>
  <c r="E1727" i="21"/>
  <c r="E1735" i="21"/>
  <c r="E1743" i="21"/>
  <c r="E1759" i="21"/>
  <c r="E1775" i="21"/>
  <c r="E1783" i="21"/>
  <c r="E1815" i="21"/>
  <c r="E1823" i="21"/>
  <c r="E1831" i="21"/>
  <c r="E1847" i="21"/>
  <c r="E1855" i="21"/>
  <c r="E1863" i="21"/>
  <c r="E1871" i="21"/>
  <c r="E1887" i="21"/>
  <c r="E1903" i="21"/>
  <c r="E1911" i="21"/>
  <c r="E1943" i="21"/>
  <c r="E1951" i="21"/>
  <c r="E1959" i="21"/>
  <c r="E1975" i="21"/>
  <c r="E1983" i="21"/>
  <c r="E1991" i="21"/>
  <c r="E1999" i="21"/>
  <c r="E2015" i="21"/>
  <c r="E2031" i="21"/>
  <c r="E2039" i="21"/>
  <c r="E2071" i="21"/>
  <c r="E2079" i="21"/>
  <c r="E2087" i="21"/>
  <c r="E2103" i="21"/>
  <c r="E2111" i="21"/>
  <c r="E2119" i="21"/>
  <c r="E2127" i="21"/>
  <c r="D4" i="21"/>
  <c r="E4" i="21" s="1"/>
  <c r="D5" i="21"/>
  <c r="E5" i="21" s="1"/>
  <c r="D6" i="21"/>
  <c r="E6" i="21" s="1"/>
  <c r="D7" i="21"/>
  <c r="E7" i="21" s="1"/>
  <c r="D8" i="21"/>
  <c r="E8" i="21" s="1"/>
  <c r="D9" i="21"/>
  <c r="E9" i="21" s="1"/>
  <c r="D10" i="21"/>
  <c r="E10" i="21" s="1"/>
  <c r="D11" i="21"/>
  <c r="E11" i="21" s="1"/>
  <c r="D12" i="21"/>
  <c r="E12" i="21" s="1"/>
  <c r="D13" i="21"/>
  <c r="E13" i="21" s="1"/>
  <c r="D14" i="21"/>
  <c r="E14" i="21" s="1"/>
  <c r="D15" i="21"/>
  <c r="D16" i="21"/>
  <c r="E16" i="21" s="1"/>
  <c r="D17" i="21"/>
  <c r="E17" i="21" s="1"/>
  <c r="D18" i="21"/>
  <c r="E18" i="21" s="1"/>
  <c r="D19" i="21"/>
  <c r="E19" i="21" s="1"/>
  <c r="D20" i="21"/>
  <c r="E20" i="21" s="1"/>
  <c r="D21" i="21"/>
  <c r="E21" i="21" s="1"/>
  <c r="D22" i="21"/>
  <c r="E22" i="21" s="1"/>
  <c r="D23" i="21"/>
  <c r="E23" i="21" s="1"/>
  <c r="D24" i="21"/>
  <c r="E24" i="21" s="1"/>
  <c r="D25" i="21"/>
  <c r="E25" i="21" s="1"/>
  <c r="D26" i="21"/>
  <c r="E26" i="21" s="1"/>
  <c r="D27" i="21"/>
  <c r="E27" i="21" s="1"/>
  <c r="D28" i="21"/>
  <c r="E28" i="21" s="1"/>
  <c r="D29" i="21"/>
  <c r="E29" i="21" s="1"/>
  <c r="D30" i="21"/>
  <c r="E30" i="21" s="1"/>
  <c r="D31" i="21"/>
  <c r="D32" i="21"/>
  <c r="E32" i="21" s="1"/>
  <c r="D33" i="21"/>
  <c r="E33" i="21" s="1"/>
  <c r="D34" i="21"/>
  <c r="E34" i="21" s="1"/>
  <c r="D35" i="21"/>
  <c r="E35" i="21" s="1"/>
  <c r="D36" i="21"/>
  <c r="E36" i="21" s="1"/>
  <c r="D37" i="21"/>
  <c r="E37" i="21" s="1"/>
  <c r="D38" i="21"/>
  <c r="E38" i="21" s="1"/>
  <c r="D39" i="21"/>
  <c r="E39" i="21" s="1"/>
  <c r="D40" i="21"/>
  <c r="E40" i="21" s="1"/>
  <c r="D41" i="21"/>
  <c r="E41" i="21" s="1"/>
  <c r="D42" i="21"/>
  <c r="E42" i="21" s="1"/>
  <c r="D43" i="21"/>
  <c r="E43" i="21" s="1"/>
  <c r="D44" i="21"/>
  <c r="E44" i="21" s="1"/>
  <c r="D45" i="21"/>
  <c r="E45" i="21" s="1"/>
  <c r="D46" i="21"/>
  <c r="E46" i="21" s="1"/>
  <c r="D47" i="21"/>
  <c r="E47" i="21" s="1"/>
  <c r="D48" i="21"/>
  <c r="E48" i="21" s="1"/>
  <c r="D49" i="21"/>
  <c r="E49" i="21" s="1"/>
  <c r="D50" i="21"/>
  <c r="E50" i="21" s="1"/>
  <c r="D51" i="21"/>
  <c r="E51" i="21" s="1"/>
  <c r="D52" i="21"/>
  <c r="E52" i="21" s="1"/>
  <c r="D53" i="21"/>
  <c r="E53" i="21" s="1"/>
  <c r="D54" i="21"/>
  <c r="E54" i="21" s="1"/>
  <c r="D55" i="21"/>
  <c r="E55" i="21" s="1"/>
  <c r="D56" i="21"/>
  <c r="E56" i="21" s="1"/>
  <c r="D57" i="21"/>
  <c r="E57" i="21" s="1"/>
  <c r="D58" i="21"/>
  <c r="E58" i="21" s="1"/>
  <c r="D59" i="21"/>
  <c r="E59" i="21" s="1"/>
  <c r="D60" i="21"/>
  <c r="E60" i="21" s="1"/>
  <c r="D61" i="21"/>
  <c r="E61" i="21" s="1"/>
  <c r="D62" i="21"/>
  <c r="E62" i="21" s="1"/>
  <c r="D63" i="21"/>
  <c r="E63" i="21" s="1"/>
  <c r="D64" i="21"/>
  <c r="E64" i="21" s="1"/>
  <c r="D65" i="21"/>
  <c r="E65" i="21" s="1"/>
  <c r="D66" i="21"/>
  <c r="E66" i="21" s="1"/>
  <c r="D67" i="21"/>
  <c r="E67" i="21" s="1"/>
  <c r="D68" i="21"/>
  <c r="E68" i="21" s="1"/>
  <c r="D69" i="21"/>
  <c r="E69" i="21" s="1"/>
  <c r="D70" i="21"/>
  <c r="E70" i="21" s="1"/>
  <c r="D71" i="21"/>
  <c r="E71" i="21" s="1"/>
  <c r="D72" i="21"/>
  <c r="E72" i="21" s="1"/>
  <c r="D73" i="21"/>
  <c r="E73" i="21" s="1"/>
  <c r="D74" i="21"/>
  <c r="E74" i="21" s="1"/>
  <c r="D75" i="21"/>
  <c r="E75" i="21" s="1"/>
  <c r="D76" i="21"/>
  <c r="E76" i="21" s="1"/>
  <c r="D77" i="21"/>
  <c r="E77" i="21" s="1"/>
  <c r="D78" i="21"/>
  <c r="E78" i="21" s="1"/>
  <c r="D79" i="21"/>
  <c r="E79" i="21" s="1"/>
  <c r="D80" i="21"/>
  <c r="E80" i="21" s="1"/>
  <c r="D81" i="21"/>
  <c r="E81" i="21" s="1"/>
  <c r="D82" i="21"/>
  <c r="E82" i="21" s="1"/>
  <c r="D83" i="21"/>
  <c r="E83" i="21" s="1"/>
  <c r="D84" i="21"/>
  <c r="E84" i="21" s="1"/>
  <c r="D85" i="21"/>
  <c r="E85" i="21" s="1"/>
  <c r="D86" i="21"/>
  <c r="E86" i="21" s="1"/>
  <c r="D87" i="21"/>
  <c r="E87" i="21" s="1"/>
  <c r="D88" i="21"/>
  <c r="E88" i="21" s="1"/>
  <c r="D89" i="21"/>
  <c r="E89" i="21" s="1"/>
  <c r="D90" i="21"/>
  <c r="E90" i="21" s="1"/>
  <c r="D91" i="21"/>
  <c r="E91" i="21" s="1"/>
  <c r="D92" i="21"/>
  <c r="E92" i="21" s="1"/>
  <c r="D93" i="21"/>
  <c r="E93" i="21" s="1"/>
  <c r="D94" i="21"/>
  <c r="E94" i="21" s="1"/>
  <c r="D95" i="21"/>
  <c r="D96" i="21"/>
  <c r="E96" i="21" s="1"/>
  <c r="D97" i="21"/>
  <c r="E97" i="21" s="1"/>
  <c r="D98" i="21"/>
  <c r="E98" i="21" s="1"/>
  <c r="D99" i="21"/>
  <c r="E99" i="21" s="1"/>
  <c r="D100" i="21"/>
  <c r="E100" i="21" s="1"/>
  <c r="D101" i="21"/>
  <c r="E101" i="21" s="1"/>
  <c r="D102" i="21"/>
  <c r="E102" i="21" s="1"/>
  <c r="D103" i="21"/>
  <c r="E103" i="21" s="1"/>
  <c r="D104" i="21"/>
  <c r="E104" i="21" s="1"/>
  <c r="D105" i="21"/>
  <c r="E105" i="21" s="1"/>
  <c r="D106" i="21"/>
  <c r="E106" i="21" s="1"/>
  <c r="D107" i="21"/>
  <c r="E107" i="21" s="1"/>
  <c r="D108" i="21"/>
  <c r="E108" i="21" s="1"/>
  <c r="D109" i="21"/>
  <c r="E109" i="21" s="1"/>
  <c r="D110" i="21"/>
  <c r="E110" i="21" s="1"/>
  <c r="D111" i="21"/>
  <c r="D112" i="21"/>
  <c r="E112" i="21" s="1"/>
  <c r="D113" i="21"/>
  <c r="E113" i="21" s="1"/>
  <c r="D114" i="21"/>
  <c r="E114" i="21" s="1"/>
  <c r="D115" i="21"/>
  <c r="E115" i="21" s="1"/>
  <c r="D116" i="21"/>
  <c r="E116" i="21" s="1"/>
  <c r="D117" i="21"/>
  <c r="E117" i="21" s="1"/>
  <c r="D118" i="21"/>
  <c r="E118" i="21" s="1"/>
  <c r="D119" i="21"/>
  <c r="E119" i="21" s="1"/>
  <c r="D120" i="21"/>
  <c r="E120" i="21" s="1"/>
  <c r="D121" i="21"/>
  <c r="E121" i="21" s="1"/>
  <c r="D122" i="21"/>
  <c r="E122" i="21" s="1"/>
  <c r="D123" i="21"/>
  <c r="E123" i="21" s="1"/>
  <c r="D124" i="21"/>
  <c r="E124" i="21" s="1"/>
  <c r="D125" i="21"/>
  <c r="E125" i="21" s="1"/>
  <c r="D126" i="21"/>
  <c r="E126" i="21" s="1"/>
  <c r="D127" i="21"/>
  <c r="E127" i="21" s="1"/>
  <c r="D128" i="21"/>
  <c r="E128" i="21" s="1"/>
  <c r="D129" i="21"/>
  <c r="E129" i="21" s="1"/>
  <c r="D130" i="21"/>
  <c r="E130" i="21" s="1"/>
  <c r="D131" i="21"/>
  <c r="E131" i="21" s="1"/>
  <c r="D132" i="21"/>
  <c r="E132" i="21" s="1"/>
  <c r="D133" i="21"/>
  <c r="E133" i="21" s="1"/>
  <c r="D134" i="21"/>
  <c r="E134" i="21" s="1"/>
  <c r="D135" i="21"/>
  <c r="E135" i="21" s="1"/>
  <c r="D136" i="21"/>
  <c r="E136" i="21" s="1"/>
  <c r="D137" i="21"/>
  <c r="E137" i="21" s="1"/>
  <c r="D138" i="21"/>
  <c r="E138" i="21" s="1"/>
  <c r="D139" i="21"/>
  <c r="E139" i="21" s="1"/>
  <c r="D140" i="21"/>
  <c r="E140" i="21" s="1"/>
  <c r="D141" i="21"/>
  <c r="E141" i="21" s="1"/>
  <c r="D142" i="21"/>
  <c r="E142" i="21" s="1"/>
  <c r="D143" i="21"/>
  <c r="D144" i="21"/>
  <c r="E144" i="21" s="1"/>
  <c r="D145" i="21"/>
  <c r="E145" i="21" s="1"/>
  <c r="D146" i="21"/>
  <c r="E146" i="21" s="1"/>
  <c r="D147" i="21"/>
  <c r="E147" i="21" s="1"/>
  <c r="D148" i="21"/>
  <c r="E148" i="21" s="1"/>
  <c r="D149" i="21"/>
  <c r="E149" i="21" s="1"/>
  <c r="D150" i="21"/>
  <c r="E150" i="21" s="1"/>
  <c r="D151" i="21"/>
  <c r="E151" i="21" s="1"/>
  <c r="D152" i="21"/>
  <c r="E152" i="21" s="1"/>
  <c r="D153" i="21"/>
  <c r="E153" i="21" s="1"/>
  <c r="D154" i="21"/>
  <c r="E154" i="21" s="1"/>
  <c r="D155" i="21"/>
  <c r="E155" i="21" s="1"/>
  <c r="D156" i="21"/>
  <c r="E156" i="21" s="1"/>
  <c r="D157" i="21"/>
  <c r="E157" i="21" s="1"/>
  <c r="D158" i="21"/>
  <c r="E158" i="21" s="1"/>
  <c r="D159" i="21"/>
  <c r="E159" i="21" s="1"/>
  <c r="D160" i="21"/>
  <c r="E160" i="21" s="1"/>
  <c r="D161" i="21"/>
  <c r="E161" i="21" s="1"/>
  <c r="D162" i="21"/>
  <c r="E162" i="21" s="1"/>
  <c r="D163" i="21"/>
  <c r="E163" i="21" s="1"/>
  <c r="D164" i="21"/>
  <c r="E164" i="21" s="1"/>
  <c r="D165" i="21"/>
  <c r="E165" i="21" s="1"/>
  <c r="D166" i="21"/>
  <c r="E166" i="21" s="1"/>
  <c r="D167" i="21"/>
  <c r="E167" i="21" s="1"/>
  <c r="D168" i="21"/>
  <c r="E168" i="21" s="1"/>
  <c r="D169" i="21"/>
  <c r="E169" i="21" s="1"/>
  <c r="D170" i="21"/>
  <c r="E170" i="21" s="1"/>
  <c r="D171" i="21"/>
  <c r="E171" i="21" s="1"/>
  <c r="D172" i="21"/>
  <c r="E172" i="21" s="1"/>
  <c r="D173" i="21"/>
  <c r="E173" i="21" s="1"/>
  <c r="D174" i="21"/>
  <c r="E174" i="21" s="1"/>
  <c r="D175" i="21"/>
  <c r="D176" i="21"/>
  <c r="E176" i="21" s="1"/>
  <c r="D177" i="21"/>
  <c r="E177" i="21" s="1"/>
  <c r="D178" i="21"/>
  <c r="E178" i="21" s="1"/>
  <c r="D179" i="21"/>
  <c r="E179" i="21" s="1"/>
  <c r="D180" i="21"/>
  <c r="E180" i="21" s="1"/>
  <c r="D181" i="21"/>
  <c r="E181" i="21" s="1"/>
  <c r="D182" i="21"/>
  <c r="E182" i="21" s="1"/>
  <c r="D183" i="21"/>
  <c r="E183" i="21" s="1"/>
  <c r="D184" i="21"/>
  <c r="E184" i="21" s="1"/>
  <c r="D185" i="21"/>
  <c r="E185" i="21" s="1"/>
  <c r="D186" i="21"/>
  <c r="E186" i="21" s="1"/>
  <c r="D187" i="21"/>
  <c r="E187" i="21" s="1"/>
  <c r="D188" i="21"/>
  <c r="E188" i="21" s="1"/>
  <c r="D189" i="21"/>
  <c r="E189" i="21" s="1"/>
  <c r="D190" i="21"/>
  <c r="E190" i="21" s="1"/>
  <c r="D191" i="21"/>
  <c r="E191" i="21" s="1"/>
  <c r="D192" i="21"/>
  <c r="E192" i="21" s="1"/>
  <c r="D193" i="21"/>
  <c r="E193" i="21" s="1"/>
  <c r="D194" i="21"/>
  <c r="E194" i="21" s="1"/>
  <c r="D195" i="21"/>
  <c r="E195" i="21" s="1"/>
  <c r="D196" i="21"/>
  <c r="E196" i="21" s="1"/>
  <c r="D197" i="21"/>
  <c r="E197" i="21" s="1"/>
  <c r="D198" i="21"/>
  <c r="E198" i="21" s="1"/>
  <c r="D199" i="21"/>
  <c r="E199" i="21" s="1"/>
  <c r="D200" i="21"/>
  <c r="E200" i="21" s="1"/>
  <c r="D201" i="21"/>
  <c r="E201" i="21" s="1"/>
  <c r="D202" i="21"/>
  <c r="E202" i="21" s="1"/>
  <c r="D203" i="21"/>
  <c r="E203" i="21" s="1"/>
  <c r="D204" i="21"/>
  <c r="E204" i="21" s="1"/>
  <c r="D205" i="21"/>
  <c r="E205" i="21" s="1"/>
  <c r="D206" i="21"/>
  <c r="E206" i="21" s="1"/>
  <c r="D207" i="21"/>
  <c r="D208" i="21"/>
  <c r="E208" i="21" s="1"/>
  <c r="D209" i="21"/>
  <c r="E209" i="21" s="1"/>
  <c r="D210" i="21"/>
  <c r="E210" i="21" s="1"/>
  <c r="D211" i="21"/>
  <c r="E211" i="21" s="1"/>
  <c r="D212" i="21"/>
  <c r="E212" i="21" s="1"/>
  <c r="D213" i="21"/>
  <c r="E213" i="21" s="1"/>
  <c r="D214" i="21"/>
  <c r="E214" i="21" s="1"/>
  <c r="D215" i="21"/>
  <c r="E215" i="21" s="1"/>
  <c r="D216" i="21"/>
  <c r="E216" i="21" s="1"/>
  <c r="D217" i="21"/>
  <c r="E217" i="21" s="1"/>
  <c r="D218" i="21"/>
  <c r="E218" i="21" s="1"/>
  <c r="D219" i="21"/>
  <c r="E219" i="21" s="1"/>
  <c r="D220" i="21"/>
  <c r="E220" i="21" s="1"/>
  <c r="D221" i="21"/>
  <c r="E221" i="21" s="1"/>
  <c r="D222" i="21"/>
  <c r="E222" i="21" s="1"/>
  <c r="D223" i="21"/>
  <c r="D224" i="21"/>
  <c r="E224" i="21" s="1"/>
  <c r="D225" i="21"/>
  <c r="E225" i="21" s="1"/>
  <c r="D226" i="21"/>
  <c r="E226" i="21" s="1"/>
  <c r="D227" i="21"/>
  <c r="E227" i="21" s="1"/>
  <c r="D228" i="21"/>
  <c r="E228" i="21" s="1"/>
  <c r="D229" i="21"/>
  <c r="E229" i="21" s="1"/>
  <c r="D230" i="21"/>
  <c r="E230" i="21" s="1"/>
  <c r="D231" i="21"/>
  <c r="E231" i="21" s="1"/>
  <c r="D232" i="21"/>
  <c r="E232" i="21" s="1"/>
  <c r="D233" i="21"/>
  <c r="E233" i="21" s="1"/>
  <c r="D234" i="21"/>
  <c r="E234" i="21" s="1"/>
  <c r="D235" i="21"/>
  <c r="E235" i="21" s="1"/>
  <c r="D236" i="21"/>
  <c r="E236" i="21" s="1"/>
  <c r="D237" i="21"/>
  <c r="E237" i="21" s="1"/>
  <c r="D238" i="21"/>
  <c r="E238" i="21" s="1"/>
  <c r="D239" i="21"/>
  <c r="D240" i="21"/>
  <c r="E240" i="21" s="1"/>
  <c r="D241" i="21"/>
  <c r="E241" i="21" s="1"/>
  <c r="D242" i="21"/>
  <c r="E242" i="21" s="1"/>
  <c r="D243" i="21"/>
  <c r="E243" i="21" s="1"/>
  <c r="D244" i="21"/>
  <c r="E244" i="21" s="1"/>
  <c r="D245" i="21"/>
  <c r="E245" i="21" s="1"/>
  <c r="D246" i="21"/>
  <c r="E246" i="21" s="1"/>
  <c r="D247" i="21"/>
  <c r="E247" i="21" s="1"/>
  <c r="D248" i="21"/>
  <c r="E248" i="21" s="1"/>
  <c r="D249" i="21"/>
  <c r="E249" i="21" s="1"/>
  <c r="D250" i="21"/>
  <c r="E250" i="21" s="1"/>
  <c r="D251" i="21"/>
  <c r="E251" i="21" s="1"/>
  <c r="D252" i="21"/>
  <c r="E252" i="21" s="1"/>
  <c r="D253" i="21"/>
  <c r="E253" i="21" s="1"/>
  <c r="D254" i="21"/>
  <c r="E254" i="21" s="1"/>
  <c r="D255" i="21"/>
  <c r="E255" i="21" s="1"/>
  <c r="D256" i="21"/>
  <c r="E256" i="21" s="1"/>
  <c r="D257" i="21"/>
  <c r="E257" i="21" s="1"/>
  <c r="D258" i="21"/>
  <c r="E258" i="21" s="1"/>
  <c r="D259" i="21"/>
  <c r="E259" i="21" s="1"/>
  <c r="D260" i="21"/>
  <c r="E260" i="21" s="1"/>
  <c r="D261" i="21"/>
  <c r="E261" i="21" s="1"/>
  <c r="D262" i="21"/>
  <c r="E262" i="21" s="1"/>
  <c r="D263" i="21"/>
  <c r="E263" i="21" s="1"/>
  <c r="D264" i="21"/>
  <c r="E264" i="21" s="1"/>
  <c r="D265" i="21"/>
  <c r="E265" i="21" s="1"/>
  <c r="D266" i="21"/>
  <c r="E266" i="21" s="1"/>
  <c r="D267" i="21"/>
  <c r="E267" i="21" s="1"/>
  <c r="D268" i="21"/>
  <c r="E268" i="21" s="1"/>
  <c r="D269" i="21"/>
  <c r="E269" i="21" s="1"/>
  <c r="D270" i="21"/>
  <c r="E270" i="21" s="1"/>
  <c r="D271" i="21"/>
  <c r="E271" i="21" s="1"/>
  <c r="D272" i="21"/>
  <c r="E272" i="21" s="1"/>
  <c r="D273" i="21"/>
  <c r="E273" i="21" s="1"/>
  <c r="D274" i="21"/>
  <c r="E274" i="21" s="1"/>
  <c r="D275" i="21"/>
  <c r="E275" i="21" s="1"/>
  <c r="D276" i="21"/>
  <c r="E276" i="21" s="1"/>
  <c r="D277" i="21"/>
  <c r="E277" i="21" s="1"/>
  <c r="D278" i="21"/>
  <c r="E278" i="21" s="1"/>
  <c r="D279" i="21"/>
  <c r="E279" i="21" s="1"/>
  <c r="D280" i="21"/>
  <c r="E280" i="21" s="1"/>
  <c r="D281" i="21"/>
  <c r="E281" i="21" s="1"/>
  <c r="D282" i="21"/>
  <c r="E282" i="21" s="1"/>
  <c r="D283" i="21"/>
  <c r="E283" i="21" s="1"/>
  <c r="D284" i="21"/>
  <c r="E284" i="21" s="1"/>
  <c r="D285" i="21"/>
  <c r="E285" i="21" s="1"/>
  <c r="D286" i="21"/>
  <c r="E286" i="21" s="1"/>
  <c r="D287" i="21"/>
  <c r="D288" i="21"/>
  <c r="E288" i="21" s="1"/>
  <c r="D289" i="21"/>
  <c r="E289" i="21" s="1"/>
  <c r="D290" i="21"/>
  <c r="E290" i="21" s="1"/>
  <c r="D291" i="21"/>
  <c r="E291" i="21" s="1"/>
  <c r="D292" i="21"/>
  <c r="E292" i="21" s="1"/>
  <c r="D293" i="21"/>
  <c r="E293" i="21" s="1"/>
  <c r="D294" i="21"/>
  <c r="E294" i="21" s="1"/>
  <c r="D295" i="21"/>
  <c r="E295" i="21" s="1"/>
  <c r="D296" i="21"/>
  <c r="E296" i="21" s="1"/>
  <c r="D297" i="21"/>
  <c r="E297" i="21" s="1"/>
  <c r="D298" i="21"/>
  <c r="E298" i="21" s="1"/>
  <c r="D299" i="21"/>
  <c r="E299" i="21" s="1"/>
  <c r="D300" i="21"/>
  <c r="E300" i="21" s="1"/>
  <c r="D301" i="21"/>
  <c r="E301" i="21" s="1"/>
  <c r="D302" i="21"/>
  <c r="E302" i="21" s="1"/>
  <c r="D303" i="21"/>
  <c r="D304" i="21"/>
  <c r="E304" i="21" s="1"/>
  <c r="D305" i="21"/>
  <c r="E305" i="21" s="1"/>
  <c r="D306" i="21"/>
  <c r="E306" i="21" s="1"/>
  <c r="D307" i="21"/>
  <c r="E307" i="21" s="1"/>
  <c r="D308" i="21"/>
  <c r="E308" i="21" s="1"/>
  <c r="D309" i="21"/>
  <c r="E309" i="21" s="1"/>
  <c r="D310" i="21"/>
  <c r="E310" i="21" s="1"/>
  <c r="D311" i="21"/>
  <c r="E311" i="21" s="1"/>
  <c r="D312" i="21"/>
  <c r="E312" i="21" s="1"/>
  <c r="D313" i="21"/>
  <c r="E313" i="21" s="1"/>
  <c r="D314" i="21"/>
  <c r="E314" i="21" s="1"/>
  <c r="D315" i="21"/>
  <c r="E315" i="21" s="1"/>
  <c r="D316" i="21"/>
  <c r="E316" i="21" s="1"/>
  <c r="D317" i="21"/>
  <c r="E317" i="21" s="1"/>
  <c r="D318" i="21"/>
  <c r="E318" i="21" s="1"/>
  <c r="D319" i="21"/>
  <c r="E319" i="21" s="1"/>
  <c r="D320" i="21"/>
  <c r="E320" i="21" s="1"/>
  <c r="D321" i="21"/>
  <c r="E321" i="21" s="1"/>
  <c r="D322" i="21"/>
  <c r="E322" i="21" s="1"/>
  <c r="D323" i="21"/>
  <c r="E323" i="21" s="1"/>
  <c r="D324" i="21"/>
  <c r="E324" i="21" s="1"/>
  <c r="D325" i="21"/>
  <c r="E325" i="21" s="1"/>
  <c r="D326" i="21"/>
  <c r="E326" i="21" s="1"/>
  <c r="D327" i="21"/>
  <c r="E327" i="21" s="1"/>
  <c r="D328" i="21"/>
  <c r="E328" i="21" s="1"/>
  <c r="D329" i="21"/>
  <c r="E329" i="21" s="1"/>
  <c r="D330" i="21"/>
  <c r="E330" i="21" s="1"/>
  <c r="D331" i="21"/>
  <c r="E331" i="21" s="1"/>
  <c r="D332" i="21"/>
  <c r="E332" i="21" s="1"/>
  <c r="D333" i="21"/>
  <c r="E333" i="21" s="1"/>
  <c r="D334" i="21"/>
  <c r="E334" i="21" s="1"/>
  <c r="D335" i="21"/>
  <c r="D336" i="21"/>
  <c r="E336" i="21" s="1"/>
  <c r="D337" i="21"/>
  <c r="E337" i="21" s="1"/>
  <c r="D338" i="21"/>
  <c r="E338" i="21" s="1"/>
  <c r="D339" i="21"/>
  <c r="E339" i="21" s="1"/>
  <c r="D340" i="21"/>
  <c r="E340" i="21" s="1"/>
  <c r="D341" i="21"/>
  <c r="E341" i="21" s="1"/>
  <c r="D342" i="21"/>
  <c r="E342" i="21" s="1"/>
  <c r="D343" i="21"/>
  <c r="E343" i="21" s="1"/>
  <c r="D344" i="21"/>
  <c r="E344" i="21" s="1"/>
  <c r="D345" i="21"/>
  <c r="E345" i="21" s="1"/>
  <c r="D346" i="21"/>
  <c r="E346" i="21" s="1"/>
  <c r="D347" i="21"/>
  <c r="E347" i="21" s="1"/>
  <c r="D348" i="21"/>
  <c r="E348" i="21" s="1"/>
  <c r="D349" i="21"/>
  <c r="E349" i="21" s="1"/>
  <c r="D350" i="21"/>
  <c r="E350" i="21" s="1"/>
  <c r="D351" i="21"/>
  <c r="D352" i="21"/>
  <c r="E352" i="21" s="1"/>
  <c r="D353" i="21"/>
  <c r="E353" i="21" s="1"/>
  <c r="D354" i="21"/>
  <c r="E354" i="21" s="1"/>
  <c r="D355" i="21"/>
  <c r="E355" i="21" s="1"/>
  <c r="D356" i="21"/>
  <c r="E356" i="21" s="1"/>
  <c r="D357" i="21"/>
  <c r="E357" i="21" s="1"/>
  <c r="D358" i="21"/>
  <c r="E358" i="21" s="1"/>
  <c r="D359" i="21"/>
  <c r="E359" i="21" s="1"/>
  <c r="D360" i="21"/>
  <c r="E360" i="21" s="1"/>
  <c r="D361" i="21"/>
  <c r="E361" i="21" s="1"/>
  <c r="D362" i="21"/>
  <c r="E362" i="21" s="1"/>
  <c r="D363" i="21"/>
  <c r="E363" i="21" s="1"/>
  <c r="D364" i="21"/>
  <c r="E364" i="21" s="1"/>
  <c r="D365" i="21"/>
  <c r="E365" i="21" s="1"/>
  <c r="D366" i="21"/>
  <c r="E366" i="21" s="1"/>
  <c r="D367" i="21"/>
  <c r="E367" i="21" s="1"/>
  <c r="D368" i="21"/>
  <c r="E368" i="21" s="1"/>
  <c r="D369" i="21"/>
  <c r="E369" i="21" s="1"/>
  <c r="D370" i="21"/>
  <c r="E370" i="21" s="1"/>
  <c r="D371" i="21"/>
  <c r="E371" i="21" s="1"/>
  <c r="D372" i="21"/>
  <c r="E372" i="21" s="1"/>
  <c r="D373" i="21"/>
  <c r="E373" i="21" s="1"/>
  <c r="D374" i="21"/>
  <c r="E374" i="21" s="1"/>
  <c r="D375" i="21"/>
  <c r="E375" i="21" s="1"/>
  <c r="D376" i="21"/>
  <c r="E376" i="21" s="1"/>
  <c r="D377" i="21"/>
  <c r="E377" i="21" s="1"/>
  <c r="D378" i="21"/>
  <c r="E378" i="21" s="1"/>
  <c r="D379" i="21"/>
  <c r="E379" i="21" s="1"/>
  <c r="D380" i="21"/>
  <c r="E380" i="21" s="1"/>
  <c r="D381" i="21"/>
  <c r="E381" i="21" s="1"/>
  <c r="D382" i="21"/>
  <c r="E382" i="21" s="1"/>
  <c r="D383" i="21"/>
  <c r="E383" i="21" s="1"/>
  <c r="D384" i="21"/>
  <c r="E384" i="21" s="1"/>
  <c r="D385" i="21"/>
  <c r="E385" i="21" s="1"/>
  <c r="D386" i="21"/>
  <c r="E386" i="21" s="1"/>
  <c r="D387" i="21"/>
  <c r="E387" i="21" s="1"/>
  <c r="D388" i="21"/>
  <c r="E388" i="21" s="1"/>
  <c r="D389" i="21"/>
  <c r="E389" i="21" s="1"/>
  <c r="D390" i="21"/>
  <c r="E390" i="21" s="1"/>
  <c r="D391" i="21"/>
  <c r="E391" i="21" s="1"/>
  <c r="D392" i="21"/>
  <c r="E392" i="21" s="1"/>
  <c r="D393" i="21"/>
  <c r="E393" i="21" s="1"/>
  <c r="D394" i="21"/>
  <c r="E394" i="21" s="1"/>
  <c r="D395" i="21"/>
  <c r="E395" i="21" s="1"/>
  <c r="D396" i="21"/>
  <c r="E396" i="21" s="1"/>
  <c r="D397" i="21"/>
  <c r="E397" i="21" s="1"/>
  <c r="D398" i="21"/>
  <c r="E398" i="21" s="1"/>
  <c r="D399" i="21"/>
  <c r="D400" i="21"/>
  <c r="E400" i="21" s="1"/>
  <c r="D401" i="21"/>
  <c r="E401" i="21" s="1"/>
  <c r="D402" i="21"/>
  <c r="E402" i="21" s="1"/>
  <c r="D403" i="21"/>
  <c r="E403" i="21" s="1"/>
  <c r="D404" i="21"/>
  <c r="E404" i="21" s="1"/>
  <c r="D405" i="21"/>
  <c r="E405" i="21" s="1"/>
  <c r="D406" i="21"/>
  <c r="E406" i="21" s="1"/>
  <c r="D407" i="21"/>
  <c r="E407" i="21" s="1"/>
  <c r="D408" i="21"/>
  <c r="E408" i="21" s="1"/>
  <c r="D409" i="21"/>
  <c r="E409" i="21" s="1"/>
  <c r="D410" i="21"/>
  <c r="E410" i="21" s="1"/>
  <c r="D411" i="21"/>
  <c r="E411" i="21" s="1"/>
  <c r="D412" i="21"/>
  <c r="E412" i="21" s="1"/>
  <c r="D413" i="21"/>
  <c r="E413" i="21" s="1"/>
  <c r="D414" i="21"/>
  <c r="E414" i="21" s="1"/>
  <c r="D415" i="21"/>
  <c r="D416" i="21"/>
  <c r="E416" i="21" s="1"/>
  <c r="D417" i="21"/>
  <c r="E417" i="21" s="1"/>
  <c r="D418" i="21"/>
  <c r="E418" i="21" s="1"/>
  <c r="D419" i="21"/>
  <c r="E419" i="21" s="1"/>
  <c r="D420" i="21"/>
  <c r="E420" i="21" s="1"/>
  <c r="D421" i="21"/>
  <c r="E421" i="21" s="1"/>
  <c r="D422" i="21"/>
  <c r="E422" i="21" s="1"/>
  <c r="D423" i="21"/>
  <c r="E423" i="21" s="1"/>
  <c r="D424" i="21"/>
  <c r="E424" i="21" s="1"/>
  <c r="D425" i="21"/>
  <c r="E425" i="21" s="1"/>
  <c r="D426" i="21"/>
  <c r="E426" i="21" s="1"/>
  <c r="D427" i="21"/>
  <c r="E427" i="21" s="1"/>
  <c r="D428" i="21"/>
  <c r="E428" i="21" s="1"/>
  <c r="D429" i="21"/>
  <c r="E429" i="21" s="1"/>
  <c r="D430" i="21"/>
  <c r="E430" i="21" s="1"/>
  <c r="D431" i="21"/>
  <c r="D432" i="21"/>
  <c r="E432" i="21" s="1"/>
  <c r="D433" i="21"/>
  <c r="E433" i="21" s="1"/>
  <c r="D434" i="21"/>
  <c r="E434" i="21" s="1"/>
  <c r="D435" i="21"/>
  <c r="E435" i="21" s="1"/>
  <c r="D436" i="21"/>
  <c r="E436" i="21" s="1"/>
  <c r="D437" i="21"/>
  <c r="E437" i="21" s="1"/>
  <c r="D438" i="21"/>
  <c r="E438" i="21" s="1"/>
  <c r="D439" i="21"/>
  <c r="E439" i="21" s="1"/>
  <c r="D440" i="21"/>
  <c r="E440" i="21" s="1"/>
  <c r="D441" i="21"/>
  <c r="E441" i="21" s="1"/>
  <c r="D442" i="21"/>
  <c r="E442" i="21" s="1"/>
  <c r="D443" i="21"/>
  <c r="E443" i="21" s="1"/>
  <c r="D444" i="21"/>
  <c r="E444" i="21" s="1"/>
  <c r="D445" i="21"/>
  <c r="E445" i="21" s="1"/>
  <c r="D446" i="21"/>
  <c r="E446" i="21" s="1"/>
  <c r="D447" i="21"/>
  <c r="E447" i="21" s="1"/>
  <c r="D448" i="21"/>
  <c r="E448" i="21" s="1"/>
  <c r="D449" i="21"/>
  <c r="E449" i="21" s="1"/>
  <c r="D450" i="21"/>
  <c r="E450" i="21" s="1"/>
  <c r="D451" i="21"/>
  <c r="E451" i="21" s="1"/>
  <c r="D452" i="21"/>
  <c r="E452" i="21" s="1"/>
  <c r="D453" i="21"/>
  <c r="E453" i="21" s="1"/>
  <c r="D454" i="21"/>
  <c r="E454" i="21" s="1"/>
  <c r="D455" i="21"/>
  <c r="E455" i="21" s="1"/>
  <c r="D456" i="21"/>
  <c r="E456" i="21" s="1"/>
  <c r="D457" i="21"/>
  <c r="E457" i="21" s="1"/>
  <c r="D458" i="21"/>
  <c r="E458" i="21" s="1"/>
  <c r="D459" i="21"/>
  <c r="E459" i="21" s="1"/>
  <c r="D460" i="21"/>
  <c r="E460" i="21" s="1"/>
  <c r="D461" i="21"/>
  <c r="E461" i="21" s="1"/>
  <c r="D462" i="21"/>
  <c r="E462" i="21" s="1"/>
  <c r="D463" i="21"/>
  <c r="D464" i="21"/>
  <c r="E464" i="21" s="1"/>
  <c r="D465" i="21"/>
  <c r="E465" i="21" s="1"/>
  <c r="D466" i="21"/>
  <c r="E466" i="21" s="1"/>
  <c r="D467" i="21"/>
  <c r="E467" i="21" s="1"/>
  <c r="D468" i="21"/>
  <c r="E468" i="21" s="1"/>
  <c r="D469" i="21"/>
  <c r="E469" i="21" s="1"/>
  <c r="D470" i="21"/>
  <c r="E470" i="21" s="1"/>
  <c r="D471" i="21"/>
  <c r="E471" i="21" s="1"/>
  <c r="D472" i="21"/>
  <c r="E472" i="21" s="1"/>
  <c r="D473" i="21"/>
  <c r="E473" i="21" s="1"/>
  <c r="D474" i="21"/>
  <c r="E474" i="21" s="1"/>
  <c r="D475" i="21"/>
  <c r="E475" i="21" s="1"/>
  <c r="D476" i="21"/>
  <c r="E476" i="21" s="1"/>
  <c r="D477" i="21"/>
  <c r="E477" i="21" s="1"/>
  <c r="D478" i="21"/>
  <c r="E478" i="21" s="1"/>
  <c r="D479" i="21"/>
  <c r="E479" i="21" s="1"/>
  <c r="D480" i="21"/>
  <c r="E480" i="21" s="1"/>
  <c r="D481" i="21"/>
  <c r="E481" i="21" s="1"/>
  <c r="D482" i="21"/>
  <c r="E482" i="21" s="1"/>
  <c r="D483" i="21"/>
  <c r="E483" i="21" s="1"/>
  <c r="D484" i="21"/>
  <c r="E484" i="21" s="1"/>
  <c r="D485" i="21"/>
  <c r="E485" i="21" s="1"/>
  <c r="D486" i="21"/>
  <c r="E486" i="21" s="1"/>
  <c r="D487" i="21"/>
  <c r="E487" i="21" s="1"/>
  <c r="D488" i="21"/>
  <c r="E488" i="21" s="1"/>
  <c r="D489" i="21"/>
  <c r="E489" i="21" s="1"/>
  <c r="D490" i="21"/>
  <c r="E490" i="21" s="1"/>
  <c r="D491" i="21"/>
  <c r="E491" i="21" s="1"/>
  <c r="D492" i="21"/>
  <c r="E492" i="21" s="1"/>
  <c r="D493" i="21"/>
  <c r="E493" i="21" s="1"/>
  <c r="D494" i="21"/>
  <c r="E494" i="21" s="1"/>
  <c r="D495" i="21"/>
  <c r="D496" i="21"/>
  <c r="E496" i="21" s="1"/>
  <c r="D497" i="21"/>
  <c r="E497" i="21" s="1"/>
  <c r="D498" i="21"/>
  <c r="E498" i="21" s="1"/>
  <c r="D499" i="21"/>
  <c r="E499" i="21" s="1"/>
  <c r="D500" i="21"/>
  <c r="E500" i="21" s="1"/>
  <c r="D501" i="21"/>
  <c r="E501" i="21" s="1"/>
  <c r="D502" i="21"/>
  <c r="E502" i="21" s="1"/>
  <c r="D503" i="21"/>
  <c r="E503" i="21" s="1"/>
  <c r="D504" i="21"/>
  <c r="E504" i="21" s="1"/>
  <c r="D505" i="21"/>
  <c r="E505" i="21" s="1"/>
  <c r="D506" i="21"/>
  <c r="E506" i="21" s="1"/>
  <c r="D507" i="21"/>
  <c r="E507" i="21" s="1"/>
  <c r="D508" i="21"/>
  <c r="E508" i="21" s="1"/>
  <c r="D509" i="21"/>
  <c r="E509" i="21" s="1"/>
  <c r="D510" i="21"/>
  <c r="E510" i="21" s="1"/>
  <c r="D511" i="21"/>
  <c r="E511" i="21" s="1"/>
  <c r="D512" i="21"/>
  <c r="E512" i="21" s="1"/>
  <c r="D513" i="21"/>
  <c r="E513" i="21" s="1"/>
  <c r="D514" i="21"/>
  <c r="E514" i="21" s="1"/>
  <c r="D515" i="21"/>
  <c r="E515" i="21" s="1"/>
  <c r="D516" i="21"/>
  <c r="E516" i="21" s="1"/>
  <c r="D517" i="21"/>
  <c r="E517" i="21" s="1"/>
  <c r="D518" i="21"/>
  <c r="E518" i="21" s="1"/>
  <c r="D519" i="21"/>
  <c r="E519" i="21" s="1"/>
  <c r="D520" i="21"/>
  <c r="E520" i="21" s="1"/>
  <c r="D521" i="21"/>
  <c r="E521" i="21" s="1"/>
  <c r="D522" i="21"/>
  <c r="E522" i="21" s="1"/>
  <c r="D523" i="21"/>
  <c r="E523" i="21" s="1"/>
  <c r="D524" i="21"/>
  <c r="E524" i="21" s="1"/>
  <c r="D525" i="21"/>
  <c r="E525" i="21" s="1"/>
  <c r="D526" i="21"/>
  <c r="E526" i="21" s="1"/>
  <c r="D527" i="21"/>
  <c r="D528" i="21"/>
  <c r="E528" i="21" s="1"/>
  <c r="D529" i="21"/>
  <c r="E529" i="21" s="1"/>
  <c r="D530" i="21"/>
  <c r="E530" i="21" s="1"/>
  <c r="D531" i="21"/>
  <c r="E531" i="21" s="1"/>
  <c r="D532" i="21"/>
  <c r="E532" i="21" s="1"/>
  <c r="D533" i="21"/>
  <c r="E533" i="21" s="1"/>
  <c r="D534" i="21"/>
  <c r="E534" i="21" s="1"/>
  <c r="D535" i="21"/>
  <c r="E535" i="21" s="1"/>
  <c r="D536" i="21"/>
  <c r="E536" i="21" s="1"/>
  <c r="D537" i="21"/>
  <c r="E537" i="21" s="1"/>
  <c r="D538" i="21"/>
  <c r="E538" i="21" s="1"/>
  <c r="D539" i="21"/>
  <c r="E539" i="21" s="1"/>
  <c r="D540" i="21"/>
  <c r="E540" i="21" s="1"/>
  <c r="D541" i="21"/>
  <c r="E541" i="21" s="1"/>
  <c r="D542" i="21"/>
  <c r="E542" i="21" s="1"/>
  <c r="D543" i="21"/>
  <c r="D544" i="21"/>
  <c r="E544" i="21" s="1"/>
  <c r="D545" i="21"/>
  <c r="E545" i="21" s="1"/>
  <c r="D546" i="21"/>
  <c r="E546" i="21" s="1"/>
  <c r="D547" i="21"/>
  <c r="E547" i="21" s="1"/>
  <c r="D548" i="21"/>
  <c r="E548" i="21" s="1"/>
  <c r="D549" i="21"/>
  <c r="E549" i="21" s="1"/>
  <c r="D550" i="21"/>
  <c r="E550" i="21" s="1"/>
  <c r="D551" i="21"/>
  <c r="E551" i="21" s="1"/>
  <c r="D552" i="21"/>
  <c r="E552" i="21" s="1"/>
  <c r="D553" i="21"/>
  <c r="E553" i="21" s="1"/>
  <c r="D554" i="21"/>
  <c r="E554" i="21" s="1"/>
  <c r="D555" i="21"/>
  <c r="E555" i="21" s="1"/>
  <c r="D556" i="21"/>
  <c r="E556" i="21" s="1"/>
  <c r="D557" i="21"/>
  <c r="E557" i="21" s="1"/>
  <c r="D558" i="21"/>
  <c r="E558" i="21" s="1"/>
  <c r="D559" i="21"/>
  <c r="E559" i="21" s="1"/>
  <c r="D560" i="21"/>
  <c r="E560" i="21" s="1"/>
  <c r="D561" i="21"/>
  <c r="E561" i="21" s="1"/>
  <c r="D562" i="21"/>
  <c r="E562" i="21" s="1"/>
  <c r="D563" i="21"/>
  <c r="E563" i="21" s="1"/>
  <c r="D564" i="21"/>
  <c r="E564" i="21" s="1"/>
  <c r="D565" i="21"/>
  <c r="E565" i="21" s="1"/>
  <c r="D566" i="21"/>
  <c r="E566" i="21" s="1"/>
  <c r="D567" i="21"/>
  <c r="E567" i="21" s="1"/>
  <c r="D568" i="21"/>
  <c r="E568" i="21" s="1"/>
  <c r="D569" i="21"/>
  <c r="E569" i="21" s="1"/>
  <c r="D570" i="21"/>
  <c r="E570" i="21" s="1"/>
  <c r="D571" i="21"/>
  <c r="E571" i="21" s="1"/>
  <c r="D572" i="21"/>
  <c r="E572" i="21" s="1"/>
  <c r="D573" i="21"/>
  <c r="E573" i="21" s="1"/>
  <c r="D574" i="21"/>
  <c r="E574" i="21" s="1"/>
  <c r="D575" i="21"/>
  <c r="E575" i="21" s="1"/>
  <c r="D576" i="21"/>
  <c r="E576" i="21" s="1"/>
  <c r="D577" i="21"/>
  <c r="E577" i="21" s="1"/>
  <c r="D578" i="21"/>
  <c r="E578" i="21" s="1"/>
  <c r="D579" i="21"/>
  <c r="E579" i="21" s="1"/>
  <c r="D580" i="21"/>
  <c r="E580" i="21" s="1"/>
  <c r="D581" i="21"/>
  <c r="E581" i="21" s="1"/>
  <c r="D582" i="21"/>
  <c r="E582" i="21" s="1"/>
  <c r="D583" i="21"/>
  <c r="E583" i="21" s="1"/>
  <c r="D584" i="21"/>
  <c r="E584" i="21" s="1"/>
  <c r="D585" i="21"/>
  <c r="E585" i="21" s="1"/>
  <c r="D586" i="21"/>
  <c r="E586" i="21" s="1"/>
  <c r="D587" i="21"/>
  <c r="E587" i="21" s="1"/>
  <c r="D588" i="21"/>
  <c r="E588" i="21" s="1"/>
  <c r="D589" i="21"/>
  <c r="E589" i="21" s="1"/>
  <c r="D590" i="21"/>
  <c r="E590" i="21" s="1"/>
  <c r="D591" i="21"/>
  <c r="E591" i="21" s="1"/>
  <c r="D592" i="21"/>
  <c r="E592" i="21" s="1"/>
  <c r="D593" i="21"/>
  <c r="E593" i="21" s="1"/>
  <c r="D594" i="21"/>
  <c r="E594" i="21" s="1"/>
  <c r="D595" i="21"/>
  <c r="E595" i="21" s="1"/>
  <c r="D596" i="21"/>
  <c r="E596" i="21" s="1"/>
  <c r="D597" i="21"/>
  <c r="E597" i="21" s="1"/>
  <c r="D598" i="21"/>
  <c r="E598" i="21" s="1"/>
  <c r="D599" i="21"/>
  <c r="E599" i="21" s="1"/>
  <c r="D600" i="21"/>
  <c r="E600" i="21" s="1"/>
  <c r="D601" i="21"/>
  <c r="E601" i="21" s="1"/>
  <c r="D602" i="21"/>
  <c r="E602" i="21" s="1"/>
  <c r="D603" i="21"/>
  <c r="E603" i="21" s="1"/>
  <c r="D604" i="21"/>
  <c r="E604" i="21" s="1"/>
  <c r="D605" i="21"/>
  <c r="E605" i="21" s="1"/>
  <c r="D606" i="21"/>
  <c r="E606" i="21" s="1"/>
  <c r="D607" i="21"/>
  <c r="D608" i="21"/>
  <c r="E608" i="21" s="1"/>
  <c r="D609" i="21"/>
  <c r="E609" i="21" s="1"/>
  <c r="D610" i="21"/>
  <c r="E610" i="21" s="1"/>
  <c r="D611" i="21"/>
  <c r="E611" i="21" s="1"/>
  <c r="D612" i="21"/>
  <c r="E612" i="21" s="1"/>
  <c r="D613" i="21"/>
  <c r="E613" i="21" s="1"/>
  <c r="D614" i="21"/>
  <c r="E614" i="21" s="1"/>
  <c r="D615" i="21"/>
  <c r="E615" i="21" s="1"/>
  <c r="D616" i="21"/>
  <c r="E616" i="21" s="1"/>
  <c r="D617" i="21"/>
  <c r="E617" i="21" s="1"/>
  <c r="D618" i="21"/>
  <c r="E618" i="21" s="1"/>
  <c r="D619" i="21"/>
  <c r="E619" i="21" s="1"/>
  <c r="D620" i="21"/>
  <c r="E620" i="21" s="1"/>
  <c r="D621" i="21"/>
  <c r="E621" i="21" s="1"/>
  <c r="D622" i="21"/>
  <c r="E622" i="21" s="1"/>
  <c r="D623" i="21"/>
  <c r="D624" i="21"/>
  <c r="E624" i="21" s="1"/>
  <c r="D625" i="21"/>
  <c r="E625" i="21" s="1"/>
  <c r="D626" i="21"/>
  <c r="E626" i="21" s="1"/>
  <c r="D627" i="21"/>
  <c r="E627" i="21" s="1"/>
  <c r="D628" i="21"/>
  <c r="E628" i="21" s="1"/>
  <c r="D629" i="21"/>
  <c r="E629" i="21" s="1"/>
  <c r="D630" i="21"/>
  <c r="E630" i="21" s="1"/>
  <c r="D631" i="21"/>
  <c r="E631" i="21" s="1"/>
  <c r="D632" i="21"/>
  <c r="E632" i="21" s="1"/>
  <c r="D633" i="21"/>
  <c r="E633" i="21" s="1"/>
  <c r="D634" i="21"/>
  <c r="E634" i="21" s="1"/>
  <c r="D635" i="21"/>
  <c r="E635" i="21" s="1"/>
  <c r="D636" i="21"/>
  <c r="E636" i="21" s="1"/>
  <c r="D637" i="21"/>
  <c r="E637" i="21" s="1"/>
  <c r="D638" i="21"/>
  <c r="E638" i="21" s="1"/>
  <c r="D639" i="21"/>
  <c r="E639" i="21" s="1"/>
  <c r="D640" i="21"/>
  <c r="E640" i="21" s="1"/>
  <c r="D641" i="21"/>
  <c r="E641" i="21" s="1"/>
  <c r="D642" i="21"/>
  <c r="E642" i="21" s="1"/>
  <c r="D643" i="21"/>
  <c r="E643" i="21" s="1"/>
  <c r="D644" i="21"/>
  <c r="E644" i="21" s="1"/>
  <c r="D645" i="21"/>
  <c r="E645" i="21" s="1"/>
  <c r="D646" i="21"/>
  <c r="E646" i="21" s="1"/>
  <c r="D647" i="21"/>
  <c r="E647" i="21" s="1"/>
  <c r="D648" i="21"/>
  <c r="E648" i="21" s="1"/>
  <c r="D649" i="21"/>
  <c r="E649" i="21" s="1"/>
  <c r="D650" i="21"/>
  <c r="E650" i="21" s="1"/>
  <c r="D651" i="21"/>
  <c r="E651" i="21" s="1"/>
  <c r="D652" i="21"/>
  <c r="E652" i="21" s="1"/>
  <c r="D653" i="21"/>
  <c r="E653" i="21" s="1"/>
  <c r="D654" i="21"/>
  <c r="E654" i="21" s="1"/>
  <c r="D655" i="21"/>
  <c r="D656" i="21"/>
  <c r="E656" i="21" s="1"/>
  <c r="D657" i="21"/>
  <c r="E657" i="21" s="1"/>
  <c r="D658" i="21"/>
  <c r="E658" i="21" s="1"/>
  <c r="D659" i="21"/>
  <c r="E659" i="21" s="1"/>
  <c r="D660" i="21"/>
  <c r="E660" i="21" s="1"/>
  <c r="D661" i="21"/>
  <c r="E661" i="21" s="1"/>
  <c r="D662" i="21"/>
  <c r="E662" i="21" s="1"/>
  <c r="D663" i="21"/>
  <c r="E663" i="21" s="1"/>
  <c r="D664" i="21"/>
  <c r="E664" i="21" s="1"/>
  <c r="D665" i="21"/>
  <c r="E665" i="21" s="1"/>
  <c r="D666" i="21"/>
  <c r="E666" i="21" s="1"/>
  <c r="D667" i="21"/>
  <c r="E667" i="21" s="1"/>
  <c r="D668" i="21"/>
  <c r="E668" i="21" s="1"/>
  <c r="D669" i="21"/>
  <c r="E669" i="21" s="1"/>
  <c r="D670" i="21"/>
  <c r="E670" i="21" s="1"/>
  <c r="D671" i="21"/>
  <c r="E671" i="21" s="1"/>
  <c r="D672" i="21"/>
  <c r="E672" i="21" s="1"/>
  <c r="D673" i="21"/>
  <c r="E673" i="21" s="1"/>
  <c r="D674" i="21"/>
  <c r="E674" i="21" s="1"/>
  <c r="D675" i="21"/>
  <c r="E675" i="21" s="1"/>
  <c r="D676" i="21"/>
  <c r="E676" i="21" s="1"/>
  <c r="D677" i="21"/>
  <c r="E677" i="21" s="1"/>
  <c r="D678" i="21"/>
  <c r="E678" i="21" s="1"/>
  <c r="D679" i="21"/>
  <c r="E679" i="21" s="1"/>
  <c r="D680" i="21"/>
  <c r="E680" i="21" s="1"/>
  <c r="D681" i="21"/>
  <c r="E681" i="21" s="1"/>
  <c r="D682" i="21"/>
  <c r="E682" i="21" s="1"/>
  <c r="D683" i="21"/>
  <c r="E683" i="21" s="1"/>
  <c r="D684" i="21"/>
  <c r="E684" i="21" s="1"/>
  <c r="D685" i="21"/>
  <c r="E685" i="21" s="1"/>
  <c r="D686" i="21"/>
  <c r="E686" i="21" s="1"/>
  <c r="D687" i="21"/>
  <c r="D688" i="21"/>
  <c r="E688" i="21" s="1"/>
  <c r="D689" i="21"/>
  <c r="E689" i="21" s="1"/>
  <c r="D690" i="21"/>
  <c r="E690" i="21" s="1"/>
  <c r="D691" i="21"/>
  <c r="E691" i="21" s="1"/>
  <c r="D692" i="21"/>
  <c r="E692" i="21" s="1"/>
  <c r="D693" i="21"/>
  <c r="E693" i="21" s="1"/>
  <c r="D694" i="21"/>
  <c r="E694" i="21" s="1"/>
  <c r="D695" i="21"/>
  <c r="E695" i="21" s="1"/>
  <c r="D696" i="21"/>
  <c r="E696" i="21" s="1"/>
  <c r="D697" i="21"/>
  <c r="E697" i="21" s="1"/>
  <c r="D698" i="21"/>
  <c r="E698" i="21" s="1"/>
  <c r="D699" i="21"/>
  <c r="E699" i="21" s="1"/>
  <c r="D700" i="21"/>
  <c r="E700" i="21" s="1"/>
  <c r="D701" i="21"/>
  <c r="E701" i="21" s="1"/>
  <c r="D702" i="21"/>
  <c r="E702" i="21" s="1"/>
  <c r="D703" i="21"/>
  <c r="E703" i="21" s="1"/>
  <c r="D704" i="21"/>
  <c r="E704" i="21" s="1"/>
  <c r="D705" i="21"/>
  <c r="E705" i="21" s="1"/>
  <c r="D706" i="21"/>
  <c r="E706" i="21" s="1"/>
  <c r="D707" i="21"/>
  <c r="E707" i="21" s="1"/>
  <c r="D708" i="21"/>
  <c r="E708" i="21" s="1"/>
  <c r="D709" i="21"/>
  <c r="E709" i="21" s="1"/>
  <c r="D710" i="21"/>
  <c r="E710" i="21" s="1"/>
  <c r="D711" i="21"/>
  <c r="E711" i="21" s="1"/>
  <c r="D712" i="21"/>
  <c r="E712" i="21" s="1"/>
  <c r="D713" i="21"/>
  <c r="E713" i="21" s="1"/>
  <c r="D714" i="21"/>
  <c r="E714" i="21" s="1"/>
  <c r="D715" i="21"/>
  <c r="E715" i="21" s="1"/>
  <c r="D716" i="21"/>
  <c r="E716" i="21" s="1"/>
  <c r="D717" i="21"/>
  <c r="E717" i="21" s="1"/>
  <c r="D718" i="21"/>
  <c r="E718" i="21" s="1"/>
  <c r="D719" i="21"/>
  <c r="D720" i="21"/>
  <c r="E720" i="21" s="1"/>
  <c r="D721" i="21"/>
  <c r="E721" i="21" s="1"/>
  <c r="D722" i="21"/>
  <c r="E722" i="21" s="1"/>
  <c r="D723" i="21"/>
  <c r="E723" i="21" s="1"/>
  <c r="D724" i="21"/>
  <c r="E724" i="21" s="1"/>
  <c r="D725" i="21"/>
  <c r="E725" i="21" s="1"/>
  <c r="D726" i="21"/>
  <c r="E726" i="21" s="1"/>
  <c r="D727" i="21"/>
  <c r="E727" i="21" s="1"/>
  <c r="D728" i="21"/>
  <c r="E728" i="21" s="1"/>
  <c r="D729" i="21"/>
  <c r="E729" i="21" s="1"/>
  <c r="D730" i="21"/>
  <c r="E730" i="21" s="1"/>
  <c r="D731" i="21"/>
  <c r="E731" i="21" s="1"/>
  <c r="D732" i="21"/>
  <c r="E732" i="21" s="1"/>
  <c r="D733" i="21"/>
  <c r="E733" i="21" s="1"/>
  <c r="D734" i="21"/>
  <c r="E734" i="21" s="1"/>
  <c r="D735" i="21"/>
  <c r="D736" i="21"/>
  <c r="E736" i="21" s="1"/>
  <c r="D737" i="21"/>
  <c r="E737" i="21" s="1"/>
  <c r="D738" i="21"/>
  <c r="E738" i="21" s="1"/>
  <c r="D739" i="21"/>
  <c r="E739" i="21" s="1"/>
  <c r="D740" i="21"/>
  <c r="E740" i="21" s="1"/>
  <c r="D741" i="21"/>
  <c r="E741" i="21" s="1"/>
  <c r="D742" i="21"/>
  <c r="E742" i="21" s="1"/>
  <c r="D743" i="21"/>
  <c r="E743" i="21" s="1"/>
  <c r="D744" i="21"/>
  <c r="E744" i="21" s="1"/>
  <c r="D745" i="21"/>
  <c r="E745" i="21" s="1"/>
  <c r="D746" i="21"/>
  <c r="E746" i="21" s="1"/>
  <c r="D747" i="21"/>
  <c r="E747" i="21" s="1"/>
  <c r="D748" i="21"/>
  <c r="E748" i="21" s="1"/>
  <c r="D749" i="21"/>
  <c r="E749" i="21" s="1"/>
  <c r="D750" i="21"/>
  <c r="E750" i="21" s="1"/>
  <c r="D751" i="21"/>
  <c r="D752" i="21"/>
  <c r="E752" i="21" s="1"/>
  <c r="D753" i="21"/>
  <c r="E753" i="21" s="1"/>
  <c r="D754" i="21"/>
  <c r="E754" i="21" s="1"/>
  <c r="D755" i="21"/>
  <c r="E755" i="21" s="1"/>
  <c r="D756" i="21"/>
  <c r="E756" i="21" s="1"/>
  <c r="D757" i="21"/>
  <c r="E757" i="21" s="1"/>
  <c r="D758" i="21"/>
  <c r="E758" i="21" s="1"/>
  <c r="D759" i="21"/>
  <c r="E759" i="21" s="1"/>
  <c r="D760" i="21"/>
  <c r="E760" i="21" s="1"/>
  <c r="D761" i="21"/>
  <c r="E761" i="21" s="1"/>
  <c r="D762" i="21"/>
  <c r="E762" i="21" s="1"/>
  <c r="D763" i="21"/>
  <c r="E763" i="21" s="1"/>
  <c r="D764" i="21"/>
  <c r="E764" i="21" s="1"/>
  <c r="D765" i="21"/>
  <c r="E765" i="21" s="1"/>
  <c r="D766" i="21"/>
  <c r="E766" i="21" s="1"/>
  <c r="D767" i="21"/>
  <c r="E767" i="21" s="1"/>
  <c r="D768" i="21"/>
  <c r="E768" i="21" s="1"/>
  <c r="D769" i="21"/>
  <c r="E769" i="21" s="1"/>
  <c r="D770" i="21"/>
  <c r="E770" i="21" s="1"/>
  <c r="D771" i="21"/>
  <c r="E771" i="21" s="1"/>
  <c r="D772" i="21"/>
  <c r="E772" i="21" s="1"/>
  <c r="D773" i="21"/>
  <c r="E773" i="21" s="1"/>
  <c r="D774" i="21"/>
  <c r="E774" i="21" s="1"/>
  <c r="D775" i="21"/>
  <c r="E775" i="21" s="1"/>
  <c r="D776" i="21"/>
  <c r="E776" i="21" s="1"/>
  <c r="D777" i="21"/>
  <c r="E777" i="21" s="1"/>
  <c r="D778" i="21"/>
  <c r="E778" i="21" s="1"/>
  <c r="D779" i="21"/>
  <c r="E779" i="21" s="1"/>
  <c r="D780" i="21"/>
  <c r="E780" i="21" s="1"/>
  <c r="D781" i="21"/>
  <c r="E781" i="21" s="1"/>
  <c r="D782" i="21"/>
  <c r="E782" i="21" s="1"/>
  <c r="D783" i="21"/>
  <c r="E783" i="21" s="1"/>
  <c r="D784" i="21"/>
  <c r="E784" i="21" s="1"/>
  <c r="D785" i="21"/>
  <c r="E785" i="21" s="1"/>
  <c r="D786" i="21"/>
  <c r="E786" i="21" s="1"/>
  <c r="D787" i="21"/>
  <c r="E787" i="21" s="1"/>
  <c r="D788" i="21"/>
  <c r="E788" i="21" s="1"/>
  <c r="D789" i="21"/>
  <c r="E789" i="21" s="1"/>
  <c r="D790" i="21"/>
  <c r="E790" i="21" s="1"/>
  <c r="D791" i="21"/>
  <c r="E791" i="21" s="1"/>
  <c r="D792" i="21"/>
  <c r="E792" i="21" s="1"/>
  <c r="D793" i="21"/>
  <c r="E793" i="21" s="1"/>
  <c r="D794" i="21"/>
  <c r="E794" i="21" s="1"/>
  <c r="D795" i="21"/>
  <c r="E795" i="21" s="1"/>
  <c r="D796" i="21"/>
  <c r="E796" i="21" s="1"/>
  <c r="D797" i="21"/>
  <c r="E797" i="21" s="1"/>
  <c r="D798" i="21"/>
  <c r="E798" i="21" s="1"/>
  <c r="D799" i="21"/>
  <c r="D800" i="21"/>
  <c r="E800" i="21" s="1"/>
  <c r="D801" i="21"/>
  <c r="E801" i="21" s="1"/>
  <c r="D802" i="21"/>
  <c r="E802" i="21" s="1"/>
  <c r="D803" i="21"/>
  <c r="E803" i="21" s="1"/>
  <c r="D804" i="21"/>
  <c r="E804" i="21" s="1"/>
  <c r="D805" i="21"/>
  <c r="E805" i="21" s="1"/>
  <c r="D806" i="21"/>
  <c r="E806" i="21" s="1"/>
  <c r="D807" i="21"/>
  <c r="E807" i="21" s="1"/>
  <c r="D808" i="21"/>
  <c r="E808" i="21" s="1"/>
  <c r="D809" i="21"/>
  <c r="E809" i="21" s="1"/>
  <c r="D810" i="21"/>
  <c r="E810" i="21" s="1"/>
  <c r="D811" i="21"/>
  <c r="E811" i="21" s="1"/>
  <c r="D812" i="21"/>
  <c r="E812" i="21" s="1"/>
  <c r="D813" i="21"/>
  <c r="E813" i="21" s="1"/>
  <c r="D814" i="21"/>
  <c r="E814" i="21" s="1"/>
  <c r="D815" i="21"/>
  <c r="D816" i="21"/>
  <c r="E816" i="21" s="1"/>
  <c r="D817" i="21"/>
  <c r="E817" i="21" s="1"/>
  <c r="D818" i="21"/>
  <c r="E818" i="21" s="1"/>
  <c r="D819" i="21"/>
  <c r="E819" i="21" s="1"/>
  <c r="D820" i="21"/>
  <c r="E820" i="21" s="1"/>
  <c r="D821" i="21"/>
  <c r="E821" i="21" s="1"/>
  <c r="D822" i="21"/>
  <c r="E822" i="21" s="1"/>
  <c r="D823" i="21"/>
  <c r="E823" i="21" s="1"/>
  <c r="D824" i="21"/>
  <c r="E824" i="21" s="1"/>
  <c r="D825" i="21"/>
  <c r="E825" i="21" s="1"/>
  <c r="D826" i="21"/>
  <c r="E826" i="21" s="1"/>
  <c r="D827" i="21"/>
  <c r="E827" i="21" s="1"/>
  <c r="D828" i="21"/>
  <c r="E828" i="21" s="1"/>
  <c r="D829" i="21"/>
  <c r="E829" i="21" s="1"/>
  <c r="D830" i="21"/>
  <c r="E830" i="21" s="1"/>
  <c r="D831" i="21"/>
  <c r="E831" i="21" s="1"/>
  <c r="D832" i="21"/>
  <c r="E832" i="21" s="1"/>
  <c r="D833" i="21"/>
  <c r="E833" i="21" s="1"/>
  <c r="D834" i="21"/>
  <c r="E834" i="21" s="1"/>
  <c r="D835" i="21"/>
  <c r="E835" i="21" s="1"/>
  <c r="D836" i="21"/>
  <c r="E836" i="21" s="1"/>
  <c r="D837" i="21"/>
  <c r="E837" i="21" s="1"/>
  <c r="D838" i="21"/>
  <c r="E838" i="21" s="1"/>
  <c r="D839" i="21"/>
  <c r="E839" i="21" s="1"/>
  <c r="D840" i="21"/>
  <c r="E840" i="21" s="1"/>
  <c r="D841" i="21"/>
  <c r="E841" i="21" s="1"/>
  <c r="D842" i="21"/>
  <c r="E842" i="21" s="1"/>
  <c r="D843" i="21"/>
  <c r="E843" i="21" s="1"/>
  <c r="D844" i="21"/>
  <c r="E844" i="21" s="1"/>
  <c r="D845" i="21"/>
  <c r="E845" i="21" s="1"/>
  <c r="D846" i="21"/>
  <c r="E846" i="21" s="1"/>
  <c r="D847" i="21"/>
  <c r="D848" i="21"/>
  <c r="E848" i="21" s="1"/>
  <c r="D849" i="21"/>
  <c r="E849" i="21" s="1"/>
  <c r="D850" i="21"/>
  <c r="E850" i="21" s="1"/>
  <c r="D851" i="21"/>
  <c r="E851" i="21" s="1"/>
  <c r="D852" i="21"/>
  <c r="E852" i="21" s="1"/>
  <c r="D853" i="21"/>
  <c r="E853" i="21" s="1"/>
  <c r="D854" i="21"/>
  <c r="E854" i="21" s="1"/>
  <c r="D855" i="21"/>
  <c r="E855" i="21" s="1"/>
  <c r="D856" i="21"/>
  <c r="E856" i="21" s="1"/>
  <c r="D857" i="21"/>
  <c r="E857" i="21" s="1"/>
  <c r="D858" i="21"/>
  <c r="E858" i="21" s="1"/>
  <c r="D859" i="21"/>
  <c r="E859" i="21" s="1"/>
  <c r="D860" i="21"/>
  <c r="E860" i="21" s="1"/>
  <c r="D861" i="21"/>
  <c r="E861" i="21" s="1"/>
  <c r="D862" i="21"/>
  <c r="E862" i="21" s="1"/>
  <c r="D863" i="21"/>
  <c r="D864" i="21"/>
  <c r="E864" i="21" s="1"/>
  <c r="D865" i="21"/>
  <c r="E865" i="21" s="1"/>
  <c r="D866" i="21"/>
  <c r="E866" i="21" s="1"/>
  <c r="D867" i="21"/>
  <c r="E867" i="21" s="1"/>
  <c r="D868" i="21"/>
  <c r="E868" i="21" s="1"/>
  <c r="D869" i="21"/>
  <c r="E869" i="21" s="1"/>
  <c r="D870" i="21"/>
  <c r="E870" i="21" s="1"/>
  <c r="D871" i="21"/>
  <c r="E871" i="21" s="1"/>
  <c r="D872" i="21"/>
  <c r="E872" i="21" s="1"/>
  <c r="D873" i="21"/>
  <c r="E873" i="21" s="1"/>
  <c r="D874" i="21"/>
  <c r="E874" i="21" s="1"/>
  <c r="D875" i="21"/>
  <c r="E875" i="21" s="1"/>
  <c r="D876" i="21"/>
  <c r="E876" i="21" s="1"/>
  <c r="D877" i="21"/>
  <c r="E877" i="21" s="1"/>
  <c r="D878" i="21"/>
  <c r="E878" i="21" s="1"/>
  <c r="D879" i="21"/>
  <c r="E879" i="21" s="1"/>
  <c r="D880" i="21"/>
  <c r="E880" i="21" s="1"/>
  <c r="D881" i="21"/>
  <c r="E881" i="21" s="1"/>
  <c r="D882" i="21"/>
  <c r="E882" i="21" s="1"/>
  <c r="D883" i="21"/>
  <c r="E883" i="21" s="1"/>
  <c r="D884" i="21"/>
  <c r="E884" i="21" s="1"/>
  <c r="D885" i="21"/>
  <c r="E885" i="21" s="1"/>
  <c r="D886" i="21"/>
  <c r="E886" i="21" s="1"/>
  <c r="D887" i="21"/>
  <c r="E887" i="21" s="1"/>
  <c r="D888" i="21"/>
  <c r="E888" i="21" s="1"/>
  <c r="D889" i="21"/>
  <c r="E889" i="21" s="1"/>
  <c r="D890" i="21"/>
  <c r="E890" i="21" s="1"/>
  <c r="D891" i="21"/>
  <c r="E891" i="21" s="1"/>
  <c r="D892" i="21"/>
  <c r="E892" i="21" s="1"/>
  <c r="D893" i="21"/>
  <c r="E893" i="21" s="1"/>
  <c r="D894" i="21"/>
  <c r="E894" i="21" s="1"/>
  <c r="D895" i="21"/>
  <c r="E895" i="21" s="1"/>
  <c r="D896" i="21"/>
  <c r="E896" i="21" s="1"/>
  <c r="D897" i="21"/>
  <c r="E897" i="21" s="1"/>
  <c r="D898" i="21"/>
  <c r="E898" i="21" s="1"/>
  <c r="D899" i="21"/>
  <c r="E899" i="21" s="1"/>
  <c r="D900" i="21"/>
  <c r="E900" i="21" s="1"/>
  <c r="D901" i="21"/>
  <c r="E901" i="21" s="1"/>
  <c r="D902" i="21"/>
  <c r="E902" i="21" s="1"/>
  <c r="D903" i="21"/>
  <c r="E903" i="21" s="1"/>
  <c r="D904" i="21"/>
  <c r="E904" i="21" s="1"/>
  <c r="D905" i="21"/>
  <c r="E905" i="21" s="1"/>
  <c r="D906" i="21"/>
  <c r="E906" i="21" s="1"/>
  <c r="D907" i="21"/>
  <c r="E907" i="21" s="1"/>
  <c r="D908" i="21"/>
  <c r="E908" i="21" s="1"/>
  <c r="D909" i="21"/>
  <c r="E909" i="21" s="1"/>
  <c r="D910" i="21"/>
  <c r="E910" i="21" s="1"/>
  <c r="D911" i="21"/>
  <c r="D912" i="21"/>
  <c r="E912" i="21" s="1"/>
  <c r="D913" i="21"/>
  <c r="E913" i="21" s="1"/>
  <c r="D914" i="21"/>
  <c r="E914" i="21" s="1"/>
  <c r="D915" i="21"/>
  <c r="E915" i="21" s="1"/>
  <c r="D916" i="21"/>
  <c r="E916" i="21" s="1"/>
  <c r="D917" i="21"/>
  <c r="E917" i="21" s="1"/>
  <c r="D918" i="21"/>
  <c r="E918" i="21" s="1"/>
  <c r="D919" i="21"/>
  <c r="E919" i="21" s="1"/>
  <c r="D920" i="21"/>
  <c r="E920" i="21" s="1"/>
  <c r="D921" i="21"/>
  <c r="E921" i="21" s="1"/>
  <c r="D922" i="21"/>
  <c r="E922" i="21" s="1"/>
  <c r="D923" i="21"/>
  <c r="E923" i="21" s="1"/>
  <c r="D924" i="21"/>
  <c r="E924" i="21" s="1"/>
  <c r="D925" i="21"/>
  <c r="E925" i="21" s="1"/>
  <c r="D926" i="21"/>
  <c r="E926" i="21" s="1"/>
  <c r="D927" i="21"/>
  <c r="D928" i="21"/>
  <c r="E928" i="21" s="1"/>
  <c r="D929" i="21"/>
  <c r="E929" i="21" s="1"/>
  <c r="D930" i="21"/>
  <c r="E930" i="21" s="1"/>
  <c r="D931" i="21"/>
  <c r="E931" i="21" s="1"/>
  <c r="D932" i="21"/>
  <c r="E932" i="21" s="1"/>
  <c r="D933" i="21"/>
  <c r="E933" i="21" s="1"/>
  <c r="D934" i="21"/>
  <c r="E934" i="21" s="1"/>
  <c r="D935" i="21"/>
  <c r="E935" i="21" s="1"/>
  <c r="D936" i="21"/>
  <c r="E936" i="21" s="1"/>
  <c r="D937" i="21"/>
  <c r="E937" i="21" s="1"/>
  <c r="D938" i="21"/>
  <c r="E938" i="21" s="1"/>
  <c r="D939" i="21"/>
  <c r="E939" i="21" s="1"/>
  <c r="D940" i="21"/>
  <c r="E940" i="21" s="1"/>
  <c r="D941" i="21"/>
  <c r="E941" i="21" s="1"/>
  <c r="D942" i="21"/>
  <c r="E942" i="21" s="1"/>
  <c r="D943" i="21"/>
  <c r="D944" i="21"/>
  <c r="E944" i="21" s="1"/>
  <c r="D945" i="21"/>
  <c r="E945" i="21" s="1"/>
  <c r="D946" i="21"/>
  <c r="E946" i="21" s="1"/>
  <c r="D947" i="21"/>
  <c r="E947" i="21" s="1"/>
  <c r="D948" i="21"/>
  <c r="E948" i="21" s="1"/>
  <c r="D949" i="21"/>
  <c r="E949" i="21" s="1"/>
  <c r="D950" i="21"/>
  <c r="E950" i="21" s="1"/>
  <c r="D951" i="21"/>
  <c r="E951" i="21" s="1"/>
  <c r="D952" i="21"/>
  <c r="E952" i="21" s="1"/>
  <c r="D953" i="21"/>
  <c r="E953" i="21" s="1"/>
  <c r="D954" i="21"/>
  <c r="E954" i="21" s="1"/>
  <c r="D955" i="21"/>
  <c r="E955" i="21" s="1"/>
  <c r="D956" i="21"/>
  <c r="E956" i="21" s="1"/>
  <c r="D957" i="21"/>
  <c r="E957" i="21" s="1"/>
  <c r="D958" i="21"/>
  <c r="E958" i="21" s="1"/>
  <c r="D959" i="21"/>
  <c r="E959" i="21" s="1"/>
  <c r="D960" i="21"/>
  <c r="E960" i="21" s="1"/>
  <c r="D961" i="21"/>
  <c r="E961" i="21" s="1"/>
  <c r="D962" i="21"/>
  <c r="E962" i="21" s="1"/>
  <c r="D963" i="21"/>
  <c r="E963" i="21" s="1"/>
  <c r="D964" i="21"/>
  <c r="E964" i="21" s="1"/>
  <c r="D965" i="21"/>
  <c r="E965" i="21" s="1"/>
  <c r="D966" i="21"/>
  <c r="E966" i="21" s="1"/>
  <c r="D967" i="21"/>
  <c r="E967" i="21" s="1"/>
  <c r="D968" i="21"/>
  <c r="E968" i="21" s="1"/>
  <c r="D969" i="21"/>
  <c r="E969" i="21" s="1"/>
  <c r="D970" i="21"/>
  <c r="E970" i="21" s="1"/>
  <c r="D971" i="21"/>
  <c r="E971" i="21" s="1"/>
  <c r="D972" i="21"/>
  <c r="E972" i="21" s="1"/>
  <c r="D973" i="21"/>
  <c r="E973" i="21" s="1"/>
  <c r="D974" i="21"/>
  <c r="E974" i="21" s="1"/>
  <c r="D975" i="21"/>
  <c r="D976" i="21"/>
  <c r="E976" i="21" s="1"/>
  <c r="D977" i="21"/>
  <c r="E977" i="21" s="1"/>
  <c r="D978" i="21"/>
  <c r="E978" i="21" s="1"/>
  <c r="D979" i="21"/>
  <c r="E979" i="21" s="1"/>
  <c r="D980" i="21"/>
  <c r="E980" i="21" s="1"/>
  <c r="D981" i="21"/>
  <c r="E981" i="21" s="1"/>
  <c r="D982" i="21"/>
  <c r="E982" i="21" s="1"/>
  <c r="D983" i="21"/>
  <c r="E983" i="21" s="1"/>
  <c r="D984" i="21"/>
  <c r="E984" i="21" s="1"/>
  <c r="D985" i="21"/>
  <c r="E985" i="21" s="1"/>
  <c r="D986" i="21"/>
  <c r="E986" i="21" s="1"/>
  <c r="D987" i="21"/>
  <c r="E987" i="21" s="1"/>
  <c r="D988" i="21"/>
  <c r="E988" i="21" s="1"/>
  <c r="D989" i="21"/>
  <c r="E989" i="21" s="1"/>
  <c r="D990" i="21"/>
  <c r="E990" i="21" s="1"/>
  <c r="D991" i="21"/>
  <c r="E991" i="21" s="1"/>
  <c r="D992" i="21"/>
  <c r="E992" i="21" s="1"/>
  <c r="D993" i="21"/>
  <c r="E993" i="21" s="1"/>
  <c r="D994" i="21"/>
  <c r="E994" i="21" s="1"/>
  <c r="D995" i="21"/>
  <c r="E995" i="21" s="1"/>
  <c r="D996" i="21"/>
  <c r="E996" i="21" s="1"/>
  <c r="D997" i="21"/>
  <c r="E997" i="21" s="1"/>
  <c r="D998" i="21"/>
  <c r="E998" i="21" s="1"/>
  <c r="D999" i="21"/>
  <c r="E999" i="21" s="1"/>
  <c r="D1000" i="21"/>
  <c r="E1000" i="21" s="1"/>
  <c r="D1001" i="21"/>
  <c r="E1001" i="21" s="1"/>
  <c r="D1002" i="21"/>
  <c r="E1002" i="21" s="1"/>
  <c r="D1003" i="21"/>
  <c r="E1003" i="21" s="1"/>
  <c r="D1004" i="21"/>
  <c r="E1004" i="21" s="1"/>
  <c r="D1005" i="21"/>
  <c r="E1005" i="21" s="1"/>
  <c r="D1006" i="21"/>
  <c r="E1006" i="21" s="1"/>
  <c r="D1007" i="21"/>
  <c r="D1008" i="21"/>
  <c r="E1008" i="21" s="1"/>
  <c r="D1009" i="21"/>
  <c r="E1009" i="21" s="1"/>
  <c r="D1010" i="21"/>
  <c r="E1010" i="21" s="1"/>
  <c r="D1011" i="21"/>
  <c r="E1011" i="21" s="1"/>
  <c r="D1012" i="21"/>
  <c r="E1012" i="21" s="1"/>
  <c r="D1013" i="21"/>
  <c r="E1013" i="21" s="1"/>
  <c r="D1014" i="21"/>
  <c r="E1014" i="21" s="1"/>
  <c r="D1015" i="21"/>
  <c r="E1015" i="21" s="1"/>
  <c r="D1016" i="21"/>
  <c r="E1016" i="21" s="1"/>
  <c r="D1017" i="21"/>
  <c r="E1017" i="21" s="1"/>
  <c r="D1018" i="21"/>
  <c r="E1018" i="21" s="1"/>
  <c r="D1019" i="21"/>
  <c r="E1019" i="21" s="1"/>
  <c r="D1020" i="21"/>
  <c r="E1020" i="21" s="1"/>
  <c r="D1021" i="21"/>
  <c r="E1021" i="21" s="1"/>
  <c r="D1022" i="21"/>
  <c r="E1022" i="21" s="1"/>
  <c r="D1023" i="21"/>
  <c r="E1023" i="21" s="1"/>
  <c r="D1024" i="21"/>
  <c r="E1024" i="21" s="1"/>
  <c r="D1025" i="21"/>
  <c r="E1025" i="21" s="1"/>
  <c r="D1026" i="21"/>
  <c r="E1026" i="21" s="1"/>
  <c r="D1027" i="21"/>
  <c r="E1027" i="21" s="1"/>
  <c r="D1028" i="21"/>
  <c r="E1028" i="21" s="1"/>
  <c r="D1029" i="21"/>
  <c r="E1029" i="21" s="1"/>
  <c r="D1030" i="21"/>
  <c r="E1030" i="21" s="1"/>
  <c r="D1031" i="21"/>
  <c r="E1031" i="21" s="1"/>
  <c r="D1032" i="21"/>
  <c r="E1032" i="21" s="1"/>
  <c r="D1033" i="21"/>
  <c r="E1033" i="21" s="1"/>
  <c r="D1034" i="21"/>
  <c r="E1034" i="21" s="1"/>
  <c r="D1035" i="21"/>
  <c r="E1035" i="21" s="1"/>
  <c r="D1036" i="21"/>
  <c r="E1036" i="21" s="1"/>
  <c r="D1037" i="21"/>
  <c r="E1037" i="21" s="1"/>
  <c r="D1038" i="21"/>
  <c r="E1038" i="21" s="1"/>
  <c r="D1039" i="21"/>
  <c r="D1040" i="21"/>
  <c r="E1040" i="21" s="1"/>
  <c r="D1041" i="21"/>
  <c r="E1041" i="21" s="1"/>
  <c r="D1042" i="21"/>
  <c r="E1042" i="21" s="1"/>
  <c r="D1043" i="21"/>
  <c r="E1043" i="21" s="1"/>
  <c r="D1044" i="21"/>
  <c r="E1044" i="21" s="1"/>
  <c r="D1045" i="21"/>
  <c r="E1045" i="21" s="1"/>
  <c r="D1046" i="21"/>
  <c r="E1046" i="21" s="1"/>
  <c r="D1047" i="21"/>
  <c r="E1047" i="21" s="1"/>
  <c r="D1048" i="21"/>
  <c r="E1048" i="21" s="1"/>
  <c r="D1049" i="21"/>
  <c r="E1049" i="21" s="1"/>
  <c r="D1050" i="21"/>
  <c r="E1050" i="21" s="1"/>
  <c r="D1051" i="21"/>
  <c r="E1051" i="21" s="1"/>
  <c r="D1052" i="21"/>
  <c r="E1052" i="21" s="1"/>
  <c r="D1053" i="21"/>
  <c r="E1053" i="21" s="1"/>
  <c r="D1054" i="21"/>
  <c r="E1054" i="21" s="1"/>
  <c r="D1055" i="21"/>
  <c r="D1056" i="21"/>
  <c r="E1056" i="21" s="1"/>
  <c r="D1057" i="21"/>
  <c r="E1057" i="21" s="1"/>
  <c r="D1058" i="21"/>
  <c r="E1058" i="21" s="1"/>
  <c r="D1059" i="21"/>
  <c r="E1059" i="21" s="1"/>
  <c r="D1060" i="21"/>
  <c r="E1060" i="21" s="1"/>
  <c r="D1061" i="21"/>
  <c r="E1061" i="21" s="1"/>
  <c r="D1062" i="21"/>
  <c r="E1062" i="21" s="1"/>
  <c r="D1063" i="21"/>
  <c r="E1063" i="21" s="1"/>
  <c r="D1064" i="21"/>
  <c r="E1064" i="21" s="1"/>
  <c r="D1065" i="21"/>
  <c r="E1065" i="21" s="1"/>
  <c r="D1066" i="21"/>
  <c r="E1066" i="21" s="1"/>
  <c r="D1067" i="21"/>
  <c r="E1067" i="21" s="1"/>
  <c r="D1068" i="21"/>
  <c r="E1068" i="21" s="1"/>
  <c r="D1069" i="21"/>
  <c r="E1069" i="21" s="1"/>
  <c r="D1070" i="21"/>
  <c r="E1070" i="21" s="1"/>
  <c r="D1071" i="21"/>
  <c r="E1071" i="21" s="1"/>
  <c r="D1072" i="21"/>
  <c r="E1072" i="21" s="1"/>
  <c r="D1073" i="21"/>
  <c r="E1073" i="21" s="1"/>
  <c r="D1074" i="21"/>
  <c r="E1074" i="21" s="1"/>
  <c r="D1075" i="21"/>
  <c r="E1075" i="21" s="1"/>
  <c r="D1076" i="21"/>
  <c r="E1076" i="21" s="1"/>
  <c r="D1077" i="21"/>
  <c r="E1077" i="21" s="1"/>
  <c r="D1078" i="21"/>
  <c r="E1078" i="21" s="1"/>
  <c r="D1079" i="21"/>
  <c r="E1079" i="21" s="1"/>
  <c r="D1080" i="21"/>
  <c r="E1080" i="21" s="1"/>
  <c r="D1081" i="21"/>
  <c r="E1081" i="21" s="1"/>
  <c r="D1082" i="21"/>
  <c r="E1082" i="21" s="1"/>
  <c r="D1083" i="21"/>
  <c r="E1083" i="21" s="1"/>
  <c r="D1084" i="21"/>
  <c r="E1084" i="21" s="1"/>
  <c r="D1085" i="21"/>
  <c r="E1085" i="21" s="1"/>
  <c r="D1086" i="21"/>
  <c r="E1086" i="21" s="1"/>
  <c r="D1087" i="21"/>
  <c r="E1087" i="21" s="1"/>
  <c r="D1088" i="21"/>
  <c r="E1088" i="21" s="1"/>
  <c r="D1089" i="21"/>
  <c r="E1089" i="21" s="1"/>
  <c r="D1090" i="21"/>
  <c r="E1090" i="21" s="1"/>
  <c r="D1091" i="21"/>
  <c r="E1091" i="21" s="1"/>
  <c r="D1092" i="21"/>
  <c r="E1092" i="21" s="1"/>
  <c r="D1093" i="21"/>
  <c r="E1093" i="21" s="1"/>
  <c r="D1094" i="21"/>
  <c r="E1094" i="21" s="1"/>
  <c r="D1095" i="21"/>
  <c r="E1095" i="21" s="1"/>
  <c r="D1096" i="21"/>
  <c r="E1096" i="21" s="1"/>
  <c r="D1097" i="21"/>
  <c r="E1097" i="21" s="1"/>
  <c r="D1098" i="21"/>
  <c r="E1098" i="21" s="1"/>
  <c r="D1099" i="21"/>
  <c r="E1099" i="21" s="1"/>
  <c r="D1100" i="21"/>
  <c r="E1100" i="21" s="1"/>
  <c r="D1101" i="21"/>
  <c r="E1101" i="21" s="1"/>
  <c r="D1102" i="21"/>
  <c r="E1102" i="21" s="1"/>
  <c r="D1103" i="21"/>
  <c r="E1103" i="21" s="1"/>
  <c r="D1104" i="21"/>
  <c r="E1104" i="21" s="1"/>
  <c r="D1105" i="21"/>
  <c r="E1105" i="21" s="1"/>
  <c r="D1106" i="21"/>
  <c r="E1106" i="21" s="1"/>
  <c r="D1107" i="21"/>
  <c r="E1107" i="21" s="1"/>
  <c r="D1108" i="21"/>
  <c r="E1108" i="21" s="1"/>
  <c r="D1109" i="21"/>
  <c r="E1109" i="21" s="1"/>
  <c r="D1110" i="21"/>
  <c r="E1110" i="21" s="1"/>
  <c r="D1111" i="21"/>
  <c r="E1111" i="21" s="1"/>
  <c r="D1112" i="21"/>
  <c r="E1112" i="21" s="1"/>
  <c r="D1113" i="21"/>
  <c r="E1113" i="21" s="1"/>
  <c r="D1114" i="21"/>
  <c r="E1114" i="21" s="1"/>
  <c r="D1115" i="21"/>
  <c r="E1115" i="21" s="1"/>
  <c r="D1116" i="21"/>
  <c r="E1116" i="21" s="1"/>
  <c r="D1117" i="21"/>
  <c r="E1117" i="21" s="1"/>
  <c r="D1118" i="21"/>
  <c r="E1118" i="21" s="1"/>
  <c r="D1119" i="21"/>
  <c r="D1120" i="21"/>
  <c r="E1120" i="21" s="1"/>
  <c r="D1121" i="21"/>
  <c r="E1121" i="21" s="1"/>
  <c r="D1122" i="21"/>
  <c r="E1122" i="21" s="1"/>
  <c r="D1123" i="21"/>
  <c r="E1123" i="21" s="1"/>
  <c r="D1124" i="21"/>
  <c r="E1124" i="21" s="1"/>
  <c r="D1125" i="21"/>
  <c r="E1125" i="21" s="1"/>
  <c r="D1126" i="21"/>
  <c r="E1126" i="21" s="1"/>
  <c r="D1127" i="21"/>
  <c r="E1127" i="21" s="1"/>
  <c r="D1128" i="21"/>
  <c r="E1128" i="21" s="1"/>
  <c r="D1129" i="21"/>
  <c r="E1129" i="21" s="1"/>
  <c r="D1130" i="21"/>
  <c r="E1130" i="21" s="1"/>
  <c r="D1131" i="21"/>
  <c r="E1131" i="21" s="1"/>
  <c r="D1132" i="21"/>
  <c r="E1132" i="21" s="1"/>
  <c r="D1133" i="21"/>
  <c r="E1133" i="21" s="1"/>
  <c r="D1134" i="21"/>
  <c r="E1134" i="21" s="1"/>
  <c r="D1135" i="21"/>
  <c r="D1136" i="21"/>
  <c r="E1136" i="21" s="1"/>
  <c r="D1137" i="21"/>
  <c r="E1137" i="21" s="1"/>
  <c r="D1138" i="21"/>
  <c r="E1138" i="21" s="1"/>
  <c r="D1139" i="21"/>
  <c r="E1139" i="21" s="1"/>
  <c r="D1140" i="21"/>
  <c r="E1140" i="21" s="1"/>
  <c r="D1141" i="21"/>
  <c r="E1141" i="21" s="1"/>
  <c r="D1142" i="21"/>
  <c r="E1142" i="21" s="1"/>
  <c r="D1143" i="21"/>
  <c r="E1143" i="21" s="1"/>
  <c r="D1144" i="21"/>
  <c r="E1144" i="21" s="1"/>
  <c r="D1145" i="21"/>
  <c r="E1145" i="21" s="1"/>
  <c r="D1146" i="21"/>
  <c r="E1146" i="21" s="1"/>
  <c r="D1147" i="21"/>
  <c r="E1147" i="21" s="1"/>
  <c r="D1148" i="21"/>
  <c r="E1148" i="21" s="1"/>
  <c r="D1149" i="21"/>
  <c r="E1149" i="21" s="1"/>
  <c r="D1150" i="21"/>
  <c r="E1150" i="21" s="1"/>
  <c r="D1151" i="21"/>
  <c r="E1151" i="21" s="1"/>
  <c r="D1152" i="21"/>
  <c r="E1152" i="21" s="1"/>
  <c r="D1153" i="21"/>
  <c r="E1153" i="21" s="1"/>
  <c r="D1154" i="21"/>
  <c r="E1154" i="21" s="1"/>
  <c r="D1155" i="21"/>
  <c r="E1155" i="21" s="1"/>
  <c r="D1156" i="21"/>
  <c r="E1156" i="21" s="1"/>
  <c r="D1157" i="21"/>
  <c r="E1157" i="21" s="1"/>
  <c r="D1158" i="21"/>
  <c r="E1158" i="21" s="1"/>
  <c r="D1159" i="21"/>
  <c r="E1159" i="21" s="1"/>
  <c r="D1160" i="21"/>
  <c r="E1160" i="21" s="1"/>
  <c r="D1161" i="21"/>
  <c r="E1161" i="21" s="1"/>
  <c r="D1162" i="21"/>
  <c r="E1162" i="21" s="1"/>
  <c r="D1163" i="21"/>
  <c r="E1163" i="21" s="1"/>
  <c r="D1164" i="21"/>
  <c r="E1164" i="21" s="1"/>
  <c r="D1165" i="21"/>
  <c r="E1165" i="21" s="1"/>
  <c r="D1166" i="21"/>
  <c r="E1166" i="21" s="1"/>
  <c r="D1167" i="21"/>
  <c r="E1167" i="21" s="1"/>
  <c r="D1168" i="21"/>
  <c r="E1168" i="21" s="1"/>
  <c r="D1169" i="21"/>
  <c r="E1169" i="21" s="1"/>
  <c r="D1170" i="21"/>
  <c r="E1170" i="21" s="1"/>
  <c r="D1171" i="21"/>
  <c r="E1171" i="21" s="1"/>
  <c r="D1172" i="21"/>
  <c r="E1172" i="21" s="1"/>
  <c r="D1173" i="21"/>
  <c r="E1173" i="21" s="1"/>
  <c r="D1174" i="21"/>
  <c r="E1174" i="21" s="1"/>
  <c r="D1175" i="21"/>
  <c r="E1175" i="21" s="1"/>
  <c r="D1176" i="21"/>
  <c r="E1176" i="21" s="1"/>
  <c r="D1177" i="21"/>
  <c r="E1177" i="21" s="1"/>
  <c r="D1178" i="21"/>
  <c r="E1178" i="21" s="1"/>
  <c r="D1179" i="21"/>
  <c r="E1179" i="21" s="1"/>
  <c r="D1180" i="21"/>
  <c r="E1180" i="21" s="1"/>
  <c r="D1181" i="21"/>
  <c r="E1181" i="21" s="1"/>
  <c r="D1182" i="21"/>
  <c r="E1182" i="21" s="1"/>
  <c r="D1183" i="21"/>
  <c r="E1183" i="21" s="1"/>
  <c r="D1184" i="21"/>
  <c r="E1184" i="21" s="1"/>
  <c r="D1185" i="21"/>
  <c r="E1185" i="21" s="1"/>
  <c r="D1186" i="21"/>
  <c r="E1186" i="21" s="1"/>
  <c r="D1187" i="21"/>
  <c r="E1187" i="21" s="1"/>
  <c r="D1188" i="21"/>
  <c r="E1188" i="21" s="1"/>
  <c r="D1189" i="21"/>
  <c r="E1189" i="21" s="1"/>
  <c r="D1190" i="21"/>
  <c r="E1190" i="21" s="1"/>
  <c r="D1191" i="21"/>
  <c r="E1191" i="21" s="1"/>
  <c r="D1192" i="21"/>
  <c r="E1192" i="21" s="1"/>
  <c r="D1193" i="21"/>
  <c r="E1193" i="21" s="1"/>
  <c r="D1194" i="21"/>
  <c r="E1194" i="21" s="1"/>
  <c r="D1195" i="21"/>
  <c r="E1195" i="21" s="1"/>
  <c r="D1196" i="21"/>
  <c r="E1196" i="21" s="1"/>
  <c r="D1197" i="21"/>
  <c r="E1197" i="21" s="1"/>
  <c r="D1198" i="21"/>
  <c r="E1198" i="21" s="1"/>
  <c r="D1199" i="21"/>
  <c r="D1200" i="21"/>
  <c r="E1200" i="21" s="1"/>
  <c r="D1201" i="21"/>
  <c r="E1201" i="21" s="1"/>
  <c r="D1202" i="21"/>
  <c r="E1202" i="21" s="1"/>
  <c r="D1203" i="21"/>
  <c r="E1203" i="21" s="1"/>
  <c r="D1204" i="21"/>
  <c r="E1204" i="21" s="1"/>
  <c r="D1205" i="21"/>
  <c r="E1205" i="21" s="1"/>
  <c r="D1206" i="21"/>
  <c r="E1206" i="21" s="1"/>
  <c r="D1207" i="21"/>
  <c r="E1207" i="21" s="1"/>
  <c r="D1208" i="21"/>
  <c r="E1208" i="21" s="1"/>
  <c r="D1209" i="21"/>
  <c r="E1209" i="21" s="1"/>
  <c r="D1210" i="21"/>
  <c r="E1210" i="21" s="1"/>
  <c r="D1211" i="21"/>
  <c r="E1211" i="21" s="1"/>
  <c r="D1212" i="21"/>
  <c r="E1212" i="21" s="1"/>
  <c r="D1213" i="21"/>
  <c r="E1213" i="21" s="1"/>
  <c r="D1214" i="21"/>
  <c r="E1214" i="21" s="1"/>
  <c r="D1215" i="21"/>
  <c r="E1215" i="21" s="1"/>
  <c r="D1216" i="21"/>
  <c r="E1216" i="21" s="1"/>
  <c r="D1217" i="21"/>
  <c r="E1217" i="21" s="1"/>
  <c r="D1218" i="21"/>
  <c r="E1218" i="21" s="1"/>
  <c r="D1219" i="21"/>
  <c r="E1219" i="21" s="1"/>
  <c r="D1220" i="21"/>
  <c r="E1220" i="21" s="1"/>
  <c r="D1221" i="21"/>
  <c r="E1221" i="21" s="1"/>
  <c r="D1222" i="21"/>
  <c r="E1222" i="21" s="1"/>
  <c r="D1223" i="21"/>
  <c r="E1223" i="21" s="1"/>
  <c r="D1224" i="21"/>
  <c r="E1224" i="21" s="1"/>
  <c r="D1225" i="21"/>
  <c r="E1225" i="21" s="1"/>
  <c r="D1226" i="21"/>
  <c r="E1226" i="21" s="1"/>
  <c r="D1227" i="21"/>
  <c r="E1227" i="21" s="1"/>
  <c r="D1228" i="21"/>
  <c r="E1228" i="21" s="1"/>
  <c r="D1229" i="21"/>
  <c r="E1229" i="21" s="1"/>
  <c r="D1230" i="21"/>
  <c r="E1230" i="21" s="1"/>
  <c r="D1231" i="21"/>
  <c r="D1232" i="21"/>
  <c r="E1232" i="21" s="1"/>
  <c r="D1233" i="21"/>
  <c r="E1233" i="21" s="1"/>
  <c r="D1234" i="21"/>
  <c r="E1234" i="21" s="1"/>
  <c r="D1235" i="21"/>
  <c r="E1235" i="21" s="1"/>
  <c r="D1236" i="21"/>
  <c r="E1236" i="21" s="1"/>
  <c r="D1237" i="21"/>
  <c r="E1237" i="21" s="1"/>
  <c r="D1238" i="21"/>
  <c r="E1238" i="21" s="1"/>
  <c r="D1239" i="21"/>
  <c r="E1239" i="21" s="1"/>
  <c r="D1240" i="21"/>
  <c r="E1240" i="21" s="1"/>
  <c r="D1241" i="21"/>
  <c r="E1241" i="21" s="1"/>
  <c r="D1242" i="21"/>
  <c r="E1242" i="21" s="1"/>
  <c r="D1243" i="21"/>
  <c r="E1243" i="21" s="1"/>
  <c r="D1244" i="21"/>
  <c r="E1244" i="21" s="1"/>
  <c r="D1245" i="21"/>
  <c r="E1245" i="21" s="1"/>
  <c r="D1246" i="21"/>
  <c r="E1246" i="21" s="1"/>
  <c r="D1247" i="21"/>
  <c r="D1248" i="21"/>
  <c r="E1248" i="21" s="1"/>
  <c r="D1249" i="21"/>
  <c r="E1249" i="21" s="1"/>
  <c r="D1250" i="21"/>
  <c r="E1250" i="21" s="1"/>
  <c r="D1251" i="21"/>
  <c r="E1251" i="21" s="1"/>
  <c r="D1252" i="21"/>
  <c r="E1252" i="21" s="1"/>
  <c r="D1253" i="21"/>
  <c r="E1253" i="21" s="1"/>
  <c r="D1254" i="21"/>
  <c r="E1254" i="21" s="1"/>
  <c r="D1255" i="21"/>
  <c r="E1255" i="21" s="1"/>
  <c r="D1256" i="21"/>
  <c r="E1256" i="21" s="1"/>
  <c r="D1257" i="21"/>
  <c r="E1257" i="21" s="1"/>
  <c r="D1258" i="21"/>
  <c r="E1258" i="21" s="1"/>
  <c r="D1259" i="21"/>
  <c r="E1259" i="21" s="1"/>
  <c r="D1260" i="21"/>
  <c r="E1260" i="21" s="1"/>
  <c r="D1261" i="21"/>
  <c r="E1261" i="21" s="1"/>
  <c r="D1262" i="21"/>
  <c r="E1262" i="21" s="1"/>
  <c r="D1263" i="21"/>
  <c r="D1264" i="21"/>
  <c r="E1264" i="21" s="1"/>
  <c r="D1265" i="21"/>
  <c r="E1265" i="21" s="1"/>
  <c r="D1266" i="21"/>
  <c r="E1266" i="21" s="1"/>
  <c r="D1267" i="21"/>
  <c r="E1267" i="21" s="1"/>
  <c r="D1268" i="21"/>
  <c r="E1268" i="21" s="1"/>
  <c r="D1269" i="21"/>
  <c r="E1269" i="21" s="1"/>
  <c r="D1270" i="21"/>
  <c r="E1270" i="21" s="1"/>
  <c r="D1271" i="21"/>
  <c r="E1271" i="21" s="1"/>
  <c r="D1272" i="21"/>
  <c r="E1272" i="21" s="1"/>
  <c r="D1273" i="21"/>
  <c r="E1273" i="21" s="1"/>
  <c r="D1274" i="21"/>
  <c r="E1274" i="21" s="1"/>
  <c r="D1275" i="21"/>
  <c r="E1275" i="21" s="1"/>
  <c r="D1276" i="21"/>
  <c r="E1276" i="21" s="1"/>
  <c r="D1277" i="21"/>
  <c r="E1277" i="21" s="1"/>
  <c r="D1278" i="21"/>
  <c r="E1278" i="21" s="1"/>
  <c r="D1279" i="21"/>
  <c r="E1279" i="21" s="1"/>
  <c r="D1280" i="21"/>
  <c r="E1280" i="21" s="1"/>
  <c r="D1281" i="21"/>
  <c r="E1281" i="21" s="1"/>
  <c r="D1282" i="21"/>
  <c r="E1282" i="21" s="1"/>
  <c r="D1283" i="21"/>
  <c r="E1283" i="21" s="1"/>
  <c r="D1284" i="21"/>
  <c r="E1284" i="21" s="1"/>
  <c r="D1285" i="21"/>
  <c r="E1285" i="21" s="1"/>
  <c r="D1286" i="21"/>
  <c r="E1286" i="21" s="1"/>
  <c r="D1287" i="21"/>
  <c r="E1287" i="21" s="1"/>
  <c r="D1288" i="21"/>
  <c r="E1288" i="21" s="1"/>
  <c r="D1289" i="21"/>
  <c r="E1289" i="21" s="1"/>
  <c r="D1290" i="21"/>
  <c r="E1290" i="21" s="1"/>
  <c r="D1291" i="21"/>
  <c r="E1291" i="21" s="1"/>
  <c r="D1292" i="21"/>
  <c r="E1292" i="21" s="1"/>
  <c r="D1293" i="21"/>
  <c r="E1293" i="21" s="1"/>
  <c r="D1294" i="21"/>
  <c r="E1294" i="21" s="1"/>
  <c r="D1295" i="21"/>
  <c r="E1295" i="21" s="1"/>
  <c r="D1296" i="21"/>
  <c r="E1296" i="21" s="1"/>
  <c r="D1297" i="21"/>
  <c r="E1297" i="21" s="1"/>
  <c r="D1298" i="21"/>
  <c r="E1298" i="21" s="1"/>
  <c r="D1299" i="21"/>
  <c r="E1299" i="21" s="1"/>
  <c r="D1300" i="21"/>
  <c r="E1300" i="21" s="1"/>
  <c r="D1301" i="21"/>
  <c r="E1301" i="21" s="1"/>
  <c r="D1302" i="21"/>
  <c r="E1302" i="21" s="1"/>
  <c r="D1303" i="21"/>
  <c r="D1304" i="21"/>
  <c r="E1304" i="21" s="1"/>
  <c r="D1305" i="21"/>
  <c r="E1305" i="21" s="1"/>
  <c r="D1306" i="21"/>
  <c r="E1306" i="21" s="1"/>
  <c r="D1307" i="21"/>
  <c r="E1307" i="21" s="1"/>
  <c r="D1308" i="21"/>
  <c r="E1308" i="21" s="1"/>
  <c r="D1309" i="21"/>
  <c r="E1309" i="21" s="1"/>
  <c r="D1310" i="21"/>
  <c r="E1310" i="21" s="1"/>
  <c r="D1311" i="21"/>
  <c r="D1312" i="21"/>
  <c r="E1312" i="21" s="1"/>
  <c r="D1313" i="21"/>
  <c r="E1313" i="21" s="1"/>
  <c r="D1314" i="21"/>
  <c r="E1314" i="21" s="1"/>
  <c r="D1315" i="21"/>
  <c r="E1315" i="21" s="1"/>
  <c r="D1316" i="21"/>
  <c r="E1316" i="21" s="1"/>
  <c r="D1317" i="21"/>
  <c r="E1317" i="21" s="1"/>
  <c r="D1318" i="21"/>
  <c r="E1318" i="21" s="1"/>
  <c r="D1319" i="21"/>
  <c r="D1320" i="21"/>
  <c r="E1320" i="21" s="1"/>
  <c r="D1321" i="21"/>
  <c r="E1321" i="21" s="1"/>
  <c r="D1322" i="21"/>
  <c r="E1322" i="21" s="1"/>
  <c r="D1323" i="21"/>
  <c r="E1323" i="21" s="1"/>
  <c r="D1324" i="21"/>
  <c r="E1324" i="21" s="1"/>
  <c r="D1325" i="21"/>
  <c r="E1325" i="21" s="1"/>
  <c r="D1326" i="21"/>
  <c r="E1326" i="21" s="1"/>
  <c r="D1327" i="21"/>
  <c r="E1327" i="21" s="1"/>
  <c r="D1328" i="21"/>
  <c r="E1328" i="21" s="1"/>
  <c r="D1329" i="21"/>
  <c r="E1329" i="21" s="1"/>
  <c r="D1330" i="21"/>
  <c r="E1330" i="21" s="1"/>
  <c r="D1331" i="21"/>
  <c r="E1331" i="21" s="1"/>
  <c r="D1332" i="21"/>
  <c r="E1332" i="21" s="1"/>
  <c r="D1333" i="21"/>
  <c r="E1333" i="21" s="1"/>
  <c r="D1334" i="21"/>
  <c r="E1334" i="21" s="1"/>
  <c r="D1335" i="21"/>
  <c r="D1336" i="21"/>
  <c r="E1336" i="21" s="1"/>
  <c r="D1337" i="21"/>
  <c r="E1337" i="21" s="1"/>
  <c r="D1338" i="21"/>
  <c r="E1338" i="21" s="1"/>
  <c r="D1339" i="21"/>
  <c r="E1339" i="21" s="1"/>
  <c r="D1340" i="21"/>
  <c r="E1340" i="21" s="1"/>
  <c r="D1341" i="21"/>
  <c r="E1341" i="21" s="1"/>
  <c r="D1342" i="21"/>
  <c r="E1342" i="21" s="1"/>
  <c r="D1343" i="21"/>
  <c r="D1344" i="21"/>
  <c r="E1344" i="21" s="1"/>
  <c r="D1345" i="21"/>
  <c r="E1345" i="21" s="1"/>
  <c r="D1346" i="21"/>
  <c r="E1346" i="21" s="1"/>
  <c r="D1347" i="21"/>
  <c r="E1347" i="21" s="1"/>
  <c r="D1348" i="21"/>
  <c r="E1348" i="21" s="1"/>
  <c r="D1349" i="21"/>
  <c r="E1349" i="21" s="1"/>
  <c r="D1350" i="21"/>
  <c r="E1350" i="21" s="1"/>
  <c r="D1351" i="21"/>
  <c r="D1352" i="21"/>
  <c r="E1352" i="21" s="1"/>
  <c r="D1353" i="21"/>
  <c r="E1353" i="21" s="1"/>
  <c r="D1354" i="21"/>
  <c r="E1354" i="21" s="1"/>
  <c r="D1355" i="21"/>
  <c r="E1355" i="21" s="1"/>
  <c r="D1356" i="21"/>
  <c r="E1356" i="21" s="1"/>
  <c r="D1357" i="21"/>
  <c r="E1357" i="21" s="1"/>
  <c r="D1358" i="21"/>
  <c r="E1358" i="21" s="1"/>
  <c r="D1359" i="21"/>
  <c r="D1360" i="21"/>
  <c r="E1360" i="21" s="1"/>
  <c r="D1361" i="21"/>
  <c r="E1361" i="21" s="1"/>
  <c r="D1362" i="21"/>
  <c r="E1362" i="21" s="1"/>
  <c r="D1363" i="21"/>
  <c r="E1363" i="21" s="1"/>
  <c r="D1364" i="21"/>
  <c r="E1364" i="21" s="1"/>
  <c r="D1365" i="21"/>
  <c r="E1365" i="21" s="1"/>
  <c r="D1366" i="21"/>
  <c r="E1366" i="21" s="1"/>
  <c r="D1367" i="21"/>
  <c r="E1367" i="21" s="1"/>
  <c r="D1368" i="21"/>
  <c r="E1368" i="21" s="1"/>
  <c r="D1369" i="21"/>
  <c r="E1369" i="21" s="1"/>
  <c r="D1370" i="21"/>
  <c r="E1370" i="21" s="1"/>
  <c r="D1371" i="21"/>
  <c r="E1371" i="21" s="1"/>
  <c r="D1372" i="21"/>
  <c r="E1372" i="21" s="1"/>
  <c r="D1373" i="21"/>
  <c r="E1373" i="21" s="1"/>
  <c r="D1374" i="21"/>
  <c r="E1374" i="21" s="1"/>
  <c r="D1375" i="21"/>
  <c r="D1376" i="21"/>
  <c r="E1376" i="21" s="1"/>
  <c r="D1377" i="21"/>
  <c r="E1377" i="21" s="1"/>
  <c r="D1378" i="21"/>
  <c r="E1378" i="21" s="1"/>
  <c r="D1379" i="21"/>
  <c r="E1379" i="21" s="1"/>
  <c r="D1380" i="21"/>
  <c r="E1380" i="21" s="1"/>
  <c r="D1381" i="21"/>
  <c r="E1381" i="21" s="1"/>
  <c r="D1382" i="21"/>
  <c r="E1382" i="21" s="1"/>
  <c r="D1383" i="21"/>
  <c r="E1383" i="21" s="1"/>
  <c r="D1384" i="21"/>
  <c r="E1384" i="21" s="1"/>
  <c r="D1385" i="21"/>
  <c r="E1385" i="21" s="1"/>
  <c r="D1386" i="21"/>
  <c r="E1386" i="21" s="1"/>
  <c r="D1387" i="21"/>
  <c r="E1387" i="21" s="1"/>
  <c r="D1388" i="21"/>
  <c r="E1388" i="21" s="1"/>
  <c r="D1389" i="21"/>
  <c r="E1389" i="21" s="1"/>
  <c r="D1390" i="21"/>
  <c r="E1390" i="21" s="1"/>
  <c r="D1391" i="21"/>
  <c r="D1392" i="21"/>
  <c r="E1392" i="21" s="1"/>
  <c r="D1393" i="21"/>
  <c r="E1393" i="21" s="1"/>
  <c r="D1394" i="21"/>
  <c r="E1394" i="21" s="1"/>
  <c r="D1395" i="21"/>
  <c r="E1395" i="21" s="1"/>
  <c r="D1396" i="21"/>
  <c r="E1396" i="21" s="1"/>
  <c r="D1397" i="21"/>
  <c r="E1397" i="21" s="1"/>
  <c r="D1398" i="21"/>
  <c r="E1398" i="21" s="1"/>
  <c r="D1399" i="21"/>
  <c r="D1400" i="21"/>
  <c r="E1400" i="21" s="1"/>
  <c r="D1401" i="21"/>
  <c r="E1401" i="21" s="1"/>
  <c r="D1402" i="21"/>
  <c r="E1402" i="21" s="1"/>
  <c r="D1403" i="21"/>
  <c r="E1403" i="21" s="1"/>
  <c r="D1404" i="21"/>
  <c r="E1404" i="21" s="1"/>
  <c r="D1405" i="21"/>
  <c r="E1405" i="21" s="1"/>
  <c r="D1406" i="21"/>
  <c r="E1406" i="21" s="1"/>
  <c r="D1407" i="21"/>
  <c r="E1407" i="21" s="1"/>
  <c r="D1408" i="21"/>
  <c r="E1408" i="21" s="1"/>
  <c r="D1409" i="21"/>
  <c r="E1409" i="21" s="1"/>
  <c r="D1410" i="21"/>
  <c r="E1410" i="21" s="1"/>
  <c r="D1411" i="21"/>
  <c r="E1411" i="21" s="1"/>
  <c r="D1412" i="21"/>
  <c r="E1412" i="21" s="1"/>
  <c r="D1413" i="21"/>
  <c r="E1413" i="21" s="1"/>
  <c r="D1414" i="21"/>
  <c r="E1414" i="21" s="1"/>
  <c r="D1415" i="21"/>
  <c r="E1415" i="21" s="1"/>
  <c r="D1416" i="21"/>
  <c r="E1416" i="21" s="1"/>
  <c r="D1417" i="21"/>
  <c r="E1417" i="21" s="1"/>
  <c r="D1418" i="21"/>
  <c r="E1418" i="21" s="1"/>
  <c r="D1419" i="21"/>
  <c r="E1419" i="21" s="1"/>
  <c r="D1420" i="21"/>
  <c r="E1420" i="21" s="1"/>
  <c r="D1421" i="21"/>
  <c r="E1421" i="21" s="1"/>
  <c r="D1422" i="21"/>
  <c r="E1422" i="21" s="1"/>
  <c r="D1423" i="21"/>
  <c r="E1423" i="21" s="1"/>
  <c r="D1424" i="21"/>
  <c r="E1424" i="21" s="1"/>
  <c r="D1425" i="21"/>
  <c r="E1425" i="21" s="1"/>
  <c r="D1426" i="21"/>
  <c r="E1426" i="21" s="1"/>
  <c r="D1427" i="21"/>
  <c r="E1427" i="21" s="1"/>
  <c r="D1428" i="21"/>
  <c r="E1428" i="21" s="1"/>
  <c r="D1429" i="21"/>
  <c r="E1429" i="21" s="1"/>
  <c r="D1430" i="21"/>
  <c r="E1430" i="21" s="1"/>
  <c r="D1431" i="21"/>
  <c r="D1432" i="21"/>
  <c r="E1432" i="21" s="1"/>
  <c r="D1433" i="21"/>
  <c r="E1433" i="21" s="1"/>
  <c r="D1434" i="21"/>
  <c r="E1434" i="21" s="1"/>
  <c r="D1435" i="21"/>
  <c r="E1435" i="21" s="1"/>
  <c r="D1436" i="21"/>
  <c r="E1436" i="21" s="1"/>
  <c r="D1437" i="21"/>
  <c r="E1437" i="21" s="1"/>
  <c r="D1438" i="21"/>
  <c r="E1438" i="21" s="1"/>
  <c r="D1439" i="21"/>
  <c r="D1440" i="21"/>
  <c r="E1440" i="21" s="1"/>
  <c r="D1441" i="21"/>
  <c r="E1441" i="21" s="1"/>
  <c r="D1442" i="21"/>
  <c r="E1442" i="21" s="1"/>
  <c r="D1443" i="21"/>
  <c r="E1443" i="21" s="1"/>
  <c r="D1444" i="21"/>
  <c r="E1444" i="21" s="1"/>
  <c r="D1445" i="21"/>
  <c r="E1445" i="21" s="1"/>
  <c r="D1446" i="21"/>
  <c r="E1446" i="21" s="1"/>
  <c r="D1447" i="21"/>
  <c r="D1448" i="21"/>
  <c r="E1448" i="21" s="1"/>
  <c r="D1449" i="21"/>
  <c r="E1449" i="21" s="1"/>
  <c r="D1450" i="21"/>
  <c r="E1450" i="21" s="1"/>
  <c r="D1451" i="21"/>
  <c r="E1451" i="21" s="1"/>
  <c r="D1452" i="21"/>
  <c r="E1452" i="21" s="1"/>
  <c r="D1453" i="21"/>
  <c r="E1453" i="21" s="1"/>
  <c r="D1454" i="21"/>
  <c r="E1454" i="21" s="1"/>
  <c r="D1455" i="21"/>
  <c r="E1455" i="21" s="1"/>
  <c r="D1456" i="21"/>
  <c r="E1456" i="21" s="1"/>
  <c r="D1457" i="21"/>
  <c r="E1457" i="21" s="1"/>
  <c r="D1458" i="21"/>
  <c r="E1458" i="21" s="1"/>
  <c r="D1459" i="21"/>
  <c r="E1459" i="21" s="1"/>
  <c r="D1460" i="21"/>
  <c r="E1460" i="21" s="1"/>
  <c r="D1461" i="21"/>
  <c r="E1461" i="21" s="1"/>
  <c r="D1462" i="21"/>
  <c r="E1462" i="21" s="1"/>
  <c r="D1463" i="21"/>
  <c r="D1464" i="21"/>
  <c r="E1464" i="21" s="1"/>
  <c r="D1465" i="21"/>
  <c r="E1465" i="21" s="1"/>
  <c r="D1466" i="21"/>
  <c r="E1466" i="21" s="1"/>
  <c r="D1467" i="21"/>
  <c r="E1467" i="21" s="1"/>
  <c r="D1468" i="21"/>
  <c r="E1468" i="21" s="1"/>
  <c r="D1469" i="21"/>
  <c r="E1469" i="21" s="1"/>
  <c r="D1470" i="21"/>
  <c r="E1470" i="21" s="1"/>
  <c r="D1471" i="21"/>
  <c r="D1472" i="21"/>
  <c r="E1472" i="21" s="1"/>
  <c r="D1473" i="21"/>
  <c r="E1473" i="21" s="1"/>
  <c r="D1474" i="21"/>
  <c r="E1474" i="21" s="1"/>
  <c r="D1475" i="21"/>
  <c r="E1475" i="21" s="1"/>
  <c r="D1476" i="21"/>
  <c r="E1476" i="21" s="1"/>
  <c r="D1477" i="21"/>
  <c r="E1477" i="21" s="1"/>
  <c r="D1478" i="21"/>
  <c r="E1478" i="21" s="1"/>
  <c r="D1479" i="21"/>
  <c r="D1480" i="21"/>
  <c r="E1480" i="21" s="1"/>
  <c r="D1481" i="21"/>
  <c r="E1481" i="21" s="1"/>
  <c r="D1482" i="21"/>
  <c r="E1482" i="21" s="1"/>
  <c r="D1483" i="21"/>
  <c r="E1483" i="21" s="1"/>
  <c r="D1484" i="21"/>
  <c r="E1484" i="21" s="1"/>
  <c r="D1485" i="21"/>
  <c r="E1485" i="21" s="1"/>
  <c r="D1486" i="21"/>
  <c r="E1486" i="21" s="1"/>
  <c r="D1487" i="21"/>
  <c r="D1488" i="21"/>
  <c r="E1488" i="21" s="1"/>
  <c r="D1489" i="21"/>
  <c r="E1489" i="21" s="1"/>
  <c r="D1490" i="21"/>
  <c r="E1490" i="21" s="1"/>
  <c r="D1491" i="21"/>
  <c r="E1491" i="21" s="1"/>
  <c r="D1492" i="21"/>
  <c r="E1492" i="21" s="1"/>
  <c r="D1493" i="21"/>
  <c r="E1493" i="21" s="1"/>
  <c r="D1494" i="21"/>
  <c r="E1494" i="21" s="1"/>
  <c r="D1495" i="21"/>
  <c r="E1495" i="21" s="1"/>
  <c r="D1496" i="21"/>
  <c r="E1496" i="21" s="1"/>
  <c r="D1497" i="21"/>
  <c r="E1497" i="21" s="1"/>
  <c r="D1498" i="21"/>
  <c r="E1498" i="21" s="1"/>
  <c r="D1499" i="21"/>
  <c r="E1499" i="21" s="1"/>
  <c r="D1500" i="21"/>
  <c r="E1500" i="21" s="1"/>
  <c r="D1501" i="21"/>
  <c r="E1501" i="21" s="1"/>
  <c r="D1502" i="21"/>
  <c r="E1502" i="21" s="1"/>
  <c r="D1503" i="21"/>
  <c r="D1504" i="21"/>
  <c r="E1504" i="21" s="1"/>
  <c r="D1505" i="21"/>
  <c r="E1505" i="21" s="1"/>
  <c r="D1506" i="21"/>
  <c r="E1506" i="21" s="1"/>
  <c r="D1507" i="21"/>
  <c r="E1507" i="21" s="1"/>
  <c r="D1508" i="21"/>
  <c r="E1508" i="21" s="1"/>
  <c r="D1509" i="21"/>
  <c r="E1509" i="21" s="1"/>
  <c r="D1510" i="21"/>
  <c r="E1510" i="21" s="1"/>
  <c r="D1511" i="21"/>
  <c r="E1511" i="21" s="1"/>
  <c r="D1512" i="21"/>
  <c r="E1512" i="21" s="1"/>
  <c r="D1513" i="21"/>
  <c r="E1513" i="21" s="1"/>
  <c r="D1514" i="21"/>
  <c r="E1514" i="21" s="1"/>
  <c r="D1515" i="21"/>
  <c r="E1515" i="21" s="1"/>
  <c r="D1516" i="21"/>
  <c r="E1516" i="21" s="1"/>
  <c r="D1517" i="21"/>
  <c r="E1517" i="21" s="1"/>
  <c r="D1518" i="21"/>
  <c r="E1518" i="21" s="1"/>
  <c r="D1519" i="21"/>
  <c r="D1520" i="21"/>
  <c r="E1520" i="21" s="1"/>
  <c r="D1521" i="21"/>
  <c r="E1521" i="21" s="1"/>
  <c r="D1522" i="21"/>
  <c r="E1522" i="21" s="1"/>
  <c r="D1523" i="21"/>
  <c r="E1523" i="21" s="1"/>
  <c r="D1524" i="21"/>
  <c r="E1524" i="21" s="1"/>
  <c r="D1525" i="21"/>
  <c r="E1525" i="21" s="1"/>
  <c r="D1526" i="21"/>
  <c r="E1526" i="21" s="1"/>
  <c r="D1527" i="21"/>
  <c r="D1528" i="21"/>
  <c r="E1528" i="21" s="1"/>
  <c r="D1529" i="21"/>
  <c r="E1529" i="21" s="1"/>
  <c r="D1530" i="21"/>
  <c r="E1530" i="21" s="1"/>
  <c r="D1531" i="21"/>
  <c r="E1531" i="21" s="1"/>
  <c r="D1532" i="21"/>
  <c r="E1532" i="21" s="1"/>
  <c r="D1533" i="21"/>
  <c r="E1533" i="21" s="1"/>
  <c r="D1534" i="21"/>
  <c r="E1534" i="21" s="1"/>
  <c r="D1535" i="21"/>
  <c r="E1535" i="21" s="1"/>
  <c r="D1536" i="21"/>
  <c r="E1536" i="21" s="1"/>
  <c r="D1537" i="21"/>
  <c r="E1537" i="21" s="1"/>
  <c r="D1538" i="21"/>
  <c r="E1538" i="21" s="1"/>
  <c r="D1539" i="21"/>
  <c r="E1539" i="21" s="1"/>
  <c r="D1540" i="21"/>
  <c r="E1540" i="21" s="1"/>
  <c r="D1541" i="21"/>
  <c r="E1541" i="21" s="1"/>
  <c r="D1542" i="21"/>
  <c r="E1542" i="21" s="1"/>
  <c r="D1543" i="21"/>
  <c r="E1543" i="21" s="1"/>
  <c r="D1544" i="21"/>
  <c r="E1544" i="21" s="1"/>
  <c r="D1545" i="21"/>
  <c r="E1545" i="21" s="1"/>
  <c r="D1546" i="21"/>
  <c r="E1546" i="21" s="1"/>
  <c r="D1547" i="21"/>
  <c r="E1547" i="21" s="1"/>
  <c r="D1548" i="21"/>
  <c r="E1548" i="21" s="1"/>
  <c r="D1549" i="21"/>
  <c r="E1549" i="21" s="1"/>
  <c r="D1550" i="21"/>
  <c r="E1550" i="21" s="1"/>
  <c r="D1551" i="21"/>
  <c r="E1551" i="21" s="1"/>
  <c r="D1552" i="21"/>
  <c r="E1552" i="21" s="1"/>
  <c r="D1553" i="21"/>
  <c r="E1553" i="21" s="1"/>
  <c r="D1554" i="21"/>
  <c r="E1554" i="21" s="1"/>
  <c r="D1555" i="21"/>
  <c r="E1555" i="21" s="1"/>
  <c r="D1556" i="21"/>
  <c r="E1556" i="21" s="1"/>
  <c r="D1557" i="21"/>
  <c r="E1557" i="21" s="1"/>
  <c r="D1558" i="21"/>
  <c r="E1558" i="21" s="1"/>
  <c r="D1559" i="21"/>
  <c r="D1560" i="21"/>
  <c r="E1560" i="21" s="1"/>
  <c r="D1561" i="21"/>
  <c r="E1561" i="21" s="1"/>
  <c r="D1562" i="21"/>
  <c r="E1562" i="21" s="1"/>
  <c r="D1563" i="21"/>
  <c r="E1563" i="21" s="1"/>
  <c r="D1564" i="21"/>
  <c r="E1564" i="21" s="1"/>
  <c r="D1565" i="21"/>
  <c r="E1565" i="21" s="1"/>
  <c r="D1566" i="21"/>
  <c r="E1566" i="21" s="1"/>
  <c r="D1567" i="21"/>
  <c r="D1568" i="21"/>
  <c r="E1568" i="21" s="1"/>
  <c r="D1569" i="21"/>
  <c r="E1569" i="21" s="1"/>
  <c r="D1570" i="21"/>
  <c r="E1570" i="21" s="1"/>
  <c r="D1571" i="21"/>
  <c r="E1571" i="21" s="1"/>
  <c r="D1572" i="21"/>
  <c r="E1572" i="21" s="1"/>
  <c r="D1573" i="21"/>
  <c r="E1573" i="21" s="1"/>
  <c r="D1574" i="21"/>
  <c r="E1574" i="21" s="1"/>
  <c r="D1575" i="21"/>
  <c r="D1576" i="21"/>
  <c r="E1576" i="21" s="1"/>
  <c r="D1577" i="21"/>
  <c r="E1577" i="21" s="1"/>
  <c r="D1578" i="21"/>
  <c r="E1578" i="21" s="1"/>
  <c r="D1579" i="21"/>
  <c r="E1579" i="21" s="1"/>
  <c r="D1580" i="21"/>
  <c r="E1580" i="21" s="1"/>
  <c r="D1581" i="21"/>
  <c r="E1581" i="21" s="1"/>
  <c r="D1582" i="21"/>
  <c r="E1582" i="21" s="1"/>
  <c r="D1583" i="21"/>
  <c r="E1583" i="21" s="1"/>
  <c r="D1584" i="21"/>
  <c r="E1584" i="21" s="1"/>
  <c r="D1585" i="21"/>
  <c r="E1585" i="21" s="1"/>
  <c r="D1586" i="21"/>
  <c r="E1586" i="21" s="1"/>
  <c r="D1587" i="21"/>
  <c r="E1587" i="21" s="1"/>
  <c r="D1588" i="21"/>
  <c r="E1588" i="21" s="1"/>
  <c r="D1589" i="21"/>
  <c r="E1589" i="21" s="1"/>
  <c r="D1590" i="21"/>
  <c r="E1590" i="21" s="1"/>
  <c r="D1591" i="21"/>
  <c r="D1592" i="21"/>
  <c r="E1592" i="21" s="1"/>
  <c r="D1593" i="21"/>
  <c r="E1593" i="21" s="1"/>
  <c r="D1594" i="21"/>
  <c r="E1594" i="21" s="1"/>
  <c r="D1595" i="21"/>
  <c r="E1595" i="21" s="1"/>
  <c r="D1596" i="21"/>
  <c r="E1596" i="21" s="1"/>
  <c r="D1597" i="21"/>
  <c r="E1597" i="21" s="1"/>
  <c r="D1598" i="21"/>
  <c r="E1598" i="21" s="1"/>
  <c r="D1599" i="21"/>
  <c r="D1600" i="21"/>
  <c r="E1600" i="21" s="1"/>
  <c r="D1601" i="21"/>
  <c r="E1601" i="21" s="1"/>
  <c r="D1602" i="21"/>
  <c r="E1602" i="21" s="1"/>
  <c r="D1603" i="21"/>
  <c r="E1603" i="21" s="1"/>
  <c r="D1604" i="21"/>
  <c r="E1604" i="21" s="1"/>
  <c r="D1605" i="21"/>
  <c r="E1605" i="21" s="1"/>
  <c r="D1606" i="21"/>
  <c r="E1606" i="21" s="1"/>
  <c r="D1607" i="21"/>
  <c r="D1608" i="21"/>
  <c r="E1608" i="21" s="1"/>
  <c r="D1609" i="21"/>
  <c r="E1609" i="21" s="1"/>
  <c r="D1610" i="21"/>
  <c r="E1610" i="21" s="1"/>
  <c r="D1611" i="21"/>
  <c r="E1611" i="21" s="1"/>
  <c r="D1612" i="21"/>
  <c r="E1612" i="21" s="1"/>
  <c r="D1613" i="21"/>
  <c r="E1613" i="21" s="1"/>
  <c r="D1614" i="21"/>
  <c r="E1614" i="21" s="1"/>
  <c r="D1615" i="21"/>
  <c r="D1616" i="21"/>
  <c r="E1616" i="21" s="1"/>
  <c r="D1617" i="21"/>
  <c r="E1617" i="21" s="1"/>
  <c r="D1618" i="21"/>
  <c r="E1618" i="21" s="1"/>
  <c r="D1619" i="21"/>
  <c r="E1619" i="21" s="1"/>
  <c r="D1620" i="21"/>
  <c r="E1620" i="21" s="1"/>
  <c r="D1621" i="21"/>
  <c r="E1621" i="21" s="1"/>
  <c r="D1622" i="21"/>
  <c r="E1622" i="21" s="1"/>
  <c r="D1623" i="21"/>
  <c r="E1623" i="21" s="1"/>
  <c r="D1624" i="21"/>
  <c r="E1624" i="21" s="1"/>
  <c r="D1625" i="21"/>
  <c r="E1625" i="21" s="1"/>
  <c r="D1626" i="21"/>
  <c r="E1626" i="21" s="1"/>
  <c r="D1627" i="21"/>
  <c r="E1627" i="21" s="1"/>
  <c r="D1628" i="21"/>
  <c r="E1628" i="21" s="1"/>
  <c r="D1629" i="21"/>
  <c r="E1629" i="21" s="1"/>
  <c r="D1630" i="21"/>
  <c r="E1630" i="21" s="1"/>
  <c r="D1631" i="21"/>
  <c r="D1632" i="21"/>
  <c r="E1632" i="21" s="1"/>
  <c r="D1633" i="21"/>
  <c r="E1633" i="21" s="1"/>
  <c r="D1634" i="21"/>
  <c r="E1634" i="21" s="1"/>
  <c r="D1635" i="21"/>
  <c r="E1635" i="21" s="1"/>
  <c r="D1636" i="21"/>
  <c r="E1636" i="21" s="1"/>
  <c r="D1637" i="21"/>
  <c r="E1637" i="21" s="1"/>
  <c r="D1638" i="21"/>
  <c r="E1638" i="21" s="1"/>
  <c r="D1639" i="21"/>
  <c r="E1639" i="21" s="1"/>
  <c r="D1640" i="21"/>
  <c r="E1640" i="21" s="1"/>
  <c r="D1641" i="21"/>
  <c r="E1641" i="21" s="1"/>
  <c r="D1642" i="21"/>
  <c r="E1642" i="21" s="1"/>
  <c r="D1643" i="21"/>
  <c r="E1643" i="21" s="1"/>
  <c r="D1644" i="21"/>
  <c r="E1644" i="21" s="1"/>
  <c r="D1645" i="21"/>
  <c r="E1645" i="21" s="1"/>
  <c r="D1646" i="21"/>
  <c r="E1646" i="21" s="1"/>
  <c r="D1647" i="21"/>
  <c r="D1648" i="21"/>
  <c r="E1648" i="21" s="1"/>
  <c r="D1649" i="21"/>
  <c r="E1649" i="21" s="1"/>
  <c r="D1650" i="21"/>
  <c r="E1650" i="21" s="1"/>
  <c r="D1651" i="21"/>
  <c r="E1651" i="21" s="1"/>
  <c r="D1652" i="21"/>
  <c r="E1652" i="21" s="1"/>
  <c r="D1653" i="21"/>
  <c r="E1653" i="21" s="1"/>
  <c r="D1654" i="21"/>
  <c r="E1654" i="21" s="1"/>
  <c r="D1655" i="21"/>
  <c r="D1656" i="21"/>
  <c r="E1656" i="21" s="1"/>
  <c r="D1657" i="21"/>
  <c r="E1657" i="21" s="1"/>
  <c r="D1658" i="21"/>
  <c r="E1658" i="21" s="1"/>
  <c r="D1659" i="21"/>
  <c r="E1659" i="21" s="1"/>
  <c r="D1660" i="21"/>
  <c r="E1660" i="21" s="1"/>
  <c r="D1661" i="21"/>
  <c r="E1661" i="21" s="1"/>
  <c r="D1662" i="21"/>
  <c r="E1662" i="21" s="1"/>
  <c r="D1663" i="21"/>
  <c r="E1663" i="21" s="1"/>
  <c r="D1664" i="21"/>
  <c r="E1664" i="21" s="1"/>
  <c r="D1665" i="21"/>
  <c r="E1665" i="21" s="1"/>
  <c r="D1666" i="21"/>
  <c r="E1666" i="21" s="1"/>
  <c r="D1667" i="21"/>
  <c r="E1667" i="21" s="1"/>
  <c r="D1668" i="21"/>
  <c r="E1668" i="21" s="1"/>
  <c r="D1669" i="21"/>
  <c r="E1669" i="21" s="1"/>
  <c r="D1670" i="21"/>
  <c r="E1670" i="21" s="1"/>
  <c r="D1671" i="21"/>
  <c r="E1671" i="21" s="1"/>
  <c r="D1672" i="21"/>
  <c r="E1672" i="21" s="1"/>
  <c r="D1673" i="21"/>
  <c r="E1673" i="21" s="1"/>
  <c r="D1674" i="21"/>
  <c r="E1674" i="21" s="1"/>
  <c r="D1675" i="21"/>
  <c r="E1675" i="21" s="1"/>
  <c r="D1676" i="21"/>
  <c r="E1676" i="21" s="1"/>
  <c r="D1677" i="21"/>
  <c r="E1677" i="21" s="1"/>
  <c r="D1678" i="21"/>
  <c r="E1678" i="21" s="1"/>
  <c r="D1679" i="21"/>
  <c r="E1679" i="21" s="1"/>
  <c r="D1680" i="21"/>
  <c r="E1680" i="21" s="1"/>
  <c r="D1681" i="21"/>
  <c r="E1681" i="21" s="1"/>
  <c r="D1682" i="21"/>
  <c r="E1682" i="21" s="1"/>
  <c r="D1683" i="21"/>
  <c r="E1683" i="21" s="1"/>
  <c r="D1684" i="21"/>
  <c r="E1684" i="21" s="1"/>
  <c r="D1685" i="21"/>
  <c r="E1685" i="21" s="1"/>
  <c r="D1686" i="21"/>
  <c r="E1686" i="21" s="1"/>
  <c r="D1687" i="21"/>
  <c r="D1688" i="21"/>
  <c r="E1688" i="21" s="1"/>
  <c r="D1689" i="21"/>
  <c r="E1689" i="21" s="1"/>
  <c r="D1690" i="21"/>
  <c r="E1690" i="21" s="1"/>
  <c r="D1691" i="21"/>
  <c r="E1691" i="21" s="1"/>
  <c r="D1692" i="21"/>
  <c r="E1692" i="21" s="1"/>
  <c r="D1693" i="21"/>
  <c r="E1693" i="21" s="1"/>
  <c r="D1694" i="21"/>
  <c r="E1694" i="21" s="1"/>
  <c r="D1695" i="21"/>
  <c r="D1696" i="21"/>
  <c r="E1696" i="21" s="1"/>
  <c r="D1697" i="21"/>
  <c r="E1697" i="21" s="1"/>
  <c r="D1698" i="21"/>
  <c r="E1698" i="21" s="1"/>
  <c r="D1699" i="21"/>
  <c r="E1699" i="21" s="1"/>
  <c r="D1700" i="21"/>
  <c r="E1700" i="21" s="1"/>
  <c r="D1701" i="21"/>
  <c r="E1701" i="21" s="1"/>
  <c r="D1702" i="21"/>
  <c r="E1702" i="21" s="1"/>
  <c r="D1703" i="21"/>
  <c r="D1704" i="21"/>
  <c r="E1704" i="21" s="1"/>
  <c r="D1705" i="21"/>
  <c r="E1705" i="21" s="1"/>
  <c r="D1706" i="21"/>
  <c r="E1706" i="21" s="1"/>
  <c r="D1707" i="21"/>
  <c r="E1707" i="21" s="1"/>
  <c r="D1708" i="21"/>
  <c r="E1708" i="21" s="1"/>
  <c r="D1709" i="21"/>
  <c r="E1709" i="21" s="1"/>
  <c r="D1710" i="21"/>
  <c r="E1710" i="21" s="1"/>
  <c r="D1711" i="21"/>
  <c r="E1711" i="21" s="1"/>
  <c r="D1712" i="21"/>
  <c r="E1712" i="21" s="1"/>
  <c r="D1713" i="21"/>
  <c r="E1713" i="21" s="1"/>
  <c r="D1714" i="21"/>
  <c r="E1714" i="21" s="1"/>
  <c r="D1715" i="21"/>
  <c r="E1715" i="21" s="1"/>
  <c r="D1716" i="21"/>
  <c r="E1716" i="21" s="1"/>
  <c r="D1717" i="21"/>
  <c r="E1717" i="21" s="1"/>
  <c r="D1718" i="21"/>
  <c r="E1718" i="21" s="1"/>
  <c r="D1719" i="21"/>
  <c r="D1720" i="21"/>
  <c r="E1720" i="21" s="1"/>
  <c r="D1721" i="21"/>
  <c r="E1721" i="21" s="1"/>
  <c r="D1722" i="21"/>
  <c r="E1722" i="21" s="1"/>
  <c r="D1723" i="21"/>
  <c r="E1723" i="21" s="1"/>
  <c r="D1724" i="21"/>
  <c r="E1724" i="21" s="1"/>
  <c r="D1725" i="21"/>
  <c r="E1725" i="21" s="1"/>
  <c r="D1726" i="21"/>
  <c r="E1726" i="21" s="1"/>
  <c r="D1727" i="21"/>
  <c r="D1728" i="21"/>
  <c r="E1728" i="21" s="1"/>
  <c r="D1729" i="21"/>
  <c r="E1729" i="21" s="1"/>
  <c r="D1730" i="21"/>
  <c r="E1730" i="21" s="1"/>
  <c r="D1731" i="21"/>
  <c r="E1731" i="21" s="1"/>
  <c r="D1732" i="21"/>
  <c r="E1732" i="21" s="1"/>
  <c r="D1733" i="21"/>
  <c r="E1733" i="21" s="1"/>
  <c r="D1734" i="21"/>
  <c r="E1734" i="21" s="1"/>
  <c r="D1735" i="21"/>
  <c r="D1736" i="21"/>
  <c r="E1736" i="21" s="1"/>
  <c r="D1737" i="21"/>
  <c r="E1737" i="21" s="1"/>
  <c r="D1738" i="21"/>
  <c r="E1738" i="21" s="1"/>
  <c r="D1739" i="21"/>
  <c r="E1739" i="21" s="1"/>
  <c r="D1740" i="21"/>
  <c r="E1740" i="21" s="1"/>
  <c r="D1741" i="21"/>
  <c r="E1741" i="21" s="1"/>
  <c r="D1742" i="21"/>
  <c r="E1742" i="21" s="1"/>
  <c r="D1743" i="21"/>
  <c r="D1744" i="21"/>
  <c r="E1744" i="21" s="1"/>
  <c r="D1745" i="21"/>
  <c r="E1745" i="21" s="1"/>
  <c r="D1746" i="21"/>
  <c r="E1746" i="21" s="1"/>
  <c r="D1747" i="21"/>
  <c r="E1747" i="21" s="1"/>
  <c r="D1748" i="21"/>
  <c r="E1748" i="21" s="1"/>
  <c r="D1749" i="21"/>
  <c r="E1749" i="21" s="1"/>
  <c r="D1750" i="21"/>
  <c r="E1750" i="21" s="1"/>
  <c r="D1751" i="21"/>
  <c r="E1751" i="21" s="1"/>
  <c r="D1752" i="21"/>
  <c r="E1752" i="21" s="1"/>
  <c r="D1753" i="21"/>
  <c r="E1753" i="21" s="1"/>
  <c r="D1754" i="21"/>
  <c r="E1754" i="21" s="1"/>
  <c r="D1755" i="21"/>
  <c r="E1755" i="21" s="1"/>
  <c r="D1756" i="21"/>
  <c r="E1756" i="21" s="1"/>
  <c r="D1757" i="21"/>
  <c r="E1757" i="21" s="1"/>
  <c r="D1758" i="21"/>
  <c r="E1758" i="21" s="1"/>
  <c r="D1759" i="21"/>
  <c r="D1760" i="21"/>
  <c r="E1760" i="21" s="1"/>
  <c r="D1761" i="21"/>
  <c r="E1761" i="21" s="1"/>
  <c r="D1762" i="21"/>
  <c r="E1762" i="21" s="1"/>
  <c r="D1763" i="21"/>
  <c r="E1763" i="21" s="1"/>
  <c r="D1764" i="21"/>
  <c r="E1764" i="21" s="1"/>
  <c r="D1765" i="21"/>
  <c r="E1765" i="21" s="1"/>
  <c r="D1766" i="21"/>
  <c r="E1766" i="21" s="1"/>
  <c r="D1767" i="21"/>
  <c r="E1767" i="21" s="1"/>
  <c r="D1768" i="21"/>
  <c r="E1768" i="21" s="1"/>
  <c r="D1769" i="21"/>
  <c r="E1769" i="21" s="1"/>
  <c r="D1770" i="21"/>
  <c r="E1770" i="21" s="1"/>
  <c r="D1771" i="21"/>
  <c r="E1771" i="21" s="1"/>
  <c r="D1772" i="21"/>
  <c r="E1772" i="21" s="1"/>
  <c r="D1773" i="21"/>
  <c r="E1773" i="21" s="1"/>
  <c r="D1774" i="21"/>
  <c r="E1774" i="21" s="1"/>
  <c r="D1775" i="21"/>
  <c r="D1776" i="21"/>
  <c r="E1776" i="21" s="1"/>
  <c r="D1777" i="21"/>
  <c r="E1777" i="21" s="1"/>
  <c r="D1778" i="21"/>
  <c r="E1778" i="21" s="1"/>
  <c r="D1779" i="21"/>
  <c r="E1779" i="21" s="1"/>
  <c r="D1780" i="21"/>
  <c r="E1780" i="21" s="1"/>
  <c r="D1781" i="21"/>
  <c r="E1781" i="21" s="1"/>
  <c r="D1782" i="21"/>
  <c r="E1782" i="21" s="1"/>
  <c r="D1783" i="21"/>
  <c r="D1784" i="21"/>
  <c r="E1784" i="21" s="1"/>
  <c r="D1785" i="21"/>
  <c r="E1785" i="21" s="1"/>
  <c r="D1786" i="21"/>
  <c r="E1786" i="21" s="1"/>
  <c r="D1787" i="21"/>
  <c r="E1787" i="21" s="1"/>
  <c r="D1788" i="21"/>
  <c r="E1788" i="21" s="1"/>
  <c r="D1789" i="21"/>
  <c r="E1789" i="21" s="1"/>
  <c r="D1790" i="21"/>
  <c r="E1790" i="21" s="1"/>
  <c r="D1791" i="21"/>
  <c r="E1791" i="21" s="1"/>
  <c r="D1792" i="21"/>
  <c r="E1792" i="21" s="1"/>
  <c r="D1793" i="21"/>
  <c r="E1793" i="21" s="1"/>
  <c r="D1794" i="21"/>
  <c r="E1794" i="21" s="1"/>
  <c r="D1795" i="21"/>
  <c r="E1795" i="21" s="1"/>
  <c r="D1796" i="21"/>
  <c r="E1796" i="21" s="1"/>
  <c r="D1797" i="21"/>
  <c r="E1797" i="21" s="1"/>
  <c r="D1798" i="21"/>
  <c r="E1798" i="21" s="1"/>
  <c r="D1799" i="21"/>
  <c r="E1799" i="21" s="1"/>
  <c r="D1800" i="21"/>
  <c r="E1800" i="21" s="1"/>
  <c r="D1801" i="21"/>
  <c r="E1801" i="21" s="1"/>
  <c r="D1802" i="21"/>
  <c r="E1802" i="21" s="1"/>
  <c r="D1803" i="21"/>
  <c r="E1803" i="21" s="1"/>
  <c r="D1804" i="21"/>
  <c r="E1804" i="21" s="1"/>
  <c r="D1805" i="21"/>
  <c r="E1805" i="21" s="1"/>
  <c r="D1806" i="21"/>
  <c r="E1806" i="21" s="1"/>
  <c r="D1807" i="21"/>
  <c r="E1807" i="21" s="1"/>
  <c r="D1808" i="21"/>
  <c r="E1808" i="21" s="1"/>
  <c r="D1809" i="21"/>
  <c r="E1809" i="21" s="1"/>
  <c r="D1810" i="21"/>
  <c r="E1810" i="21" s="1"/>
  <c r="D1811" i="21"/>
  <c r="E1811" i="21" s="1"/>
  <c r="D1812" i="21"/>
  <c r="E1812" i="21" s="1"/>
  <c r="D1813" i="21"/>
  <c r="E1813" i="21" s="1"/>
  <c r="D1814" i="21"/>
  <c r="E1814" i="21" s="1"/>
  <c r="D1815" i="21"/>
  <c r="D1816" i="21"/>
  <c r="E1816" i="21" s="1"/>
  <c r="D1817" i="21"/>
  <c r="E1817" i="21" s="1"/>
  <c r="D1818" i="21"/>
  <c r="E1818" i="21" s="1"/>
  <c r="D1819" i="21"/>
  <c r="E1819" i="21" s="1"/>
  <c r="D1820" i="21"/>
  <c r="E1820" i="21" s="1"/>
  <c r="D1821" i="21"/>
  <c r="E1821" i="21" s="1"/>
  <c r="D1822" i="21"/>
  <c r="E1822" i="21" s="1"/>
  <c r="D1823" i="21"/>
  <c r="D1824" i="21"/>
  <c r="E1824" i="21" s="1"/>
  <c r="D1825" i="21"/>
  <c r="E1825" i="21" s="1"/>
  <c r="D1826" i="21"/>
  <c r="E1826" i="21" s="1"/>
  <c r="D1827" i="21"/>
  <c r="E1827" i="21" s="1"/>
  <c r="D1828" i="21"/>
  <c r="E1828" i="21" s="1"/>
  <c r="D1829" i="21"/>
  <c r="E1829" i="21" s="1"/>
  <c r="D1830" i="21"/>
  <c r="E1830" i="21" s="1"/>
  <c r="D1831" i="21"/>
  <c r="D1832" i="21"/>
  <c r="E1832" i="21" s="1"/>
  <c r="D1833" i="21"/>
  <c r="E1833" i="21" s="1"/>
  <c r="D1834" i="21"/>
  <c r="E1834" i="21" s="1"/>
  <c r="D1835" i="21"/>
  <c r="E1835" i="21" s="1"/>
  <c r="D1836" i="21"/>
  <c r="E1836" i="21" s="1"/>
  <c r="D1837" i="21"/>
  <c r="E1837" i="21" s="1"/>
  <c r="D1838" i="21"/>
  <c r="E1838" i="21" s="1"/>
  <c r="D1839" i="21"/>
  <c r="E1839" i="21" s="1"/>
  <c r="D1840" i="21"/>
  <c r="E1840" i="21" s="1"/>
  <c r="D1841" i="21"/>
  <c r="E1841" i="21" s="1"/>
  <c r="D1842" i="21"/>
  <c r="E1842" i="21" s="1"/>
  <c r="D1843" i="21"/>
  <c r="E1843" i="21" s="1"/>
  <c r="D1844" i="21"/>
  <c r="E1844" i="21" s="1"/>
  <c r="D1845" i="21"/>
  <c r="E1845" i="21" s="1"/>
  <c r="D1846" i="21"/>
  <c r="E1846" i="21" s="1"/>
  <c r="D1847" i="21"/>
  <c r="D1848" i="21"/>
  <c r="E1848" i="21" s="1"/>
  <c r="D1849" i="21"/>
  <c r="E1849" i="21" s="1"/>
  <c r="D1850" i="21"/>
  <c r="E1850" i="21" s="1"/>
  <c r="D1851" i="21"/>
  <c r="E1851" i="21" s="1"/>
  <c r="D1852" i="21"/>
  <c r="E1852" i="21" s="1"/>
  <c r="D1853" i="21"/>
  <c r="E1853" i="21" s="1"/>
  <c r="D1854" i="21"/>
  <c r="E1854" i="21" s="1"/>
  <c r="D1855" i="21"/>
  <c r="D1856" i="21"/>
  <c r="E1856" i="21" s="1"/>
  <c r="D1857" i="21"/>
  <c r="E1857" i="21" s="1"/>
  <c r="D1858" i="21"/>
  <c r="E1858" i="21" s="1"/>
  <c r="D1859" i="21"/>
  <c r="E1859" i="21" s="1"/>
  <c r="D1860" i="21"/>
  <c r="E1860" i="21" s="1"/>
  <c r="D1861" i="21"/>
  <c r="E1861" i="21" s="1"/>
  <c r="D1862" i="21"/>
  <c r="E1862" i="21" s="1"/>
  <c r="D1863" i="21"/>
  <c r="D1864" i="21"/>
  <c r="E1864" i="21" s="1"/>
  <c r="D1865" i="21"/>
  <c r="E1865" i="21" s="1"/>
  <c r="D1866" i="21"/>
  <c r="E1866" i="21" s="1"/>
  <c r="D1867" i="21"/>
  <c r="E1867" i="21" s="1"/>
  <c r="D1868" i="21"/>
  <c r="E1868" i="21" s="1"/>
  <c r="D1869" i="21"/>
  <c r="E1869" i="21" s="1"/>
  <c r="D1870" i="21"/>
  <c r="E1870" i="21" s="1"/>
  <c r="D1871" i="21"/>
  <c r="D1872" i="21"/>
  <c r="E1872" i="21" s="1"/>
  <c r="D1873" i="21"/>
  <c r="E1873" i="21" s="1"/>
  <c r="D1874" i="21"/>
  <c r="E1874" i="21" s="1"/>
  <c r="D1875" i="21"/>
  <c r="E1875" i="21" s="1"/>
  <c r="D1876" i="21"/>
  <c r="E1876" i="21" s="1"/>
  <c r="D1877" i="21"/>
  <c r="E1877" i="21" s="1"/>
  <c r="D1878" i="21"/>
  <c r="E1878" i="21" s="1"/>
  <c r="D1879" i="21"/>
  <c r="E1879" i="21" s="1"/>
  <c r="D1880" i="21"/>
  <c r="E1880" i="21" s="1"/>
  <c r="D1881" i="21"/>
  <c r="E1881" i="21" s="1"/>
  <c r="D1882" i="21"/>
  <c r="E1882" i="21" s="1"/>
  <c r="D1883" i="21"/>
  <c r="E1883" i="21" s="1"/>
  <c r="D1884" i="21"/>
  <c r="E1884" i="21" s="1"/>
  <c r="D1885" i="21"/>
  <c r="E1885" i="21" s="1"/>
  <c r="D1886" i="21"/>
  <c r="E1886" i="21" s="1"/>
  <c r="D1887" i="21"/>
  <c r="D1888" i="21"/>
  <c r="E1888" i="21" s="1"/>
  <c r="D1889" i="21"/>
  <c r="E1889" i="21" s="1"/>
  <c r="D1890" i="21"/>
  <c r="E1890" i="21" s="1"/>
  <c r="D1891" i="21"/>
  <c r="E1891" i="21" s="1"/>
  <c r="D1892" i="21"/>
  <c r="E1892" i="21" s="1"/>
  <c r="D1893" i="21"/>
  <c r="E1893" i="21" s="1"/>
  <c r="D1894" i="21"/>
  <c r="E1894" i="21" s="1"/>
  <c r="D1895" i="21"/>
  <c r="E1895" i="21" s="1"/>
  <c r="D1896" i="21"/>
  <c r="E1896" i="21" s="1"/>
  <c r="D1897" i="21"/>
  <c r="E1897" i="21" s="1"/>
  <c r="D1898" i="21"/>
  <c r="E1898" i="21" s="1"/>
  <c r="D1899" i="21"/>
  <c r="E1899" i="21" s="1"/>
  <c r="D1900" i="21"/>
  <c r="E1900" i="21" s="1"/>
  <c r="D1901" i="21"/>
  <c r="E1901" i="21" s="1"/>
  <c r="D1902" i="21"/>
  <c r="E1902" i="21" s="1"/>
  <c r="D1903" i="21"/>
  <c r="D1904" i="21"/>
  <c r="E1904" i="21" s="1"/>
  <c r="D1905" i="21"/>
  <c r="E1905" i="21" s="1"/>
  <c r="D1906" i="21"/>
  <c r="E1906" i="21" s="1"/>
  <c r="D1907" i="21"/>
  <c r="E1907" i="21" s="1"/>
  <c r="D1908" i="21"/>
  <c r="E1908" i="21" s="1"/>
  <c r="D1909" i="21"/>
  <c r="E1909" i="21" s="1"/>
  <c r="D1910" i="21"/>
  <c r="E1910" i="21" s="1"/>
  <c r="D1911" i="21"/>
  <c r="D1912" i="21"/>
  <c r="E1912" i="21" s="1"/>
  <c r="D1913" i="21"/>
  <c r="E1913" i="21" s="1"/>
  <c r="D1914" i="21"/>
  <c r="E1914" i="21" s="1"/>
  <c r="D1915" i="21"/>
  <c r="E1915" i="21" s="1"/>
  <c r="D1916" i="21"/>
  <c r="E1916" i="21" s="1"/>
  <c r="D1917" i="21"/>
  <c r="E1917" i="21" s="1"/>
  <c r="D1918" i="21"/>
  <c r="E1918" i="21" s="1"/>
  <c r="D1919" i="21"/>
  <c r="E1919" i="21" s="1"/>
  <c r="D1920" i="21"/>
  <c r="E1920" i="21" s="1"/>
  <c r="D1921" i="21"/>
  <c r="E1921" i="21" s="1"/>
  <c r="D1922" i="21"/>
  <c r="E1922" i="21" s="1"/>
  <c r="D1923" i="21"/>
  <c r="E1923" i="21" s="1"/>
  <c r="D1924" i="21"/>
  <c r="E1924" i="21" s="1"/>
  <c r="D1925" i="21"/>
  <c r="E1925" i="21" s="1"/>
  <c r="D1926" i="21"/>
  <c r="E1926" i="21" s="1"/>
  <c r="D1927" i="21"/>
  <c r="E1927" i="21" s="1"/>
  <c r="D1928" i="21"/>
  <c r="E1928" i="21" s="1"/>
  <c r="D1929" i="21"/>
  <c r="E1929" i="21" s="1"/>
  <c r="D1930" i="21"/>
  <c r="E1930" i="21" s="1"/>
  <c r="D1931" i="21"/>
  <c r="E1931" i="21" s="1"/>
  <c r="D1932" i="21"/>
  <c r="E1932" i="21" s="1"/>
  <c r="D1933" i="21"/>
  <c r="E1933" i="21" s="1"/>
  <c r="D1934" i="21"/>
  <c r="E1934" i="21" s="1"/>
  <c r="D1935" i="21"/>
  <c r="E1935" i="21" s="1"/>
  <c r="D1936" i="21"/>
  <c r="E1936" i="21" s="1"/>
  <c r="D1937" i="21"/>
  <c r="E1937" i="21" s="1"/>
  <c r="D1938" i="21"/>
  <c r="E1938" i="21" s="1"/>
  <c r="D1939" i="21"/>
  <c r="E1939" i="21" s="1"/>
  <c r="D1940" i="21"/>
  <c r="E1940" i="21" s="1"/>
  <c r="D1941" i="21"/>
  <c r="E1941" i="21" s="1"/>
  <c r="D1942" i="21"/>
  <c r="E1942" i="21" s="1"/>
  <c r="D1943" i="21"/>
  <c r="D1944" i="21"/>
  <c r="E1944" i="21" s="1"/>
  <c r="D1945" i="21"/>
  <c r="E1945" i="21" s="1"/>
  <c r="D1946" i="21"/>
  <c r="E1946" i="21" s="1"/>
  <c r="D1947" i="21"/>
  <c r="E1947" i="21" s="1"/>
  <c r="D1948" i="21"/>
  <c r="E1948" i="21" s="1"/>
  <c r="D1949" i="21"/>
  <c r="E1949" i="21" s="1"/>
  <c r="D1950" i="21"/>
  <c r="E1950" i="21" s="1"/>
  <c r="D1951" i="21"/>
  <c r="D1952" i="21"/>
  <c r="E1952" i="21" s="1"/>
  <c r="D1953" i="21"/>
  <c r="E1953" i="21" s="1"/>
  <c r="D1954" i="21"/>
  <c r="E1954" i="21" s="1"/>
  <c r="D1955" i="21"/>
  <c r="E1955" i="21" s="1"/>
  <c r="D1956" i="21"/>
  <c r="E1956" i="21" s="1"/>
  <c r="D1957" i="21"/>
  <c r="E1957" i="21" s="1"/>
  <c r="D1958" i="21"/>
  <c r="E1958" i="21" s="1"/>
  <c r="D1959" i="21"/>
  <c r="D1960" i="21"/>
  <c r="E1960" i="21" s="1"/>
  <c r="D1961" i="21"/>
  <c r="E1961" i="21" s="1"/>
  <c r="D1962" i="21"/>
  <c r="E1962" i="21" s="1"/>
  <c r="D1963" i="21"/>
  <c r="E1963" i="21" s="1"/>
  <c r="D1964" i="21"/>
  <c r="E1964" i="21" s="1"/>
  <c r="D1965" i="21"/>
  <c r="E1965" i="21" s="1"/>
  <c r="D1966" i="21"/>
  <c r="E1966" i="21" s="1"/>
  <c r="D1967" i="21"/>
  <c r="E1967" i="21" s="1"/>
  <c r="D1968" i="21"/>
  <c r="E1968" i="21" s="1"/>
  <c r="D1969" i="21"/>
  <c r="E1969" i="21" s="1"/>
  <c r="D1970" i="21"/>
  <c r="E1970" i="21" s="1"/>
  <c r="D1971" i="21"/>
  <c r="E1971" i="21" s="1"/>
  <c r="D1972" i="21"/>
  <c r="E1972" i="21" s="1"/>
  <c r="D1973" i="21"/>
  <c r="E1973" i="21" s="1"/>
  <c r="D1974" i="21"/>
  <c r="E1974" i="21" s="1"/>
  <c r="D1975" i="21"/>
  <c r="D1976" i="21"/>
  <c r="E1976" i="21" s="1"/>
  <c r="D1977" i="21"/>
  <c r="E1977" i="21" s="1"/>
  <c r="D1978" i="21"/>
  <c r="E1978" i="21" s="1"/>
  <c r="D1979" i="21"/>
  <c r="E1979" i="21" s="1"/>
  <c r="D1980" i="21"/>
  <c r="E1980" i="21" s="1"/>
  <c r="D1981" i="21"/>
  <c r="E1981" i="21" s="1"/>
  <c r="D1982" i="21"/>
  <c r="E1982" i="21" s="1"/>
  <c r="D1983" i="21"/>
  <c r="D1984" i="21"/>
  <c r="E1984" i="21" s="1"/>
  <c r="D1985" i="21"/>
  <c r="E1985" i="21" s="1"/>
  <c r="D1986" i="21"/>
  <c r="E1986" i="21" s="1"/>
  <c r="D1987" i="21"/>
  <c r="E1987" i="21" s="1"/>
  <c r="D1988" i="21"/>
  <c r="E1988" i="21" s="1"/>
  <c r="D1989" i="21"/>
  <c r="E1989" i="21" s="1"/>
  <c r="D1990" i="21"/>
  <c r="E1990" i="21" s="1"/>
  <c r="D1991" i="21"/>
  <c r="D1992" i="21"/>
  <c r="E1992" i="21" s="1"/>
  <c r="D1993" i="21"/>
  <c r="E1993" i="21" s="1"/>
  <c r="D1994" i="21"/>
  <c r="E1994" i="21" s="1"/>
  <c r="D1995" i="21"/>
  <c r="E1995" i="21" s="1"/>
  <c r="D1996" i="21"/>
  <c r="E1996" i="21" s="1"/>
  <c r="D1997" i="21"/>
  <c r="E1997" i="21" s="1"/>
  <c r="D1998" i="21"/>
  <c r="E1998" i="21" s="1"/>
  <c r="D1999" i="21"/>
  <c r="D2000" i="21"/>
  <c r="E2000" i="21" s="1"/>
  <c r="D2001" i="21"/>
  <c r="E2001" i="21" s="1"/>
  <c r="D2002" i="21"/>
  <c r="E2002" i="21" s="1"/>
  <c r="D2003" i="21"/>
  <c r="E2003" i="21" s="1"/>
  <c r="D2004" i="21"/>
  <c r="E2004" i="21" s="1"/>
  <c r="D2005" i="21"/>
  <c r="E2005" i="21" s="1"/>
  <c r="D2006" i="21"/>
  <c r="E2006" i="21" s="1"/>
  <c r="D2007" i="21"/>
  <c r="E2007" i="21" s="1"/>
  <c r="D2008" i="21"/>
  <c r="E2008" i="21" s="1"/>
  <c r="D2009" i="21"/>
  <c r="E2009" i="21" s="1"/>
  <c r="D2010" i="21"/>
  <c r="E2010" i="21" s="1"/>
  <c r="D2011" i="21"/>
  <c r="E2011" i="21" s="1"/>
  <c r="D2012" i="21"/>
  <c r="E2012" i="21" s="1"/>
  <c r="D2013" i="21"/>
  <c r="E2013" i="21" s="1"/>
  <c r="D2014" i="21"/>
  <c r="E2014" i="21" s="1"/>
  <c r="D2015" i="21"/>
  <c r="D2016" i="21"/>
  <c r="E2016" i="21" s="1"/>
  <c r="D2017" i="21"/>
  <c r="E2017" i="21" s="1"/>
  <c r="D2018" i="21"/>
  <c r="E2018" i="21" s="1"/>
  <c r="D2019" i="21"/>
  <c r="E2019" i="21" s="1"/>
  <c r="D2020" i="21"/>
  <c r="E2020" i="21" s="1"/>
  <c r="D2021" i="21"/>
  <c r="E2021" i="21" s="1"/>
  <c r="D2022" i="21"/>
  <c r="E2022" i="21" s="1"/>
  <c r="D2023" i="21"/>
  <c r="E2023" i="21" s="1"/>
  <c r="D2024" i="21"/>
  <c r="E2024" i="21" s="1"/>
  <c r="D2025" i="21"/>
  <c r="E2025" i="21" s="1"/>
  <c r="D2026" i="21"/>
  <c r="E2026" i="21" s="1"/>
  <c r="D2027" i="21"/>
  <c r="E2027" i="21" s="1"/>
  <c r="D2028" i="21"/>
  <c r="E2028" i="21" s="1"/>
  <c r="D2029" i="21"/>
  <c r="E2029" i="21" s="1"/>
  <c r="D2030" i="21"/>
  <c r="E2030" i="21" s="1"/>
  <c r="D2031" i="21"/>
  <c r="D2032" i="21"/>
  <c r="E2032" i="21" s="1"/>
  <c r="D2033" i="21"/>
  <c r="E2033" i="21" s="1"/>
  <c r="D2034" i="21"/>
  <c r="E2034" i="21" s="1"/>
  <c r="D2035" i="21"/>
  <c r="E2035" i="21" s="1"/>
  <c r="D2036" i="21"/>
  <c r="E2036" i="21" s="1"/>
  <c r="D2037" i="21"/>
  <c r="E2037" i="21" s="1"/>
  <c r="D2038" i="21"/>
  <c r="E2038" i="21" s="1"/>
  <c r="D2039" i="21"/>
  <c r="D2040" i="21"/>
  <c r="E2040" i="21" s="1"/>
  <c r="D2041" i="21"/>
  <c r="E2041" i="21" s="1"/>
  <c r="D2042" i="21"/>
  <c r="E2042" i="21" s="1"/>
  <c r="D2043" i="21"/>
  <c r="E2043" i="21" s="1"/>
  <c r="D2044" i="21"/>
  <c r="E2044" i="21" s="1"/>
  <c r="D2045" i="21"/>
  <c r="E2045" i="21" s="1"/>
  <c r="D2046" i="21"/>
  <c r="E2046" i="21" s="1"/>
  <c r="D2047" i="21"/>
  <c r="E2047" i="21" s="1"/>
  <c r="D2048" i="21"/>
  <c r="E2048" i="21" s="1"/>
  <c r="D2049" i="21"/>
  <c r="E2049" i="21" s="1"/>
  <c r="D2050" i="21"/>
  <c r="E2050" i="21" s="1"/>
  <c r="D2051" i="21"/>
  <c r="E2051" i="21" s="1"/>
  <c r="D2052" i="21"/>
  <c r="E2052" i="21" s="1"/>
  <c r="D2053" i="21"/>
  <c r="E2053" i="21" s="1"/>
  <c r="D2054" i="21"/>
  <c r="E2054" i="21" s="1"/>
  <c r="D2055" i="21"/>
  <c r="E2055" i="21" s="1"/>
  <c r="D2056" i="21"/>
  <c r="E2056" i="21" s="1"/>
  <c r="D2057" i="21"/>
  <c r="E2057" i="21" s="1"/>
  <c r="D2058" i="21"/>
  <c r="E2058" i="21" s="1"/>
  <c r="D2059" i="21"/>
  <c r="E2059" i="21" s="1"/>
  <c r="D2060" i="21"/>
  <c r="E2060" i="21" s="1"/>
  <c r="D2061" i="21"/>
  <c r="E2061" i="21" s="1"/>
  <c r="D2062" i="21"/>
  <c r="E2062" i="21" s="1"/>
  <c r="D2063" i="21"/>
  <c r="E2063" i="21" s="1"/>
  <c r="D2064" i="21"/>
  <c r="E2064" i="21" s="1"/>
  <c r="D2065" i="21"/>
  <c r="E2065" i="21" s="1"/>
  <c r="D2066" i="21"/>
  <c r="E2066" i="21" s="1"/>
  <c r="D2067" i="21"/>
  <c r="E2067" i="21" s="1"/>
  <c r="D2068" i="21"/>
  <c r="E2068" i="21" s="1"/>
  <c r="D2069" i="21"/>
  <c r="E2069" i="21" s="1"/>
  <c r="D2070" i="21"/>
  <c r="E2070" i="21" s="1"/>
  <c r="D2071" i="21"/>
  <c r="D2072" i="21"/>
  <c r="E2072" i="21" s="1"/>
  <c r="D2073" i="21"/>
  <c r="E2073" i="21" s="1"/>
  <c r="D2074" i="21"/>
  <c r="E2074" i="21" s="1"/>
  <c r="D2075" i="21"/>
  <c r="E2075" i="21" s="1"/>
  <c r="D2076" i="21"/>
  <c r="E2076" i="21" s="1"/>
  <c r="D2077" i="21"/>
  <c r="E2077" i="21" s="1"/>
  <c r="D2078" i="21"/>
  <c r="E2078" i="21" s="1"/>
  <c r="D2079" i="21"/>
  <c r="D2080" i="21"/>
  <c r="E2080" i="21" s="1"/>
  <c r="D2081" i="21"/>
  <c r="E2081" i="21" s="1"/>
  <c r="D2082" i="21"/>
  <c r="E2082" i="21" s="1"/>
  <c r="D2083" i="21"/>
  <c r="E2083" i="21" s="1"/>
  <c r="D2084" i="21"/>
  <c r="E2084" i="21" s="1"/>
  <c r="D2085" i="21"/>
  <c r="E2085" i="21" s="1"/>
  <c r="D2086" i="21"/>
  <c r="E2086" i="21" s="1"/>
  <c r="D2087" i="21"/>
  <c r="D2088" i="21"/>
  <c r="E2088" i="21" s="1"/>
  <c r="D2089" i="21"/>
  <c r="E2089" i="21" s="1"/>
  <c r="D2090" i="21"/>
  <c r="E2090" i="21" s="1"/>
  <c r="D2091" i="21"/>
  <c r="E2091" i="21" s="1"/>
  <c r="D2092" i="21"/>
  <c r="E2092" i="21" s="1"/>
  <c r="D2093" i="21"/>
  <c r="E2093" i="21" s="1"/>
  <c r="D2094" i="21"/>
  <c r="E2094" i="21" s="1"/>
  <c r="D2095" i="21"/>
  <c r="E2095" i="21" s="1"/>
  <c r="D2096" i="21"/>
  <c r="E2096" i="21" s="1"/>
  <c r="D2097" i="21"/>
  <c r="E2097" i="21" s="1"/>
  <c r="D2098" i="21"/>
  <c r="E2098" i="21" s="1"/>
  <c r="D2099" i="21"/>
  <c r="E2099" i="21" s="1"/>
  <c r="D2100" i="21"/>
  <c r="E2100" i="21" s="1"/>
  <c r="D2101" i="21"/>
  <c r="E2101" i="21" s="1"/>
  <c r="D2102" i="21"/>
  <c r="E2102" i="21" s="1"/>
  <c r="D2103" i="21"/>
  <c r="D2104" i="21"/>
  <c r="E2104" i="21" s="1"/>
  <c r="D2105" i="21"/>
  <c r="E2105" i="21" s="1"/>
  <c r="D2106" i="21"/>
  <c r="E2106" i="21" s="1"/>
  <c r="D2107" i="21"/>
  <c r="E2107" i="21" s="1"/>
  <c r="D2108" i="21"/>
  <c r="E2108" i="21" s="1"/>
  <c r="D2109" i="21"/>
  <c r="E2109" i="21" s="1"/>
  <c r="D2110" i="21"/>
  <c r="E2110" i="21" s="1"/>
  <c r="D2111" i="21"/>
  <c r="D2112" i="21"/>
  <c r="E2112" i="21" s="1"/>
  <c r="D2113" i="21"/>
  <c r="E2113" i="21" s="1"/>
  <c r="D2114" i="21"/>
  <c r="E2114" i="21" s="1"/>
  <c r="D2115" i="21"/>
  <c r="E2115" i="21" s="1"/>
  <c r="D2116" i="21"/>
  <c r="E2116" i="21" s="1"/>
  <c r="D2117" i="21"/>
  <c r="E2117" i="21" s="1"/>
  <c r="D2118" i="21"/>
  <c r="E2118" i="21" s="1"/>
  <c r="D2119" i="21"/>
  <c r="D2120" i="21"/>
  <c r="E2120" i="21" s="1"/>
  <c r="D2121" i="21"/>
  <c r="E2121" i="21" s="1"/>
  <c r="D2122" i="21"/>
  <c r="E2122" i="21" s="1"/>
  <c r="D2123" i="21"/>
  <c r="E2123" i="21" s="1"/>
  <c r="D2124" i="21"/>
  <c r="E2124" i="21" s="1"/>
  <c r="D2125" i="21"/>
  <c r="E2125" i="21" s="1"/>
  <c r="D2126" i="21"/>
  <c r="E2126" i="21" s="1"/>
  <c r="D2127" i="21"/>
  <c r="D2128" i="21"/>
  <c r="E2128" i="21" s="1"/>
  <c r="D2129" i="21"/>
  <c r="E2129" i="21" s="1"/>
  <c r="D2130" i="21"/>
  <c r="E2130" i="21" s="1"/>
  <c r="D2131" i="21"/>
  <c r="E2131" i="21" s="1"/>
  <c r="D2132" i="21"/>
  <c r="E2132" i="21" s="1"/>
  <c r="D2133" i="21"/>
  <c r="E2133" i="21" s="1"/>
  <c r="D2134" i="21"/>
  <c r="E2134" i="21" s="1"/>
  <c r="D3" i="21"/>
  <c r="E3" i="21" s="1"/>
  <c r="M9" i="8" l="1"/>
  <c r="K192" i="8"/>
  <c r="J192" i="8" l="1"/>
  <c r="I192" i="8" l="1"/>
  <c r="M8" i="8" s="1"/>
  <c r="E36" i="8" l="1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488" i="9"/>
  <c r="Q489" i="9"/>
  <c r="Q490" i="9"/>
  <c r="Q491" i="9"/>
  <c r="Q492" i="9"/>
  <c r="Q493" i="9"/>
  <c r="Q494" i="9"/>
  <c r="Q495" i="9"/>
  <c r="Q496" i="9"/>
  <c r="Q497" i="9"/>
  <c r="Q498" i="9"/>
  <c r="Q499" i="9"/>
  <c r="Q500" i="9"/>
  <c r="Q501" i="9"/>
  <c r="Q502" i="9"/>
  <c r="Q503" i="9"/>
  <c r="Q504" i="9"/>
  <c r="Q505" i="9"/>
  <c r="Q506" i="9"/>
  <c r="Q507" i="9"/>
  <c r="Q508" i="9"/>
  <c r="Q509" i="9"/>
  <c r="Q510" i="9"/>
  <c r="Q511" i="9"/>
  <c r="Q512" i="9"/>
  <c r="Q513" i="9"/>
  <c r="Q514" i="9"/>
  <c r="Q515" i="9"/>
  <c r="Q516" i="9"/>
  <c r="Q517" i="9"/>
  <c r="Q518" i="9"/>
  <c r="Q519" i="9"/>
  <c r="Q520" i="9"/>
  <c r="Q521" i="9"/>
  <c r="Q522" i="9"/>
  <c r="Q523" i="9"/>
  <c r="Q524" i="9"/>
  <c r="Q525" i="9"/>
  <c r="Q526" i="9"/>
  <c r="Q527" i="9"/>
  <c r="Q528" i="9"/>
  <c r="Q529" i="9"/>
  <c r="Q530" i="9"/>
  <c r="Q531" i="9"/>
  <c r="Q532" i="9"/>
  <c r="Q533" i="9"/>
  <c r="Q534" i="9"/>
  <c r="Q535" i="9"/>
  <c r="Q536" i="9"/>
  <c r="Q537" i="9"/>
  <c r="Q538" i="9"/>
  <c r="Q539" i="9"/>
  <c r="Q540" i="9"/>
  <c r="Q541" i="9"/>
  <c r="Q542" i="9"/>
  <c r="Q543" i="9"/>
  <c r="Q544" i="9"/>
  <c r="Q545" i="9"/>
  <c r="Q546" i="9"/>
  <c r="Q547" i="9"/>
  <c r="Q548" i="9"/>
  <c r="Q549" i="9"/>
  <c r="Q550" i="9"/>
  <c r="Q551" i="9"/>
  <c r="Q552" i="9"/>
  <c r="Q553" i="9"/>
  <c r="Q554" i="9"/>
  <c r="Q555" i="9"/>
  <c r="Q556" i="9"/>
  <c r="Q557" i="9"/>
  <c r="Q558" i="9"/>
  <c r="Q559" i="9"/>
  <c r="Q560" i="9"/>
  <c r="Q561" i="9"/>
  <c r="Q562" i="9"/>
  <c r="Q563" i="9"/>
  <c r="Q564" i="9"/>
  <c r="Q565" i="9"/>
  <c r="Q566" i="9"/>
  <c r="Q567" i="9"/>
  <c r="Q568" i="9"/>
  <c r="Q569" i="9"/>
  <c r="Q570" i="9"/>
  <c r="Q571" i="9"/>
  <c r="Q572" i="9"/>
  <c r="Q573" i="9"/>
  <c r="Q574" i="9"/>
  <c r="Q575" i="9"/>
  <c r="Q576" i="9"/>
  <c r="Q577" i="9"/>
  <c r="Q578" i="9"/>
  <c r="Q579" i="9"/>
  <c r="Q580" i="9"/>
  <c r="Q581" i="9"/>
  <c r="Q582" i="9"/>
  <c r="Q583" i="9"/>
  <c r="Q584" i="9"/>
  <c r="Q585" i="9"/>
  <c r="Q586" i="9"/>
  <c r="Q587" i="9"/>
  <c r="Q588" i="9"/>
  <c r="Q589" i="9"/>
  <c r="Q590" i="9"/>
  <c r="Q591" i="9"/>
  <c r="Q592" i="9"/>
  <c r="Q593" i="9"/>
  <c r="Q594" i="9"/>
  <c r="Q595" i="9"/>
  <c r="Q596" i="9"/>
  <c r="Q597" i="9"/>
  <c r="Q598" i="9"/>
  <c r="Q599" i="9"/>
  <c r="Q600" i="9"/>
  <c r="Q601" i="9"/>
  <c r="Q602" i="9"/>
  <c r="Q603" i="9"/>
  <c r="Q604" i="9"/>
  <c r="Q605" i="9"/>
  <c r="Q606" i="9"/>
  <c r="Q607" i="9"/>
  <c r="Q608" i="9"/>
  <c r="Q609" i="9"/>
  <c r="Q610" i="9"/>
  <c r="Q611" i="9"/>
  <c r="Q612" i="9"/>
  <c r="Q613" i="9"/>
  <c r="Q614" i="9"/>
  <c r="Q615" i="9"/>
  <c r="Q616" i="9"/>
  <c r="Q617" i="9"/>
  <c r="Q618" i="9"/>
  <c r="Q619" i="9"/>
  <c r="Q620" i="9"/>
  <c r="Q621" i="9"/>
  <c r="Q622" i="9"/>
  <c r="Q623" i="9"/>
  <c r="Q624" i="9"/>
  <c r="Q625" i="9"/>
  <c r="Q626" i="9"/>
  <c r="Q627" i="9"/>
  <c r="Q628" i="9"/>
  <c r="Q629" i="9"/>
  <c r="Q630" i="9"/>
  <c r="Q631" i="9"/>
  <c r="Q632" i="9"/>
  <c r="Q633" i="9"/>
  <c r="Q634" i="9"/>
  <c r="Q635" i="9"/>
  <c r="Q636" i="9"/>
  <c r="Q637" i="9"/>
  <c r="Q638" i="9"/>
  <c r="Q639" i="9"/>
  <c r="Q640" i="9"/>
  <c r="Q641" i="9"/>
  <c r="Q642" i="9"/>
  <c r="Q643" i="9"/>
  <c r="Q644" i="9"/>
  <c r="Q645" i="9"/>
  <c r="Q646" i="9"/>
  <c r="Q647" i="9"/>
  <c r="Q648" i="9"/>
  <c r="Q649" i="9"/>
  <c r="Q650" i="9"/>
  <c r="Q651" i="9"/>
  <c r="Q652" i="9"/>
  <c r="Q653" i="9"/>
  <c r="Q654" i="9"/>
  <c r="Q655" i="9"/>
  <c r="Q656" i="9"/>
  <c r="Q657" i="9"/>
  <c r="Q658" i="9"/>
  <c r="Q659" i="9"/>
  <c r="Q660" i="9"/>
  <c r="Q661" i="9"/>
  <c r="Q662" i="9"/>
  <c r="Q663" i="9"/>
  <c r="Q664" i="9"/>
  <c r="Q665" i="9"/>
  <c r="Q666" i="9"/>
  <c r="Q667" i="9"/>
  <c r="Q668" i="9"/>
  <c r="Q669" i="9"/>
  <c r="Q670" i="9"/>
  <c r="Q671" i="9"/>
  <c r="Q672" i="9"/>
  <c r="Q673" i="9"/>
  <c r="Q674" i="9"/>
  <c r="Q675" i="9"/>
  <c r="Q676" i="9"/>
  <c r="Q677" i="9"/>
  <c r="Q678" i="9"/>
  <c r="Q679" i="9"/>
  <c r="Q680" i="9"/>
  <c r="Q681" i="9"/>
  <c r="Q682" i="9"/>
  <c r="Q683" i="9"/>
  <c r="Q684" i="9"/>
  <c r="Q685" i="9"/>
  <c r="Q686" i="9"/>
  <c r="Q687" i="9"/>
  <c r="Q688" i="9"/>
  <c r="Q689" i="9"/>
  <c r="Q690" i="9"/>
  <c r="Q691" i="9"/>
  <c r="Q692" i="9"/>
  <c r="Q693" i="9"/>
  <c r="Q694" i="9"/>
  <c r="Q695" i="9"/>
  <c r="Q696" i="9"/>
  <c r="Q697" i="9"/>
  <c r="Q698" i="9"/>
  <c r="Q699" i="9"/>
  <c r="Q700" i="9"/>
  <c r="Q701" i="9"/>
  <c r="Q702" i="9"/>
  <c r="Q703" i="9"/>
  <c r="Q704" i="9"/>
  <c r="Q705" i="9"/>
  <c r="Q706" i="9"/>
  <c r="Q707" i="9"/>
  <c r="Q708" i="9"/>
  <c r="Q709" i="9"/>
  <c r="Q710" i="9"/>
  <c r="Q711" i="9"/>
  <c r="Q712" i="9"/>
  <c r="Q713" i="9"/>
  <c r="Q714" i="9"/>
  <c r="Q715" i="9"/>
  <c r="Q716" i="9"/>
  <c r="Q717" i="9"/>
  <c r="Q718" i="9"/>
  <c r="Q719" i="9"/>
  <c r="Q720" i="9"/>
  <c r="Q721" i="9"/>
  <c r="Q722" i="9"/>
  <c r="Q723" i="9"/>
  <c r="Q724" i="9"/>
  <c r="Q725" i="9"/>
  <c r="Q726" i="9"/>
  <c r="Q727" i="9"/>
  <c r="Q728" i="9"/>
  <c r="Q729" i="9"/>
  <c r="Q730" i="9"/>
  <c r="Q731" i="9"/>
  <c r="Q732" i="9"/>
  <c r="Q733" i="9"/>
  <c r="Q734" i="9"/>
  <c r="Q735" i="9"/>
  <c r="Q736" i="9"/>
  <c r="Q737" i="9"/>
  <c r="Q738" i="9"/>
  <c r="Q739" i="9"/>
  <c r="Q740" i="9"/>
  <c r="Q741" i="9"/>
  <c r="Q742" i="9"/>
  <c r="Q743" i="9"/>
  <c r="Q744" i="9"/>
  <c r="Q745" i="9"/>
  <c r="Q746" i="9"/>
  <c r="Q747" i="9"/>
  <c r="Q748" i="9"/>
  <c r="Q749" i="9"/>
  <c r="Q750" i="9"/>
  <c r="Q751" i="9"/>
  <c r="Q752" i="9"/>
  <c r="Q753" i="9"/>
  <c r="Q754" i="9"/>
  <c r="Q755" i="9"/>
  <c r="Q756" i="9"/>
  <c r="Q757" i="9"/>
  <c r="Q758" i="9"/>
  <c r="Q759" i="9"/>
  <c r="Q760" i="9"/>
  <c r="Q761" i="9"/>
  <c r="Q762" i="9"/>
  <c r="Q763" i="9"/>
  <c r="Q764" i="9"/>
  <c r="Q765" i="9"/>
  <c r="Q766" i="9"/>
  <c r="Q767" i="9"/>
  <c r="Q768" i="9"/>
  <c r="Q769" i="9"/>
  <c r="Q770" i="9"/>
  <c r="Q771" i="9"/>
  <c r="Q772" i="9"/>
  <c r="Q773" i="9"/>
  <c r="Q774" i="9"/>
  <c r="Q775" i="9"/>
  <c r="Q776" i="9"/>
  <c r="Q777" i="9"/>
  <c r="Q778" i="9"/>
  <c r="Q779" i="9"/>
  <c r="Q780" i="9"/>
  <c r="Q781" i="9"/>
  <c r="Q782" i="9"/>
  <c r="Q783" i="9"/>
  <c r="Q784" i="9"/>
  <c r="Q785" i="9"/>
  <c r="Q786" i="9"/>
  <c r="Q787" i="9"/>
  <c r="Q788" i="9"/>
  <c r="Q789" i="9"/>
  <c r="Q790" i="9"/>
  <c r="Q791" i="9"/>
  <c r="Q792" i="9"/>
  <c r="Q793" i="9"/>
  <c r="Q794" i="9"/>
  <c r="Q795" i="9"/>
  <c r="Q796" i="9"/>
  <c r="Q797" i="9"/>
  <c r="Q798" i="9"/>
  <c r="Q799" i="9"/>
  <c r="Q800" i="9"/>
  <c r="Q801" i="9"/>
  <c r="Q802" i="9"/>
  <c r="Q803" i="9"/>
  <c r="Q804" i="9"/>
  <c r="Q805" i="9"/>
  <c r="Q806" i="9"/>
  <c r="Q807" i="9"/>
  <c r="Q808" i="9"/>
  <c r="Q809" i="9"/>
  <c r="Q810" i="9"/>
  <c r="Q811" i="9"/>
  <c r="Q812" i="9"/>
  <c r="Q813" i="9"/>
  <c r="Q814" i="9"/>
  <c r="Q815" i="9"/>
  <c r="Q816" i="9"/>
  <c r="Q817" i="9"/>
  <c r="Q818" i="9"/>
  <c r="Q819" i="9"/>
  <c r="Q820" i="9"/>
  <c r="Q821" i="9"/>
  <c r="Q822" i="9"/>
  <c r="Q823" i="9"/>
  <c r="Q824" i="9"/>
  <c r="Q825" i="9"/>
  <c r="Q826" i="9"/>
  <c r="Q827" i="9"/>
  <c r="Q828" i="9"/>
  <c r="Q829" i="9"/>
  <c r="Q830" i="9"/>
  <c r="Q831" i="9"/>
  <c r="Q832" i="9"/>
  <c r="Q833" i="9"/>
  <c r="Q834" i="9"/>
  <c r="Q835" i="9"/>
  <c r="Q836" i="9"/>
  <c r="Q837" i="9"/>
  <c r="Q838" i="9"/>
  <c r="Q839" i="9"/>
  <c r="Q840" i="9"/>
  <c r="Q841" i="9"/>
  <c r="Q842" i="9"/>
  <c r="Q843" i="9"/>
  <c r="Q844" i="9"/>
  <c r="Q845" i="9"/>
  <c r="Q846" i="9"/>
  <c r="Q847" i="9"/>
  <c r="Q848" i="9"/>
  <c r="Q849" i="9"/>
  <c r="Q850" i="9"/>
  <c r="Q851" i="9"/>
  <c r="Q852" i="9"/>
  <c r="Q853" i="9"/>
  <c r="Q854" i="9"/>
  <c r="Q855" i="9"/>
  <c r="Q856" i="9"/>
  <c r="Q857" i="9"/>
  <c r="Q858" i="9"/>
  <c r="Q859" i="9"/>
  <c r="Q860" i="9"/>
  <c r="Q861" i="9"/>
  <c r="Q862" i="9"/>
  <c r="Q863" i="9"/>
  <c r="Q864" i="9"/>
  <c r="Q865" i="9"/>
  <c r="Q866" i="9"/>
  <c r="Q867" i="9"/>
  <c r="Q868" i="9"/>
  <c r="Q869" i="9"/>
  <c r="Q870" i="9"/>
  <c r="Q871" i="9"/>
  <c r="Q872" i="9"/>
  <c r="Q873" i="9"/>
  <c r="Q874" i="9"/>
  <c r="Q875" i="9"/>
  <c r="Q876" i="9"/>
  <c r="Q877" i="9"/>
  <c r="Q878" i="9"/>
  <c r="Q879" i="9"/>
  <c r="Q880" i="9"/>
  <c r="Q881" i="9"/>
  <c r="Q882" i="9"/>
  <c r="Q883" i="9"/>
  <c r="Q884" i="9"/>
  <c r="Q885" i="9"/>
  <c r="Q886" i="9"/>
  <c r="Q887" i="9"/>
  <c r="Q888" i="9"/>
  <c r="Q889" i="9"/>
  <c r="Q890" i="9"/>
  <c r="Q891" i="9"/>
  <c r="Q892" i="9"/>
  <c r="Q893" i="9"/>
  <c r="Q894" i="9"/>
  <c r="Q895" i="9"/>
  <c r="Q896" i="9"/>
  <c r="Q897" i="9"/>
  <c r="Q898" i="9"/>
  <c r="Q899" i="9"/>
  <c r="Q900" i="9"/>
  <c r="Q901" i="9"/>
  <c r="Q902" i="9"/>
  <c r="Q903" i="9"/>
  <c r="Q904" i="9"/>
  <c r="Q905" i="9"/>
  <c r="Q906" i="9"/>
  <c r="Q907" i="9"/>
  <c r="Q908" i="9"/>
  <c r="Q909" i="9"/>
  <c r="Q910" i="9"/>
  <c r="Q911" i="9"/>
  <c r="Q912" i="9"/>
  <c r="Q913" i="9"/>
  <c r="Q914" i="9"/>
  <c r="Q915" i="9"/>
  <c r="Q916" i="9"/>
  <c r="Q917" i="9"/>
  <c r="Q918" i="9"/>
  <c r="Q919" i="9"/>
  <c r="Q920" i="9"/>
  <c r="Q921" i="9"/>
  <c r="Q922" i="9"/>
  <c r="Q923" i="9"/>
  <c r="Q924" i="9"/>
  <c r="Q925" i="9"/>
  <c r="Q926" i="9"/>
  <c r="Q927" i="9"/>
  <c r="Q928" i="9"/>
  <c r="Q929" i="9"/>
  <c r="Q930" i="9"/>
  <c r="Q931" i="9"/>
  <c r="Q932" i="9"/>
  <c r="Q933" i="9"/>
  <c r="Q934" i="9"/>
  <c r="Q935" i="9"/>
  <c r="Q936" i="9"/>
  <c r="Q937" i="9"/>
  <c r="Q938" i="9"/>
  <c r="Q939" i="9"/>
  <c r="Q940" i="9"/>
  <c r="Q941" i="9"/>
  <c r="Q942" i="9"/>
  <c r="Q943" i="9"/>
  <c r="Q944" i="9"/>
  <c r="Q945" i="9"/>
  <c r="Q946" i="9"/>
  <c r="Q947" i="9"/>
  <c r="Q948" i="9"/>
  <c r="Q949" i="9"/>
  <c r="Q950" i="9"/>
  <c r="Q951" i="9"/>
  <c r="Q952" i="9"/>
  <c r="Q953" i="9"/>
  <c r="Q954" i="9"/>
  <c r="Q955" i="9"/>
  <c r="Q956" i="9"/>
  <c r="Q957" i="9"/>
  <c r="Q958" i="9"/>
  <c r="Q959" i="9"/>
  <c r="Q960" i="9"/>
  <c r="Q961" i="9"/>
  <c r="Q962" i="9"/>
  <c r="Q963" i="9"/>
  <c r="Q964" i="9"/>
  <c r="Q965" i="9"/>
  <c r="Q966" i="9"/>
  <c r="Q967" i="9"/>
  <c r="Q968" i="9"/>
  <c r="Q969" i="9"/>
  <c r="Q970" i="9"/>
  <c r="Q971" i="9"/>
  <c r="Q972" i="9"/>
  <c r="Q973" i="9"/>
  <c r="Q974" i="9"/>
  <c r="Q975" i="9"/>
  <c r="Q976" i="9"/>
  <c r="Q977" i="9"/>
  <c r="Q978" i="9"/>
  <c r="Q979" i="9"/>
  <c r="Q980" i="9"/>
  <c r="Q981" i="9"/>
  <c r="Q982" i="9"/>
  <c r="Q983" i="9"/>
  <c r="Q984" i="9"/>
  <c r="Q985" i="9"/>
  <c r="Q986" i="9"/>
  <c r="Q987" i="9"/>
  <c r="Q988" i="9"/>
  <c r="Q989" i="9"/>
  <c r="Q990" i="9"/>
  <c r="Q991" i="9"/>
  <c r="Q992" i="9"/>
  <c r="Q993" i="9"/>
  <c r="Q994" i="9"/>
  <c r="Q995" i="9"/>
  <c r="Q996" i="9"/>
  <c r="Q997" i="9"/>
  <c r="Q998" i="9"/>
  <c r="Q999" i="9"/>
  <c r="Q1000" i="9"/>
  <c r="Q1001" i="9"/>
  <c r="Q1002" i="9"/>
  <c r="Q1003" i="9"/>
  <c r="Q1004" i="9"/>
  <c r="Q1005" i="9"/>
  <c r="Q1006" i="9"/>
  <c r="Q1007" i="9"/>
  <c r="Q1008" i="9"/>
  <c r="Q1009" i="9"/>
  <c r="Q1010" i="9"/>
  <c r="Q1011" i="9"/>
  <c r="Q1012" i="9"/>
  <c r="Q1013" i="9"/>
  <c r="Q1014" i="9"/>
  <c r="Q1015" i="9"/>
  <c r="Q1016" i="9"/>
  <c r="Q1017" i="9"/>
  <c r="Q1018" i="9"/>
  <c r="Q1019" i="9"/>
  <c r="Q1020" i="9"/>
  <c r="Q1021" i="9"/>
  <c r="Q1022" i="9"/>
  <c r="Q1023" i="9"/>
  <c r="Q1024" i="9"/>
  <c r="Q1025" i="9"/>
  <c r="Q1026" i="9"/>
  <c r="Q1027" i="9"/>
  <c r="Q1028" i="9"/>
  <c r="Q1029" i="9"/>
  <c r="Q1030" i="9"/>
  <c r="Q1031" i="9"/>
  <c r="Q1032" i="9"/>
  <c r="Q1033" i="9"/>
  <c r="Q1034" i="9"/>
  <c r="Q1035" i="9"/>
  <c r="Q1036" i="9"/>
  <c r="Q1037" i="9"/>
  <c r="Q1038" i="9"/>
  <c r="Q1039" i="9"/>
  <c r="Q1040" i="9"/>
  <c r="Q1041" i="9"/>
  <c r="Q1042" i="9"/>
  <c r="Q1043" i="9"/>
  <c r="Q1044" i="9"/>
  <c r="Q1045" i="9"/>
  <c r="Q1046" i="9"/>
  <c r="Q1047" i="9"/>
  <c r="Q1048" i="9"/>
  <c r="Q1049" i="9"/>
  <c r="Q1050" i="9"/>
  <c r="Q1051" i="9"/>
  <c r="Q1052" i="9"/>
  <c r="Q1053" i="9"/>
  <c r="Q1054" i="9"/>
  <c r="Q1055" i="9"/>
  <c r="Q1056" i="9"/>
  <c r="Q1057" i="9"/>
  <c r="Q1058" i="9"/>
  <c r="Q1059" i="9"/>
  <c r="Q1060" i="9"/>
  <c r="Q1061" i="9"/>
  <c r="Q1062" i="9"/>
  <c r="Q1063" i="9"/>
  <c r="Q1064" i="9"/>
  <c r="Q1065" i="9"/>
  <c r="Q1066" i="9"/>
  <c r="Q1067" i="9"/>
  <c r="Q1068" i="9"/>
  <c r="Q1069" i="9"/>
  <c r="Q1070" i="9"/>
  <c r="Q1071" i="9"/>
  <c r="Q1072" i="9"/>
  <c r="Q1073" i="9"/>
  <c r="Q1074" i="9"/>
  <c r="Q1075" i="9"/>
  <c r="Q1076" i="9"/>
  <c r="Q1077" i="9"/>
  <c r="Q1078" i="9"/>
  <c r="Q1079" i="9"/>
  <c r="Q1080" i="9"/>
  <c r="Q1081" i="9"/>
  <c r="Q1082" i="9"/>
  <c r="Q1083" i="9"/>
  <c r="Q1084" i="9"/>
  <c r="Q1085" i="9"/>
  <c r="Q1086" i="9"/>
  <c r="Q1087" i="9"/>
  <c r="Q1088" i="9"/>
  <c r="Q1089" i="9"/>
  <c r="Q1090" i="9"/>
  <c r="Q1091" i="9"/>
  <c r="Q1092" i="9"/>
  <c r="Q1093" i="9"/>
  <c r="Q1094" i="9"/>
  <c r="Q1095" i="9"/>
  <c r="Q1096" i="9"/>
  <c r="Q1097" i="9"/>
  <c r="Q1098" i="9"/>
  <c r="Q1099" i="9"/>
  <c r="Q1100" i="9"/>
  <c r="Q1101" i="9"/>
  <c r="Q1102" i="9"/>
  <c r="Q1103" i="9"/>
  <c r="Q1104" i="9"/>
  <c r="Q1105" i="9"/>
  <c r="Q1106" i="9"/>
  <c r="Q1107" i="9"/>
  <c r="Q1108" i="9"/>
  <c r="Q1109" i="9"/>
  <c r="Q1110" i="9"/>
  <c r="Q1111" i="9"/>
  <c r="Q1112" i="9"/>
  <c r="Q1113" i="9"/>
  <c r="Q1114" i="9"/>
  <c r="Q1115" i="9"/>
  <c r="Q1116" i="9"/>
  <c r="Q1117" i="9"/>
  <c r="Q1118" i="9"/>
  <c r="Q1119" i="9"/>
  <c r="Q1120" i="9"/>
  <c r="Q1121" i="9"/>
  <c r="Q1122" i="9"/>
  <c r="Q1123" i="9"/>
  <c r="Q1124" i="9"/>
  <c r="Q1125" i="9"/>
  <c r="Q1126" i="9"/>
  <c r="Q1127" i="9"/>
  <c r="Q1128" i="9"/>
  <c r="Q1129" i="9"/>
  <c r="Q1130" i="9"/>
  <c r="Q1131" i="9"/>
  <c r="Q1132" i="9"/>
  <c r="Q1133" i="9"/>
  <c r="Q1134" i="9"/>
  <c r="Q1135" i="9"/>
  <c r="Q1136" i="9"/>
  <c r="Q1137" i="9"/>
  <c r="Q1138" i="9"/>
  <c r="Q1139" i="9"/>
  <c r="Q1140" i="9"/>
  <c r="Q1141" i="9"/>
  <c r="Q1142" i="9"/>
  <c r="Q1143" i="9"/>
  <c r="Q1144" i="9"/>
  <c r="Q1145" i="9"/>
  <c r="Q1146" i="9"/>
  <c r="Q1147" i="9"/>
  <c r="Q1148" i="9"/>
  <c r="Q1149" i="9"/>
  <c r="Q1150" i="9"/>
  <c r="Q1151" i="9"/>
  <c r="Q1152" i="9"/>
  <c r="Q1153" i="9"/>
  <c r="Q1154" i="9"/>
  <c r="Q1155" i="9"/>
  <c r="Q1156" i="9"/>
  <c r="Q1157" i="9"/>
  <c r="Q1158" i="9"/>
  <c r="Q1159" i="9"/>
  <c r="Q1160" i="9"/>
  <c r="Q1161" i="9"/>
  <c r="Q1162" i="9"/>
  <c r="Q1163" i="9"/>
  <c r="Q1164" i="9"/>
  <c r="Q1165" i="9"/>
  <c r="Q1166" i="9"/>
  <c r="Q1167" i="9"/>
  <c r="Q1168" i="9"/>
  <c r="Q1169" i="9"/>
  <c r="Q1170" i="9"/>
  <c r="Q1171" i="9"/>
  <c r="Q1172" i="9"/>
  <c r="Q1173" i="9"/>
  <c r="Q1174" i="9"/>
  <c r="Q1175" i="9"/>
  <c r="Q1176" i="9"/>
  <c r="Q1177" i="9"/>
  <c r="Q1178" i="9"/>
  <c r="Q1179" i="9"/>
  <c r="Q1180" i="9"/>
  <c r="Q1181" i="9"/>
  <c r="Q1182" i="9"/>
  <c r="Q1183" i="9"/>
  <c r="Q1184" i="9"/>
  <c r="Q1185" i="9"/>
  <c r="Q1186" i="9"/>
  <c r="Q1187" i="9"/>
  <c r="Q1188" i="9"/>
  <c r="Q1189" i="9"/>
  <c r="Q1190" i="9"/>
  <c r="Q1191" i="9"/>
  <c r="Q1192" i="9"/>
  <c r="Q1193" i="9"/>
  <c r="Q1194" i="9"/>
  <c r="Q1195" i="9"/>
  <c r="Q1196" i="9"/>
  <c r="Q1197" i="9"/>
  <c r="Q1198" i="9"/>
  <c r="Q1199" i="9"/>
  <c r="Q1200" i="9"/>
  <c r="Q1201" i="9"/>
  <c r="Q1202" i="9"/>
  <c r="Q1203" i="9"/>
  <c r="Q1204" i="9"/>
  <c r="Q1205" i="9"/>
  <c r="Q1206" i="9"/>
  <c r="Q1207" i="9"/>
  <c r="Q1208" i="9"/>
  <c r="Q1209" i="9"/>
  <c r="Q1210" i="9"/>
  <c r="Q1211" i="9"/>
  <c r="Q1212" i="9"/>
  <c r="Q1213" i="9"/>
  <c r="Q1214" i="9"/>
  <c r="Q1215" i="9"/>
  <c r="Q1216" i="9"/>
  <c r="Q1217" i="9"/>
  <c r="Q1218" i="9"/>
  <c r="Q1219" i="9"/>
  <c r="Q1220" i="9"/>
  <c r="Q1221" i="9"/>
  <c r="Q1222" i="9"/>
  <c r="Q1223" i="9"/>
  <c r="Q1224" i="9"/>
  <c r="Q1225" i="9"/>
  <c r="Q1226" i="9"/>
  <c r="Q1227" i="9"/>
  <c r="Q1228" i="9"/>
  <c r="Q1229" i="9"/>
  <c r="Q1230" i="9"/>
  <c r="Q2" i="9"/>
  <c r="E4" i="8" l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3" i="8"/>
  <c r="G194" i="9"/>
  <c r="F3" i="9"/>
  <c r="G3" i="9" s="1"/>
  <c r="F4" i="9"/>
  <c r="G4" i="9" s="1"/>
  <c r="F5" i="9"/>
  <c r="G5" i="9" s="1"/>
  <c r="F6" i="9"/>
  <c r="G6" i="9" s="1"/>
  <c r="F7" i="9"/>
  <c r="G7" i="9" s="1"/>
  <c r="F8" i="9"/>
  <c r="G8" i="9" s="1"/>
  <c r="F9" i="9"/>
  <c r="G9" i="9" s="1"/>
  <c r="F10" i="9"/>
  <c r="G10" i="9" s="1"/>
  <c r="F11" i="9"/>
  <c r="G11" i="9" s="1"/>
  <c r="F12" i="9"/>
  <c r="G12" i="9" s="1"/>
  <c r="F13" i="9"/>
  <c r="G13" i="9" s="1"/>
  <c r="F14" i="9"/>
  <c r="G14" i="9" s="1"/>
  <c r="F15" i="9"/>
  <c r="G15" i="9" s="1"/>
  <c r="F16" i="9"/>
  <c r="G16" i="9" s="1"/>
  <c r="F17" i="9"/>
  <c r="G17" i="9" s="1"/>
  <c r="F18" i="9"/>
  <c r="G18" i="9" s="1"/>
  <c r="F19" i="9"/>
  <c r="G19" i="9" s="1"/>
  <c r="F20" i="9"/>
  <c r="G20" i="9" s="1"/>
  <c r="F21" i="9"/>
  <c r="G21" i="9" s="1"/>
  <c r="F22" i="9"/>
  <c r="G22" i="9" s="1"/>
  <c r="F23" i="9"/>
  <c r="G23" i="9" s="1"/>
  <c r="F24" i="9"/>
  <c r="G24" i="9" s="1"/>
  <c r="F25" i="9"/>
  <c r="G25" i="9" s="1"/>
  <c r="F26" i="9"/>
  <c r="G26" i="9" s="1"/>
  <c r="F27" i="9"/>
  <c r="G27" i="9" s="1"/>
  <c r="F28" i="9"/>
  <c r="G28" i="9" s="1"/>
  <c r="F29" i="9"/>
  <c r="G29" i="9" s="1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36" i="9"/>
  <c r="G36" i="9" s="1"/>
  <c r="F37" i="9"/>
  <c r="G37" i="9" s="1"/>
  <c r="F38" i="9"/>
  <c r="G38" i="9" s="1"/>
  <c r="F39" i="9"/>
  <c r="G39" i="9" s="1"/>
  <c r="F40" i="9"/>
  <c r="G40" i="9" s="1"/>
  <c r="F41" i="9"/>
  <c r="G41" i="9" s="1"/>
  <c r="F42" i="9"/>
  <c r="G42" i="9" s="1"/>
  <c r="F43" i="9"/>
  <c r="G43" i="9" s="1"/>
  <c r="F44" i="9"/>
  <c r="G44" i="9" s="1"/>
  <c r="F45" i="9"/>
  <c r="G45" i="9" s="1"/>
  <c r="F46" i="9"/>
  <c r="G46" i="9" s="1"/>
  <c r="F47" i="9"/>
  <c r="G47" i="9" s="1"/>
  <c r="F48" i="9"/>
  <c r="G48" i="9" s="1"/>
  <c r="F49" i="9"/>
  <c r="G49" i="9" s="1"/>
  <c r="F50" i="9"/>
  <c r="G50" i="9" s="1"/>
  <c r="F51" i="9"/>
  <c r="G51" i="9" s="1"/>
  <c r="F52" i="9"/>
  <c r="G52" i="9" s="1"/>
  <c r="F53" i="9"/>
  <c r="G53" i="9" s="1"/>
  <c r="F54" i="9"/>
  <c r="G54" i="9" s="1"/>
  <c r="F55" i="9"/>
  <c r="G55" i="9" s="1"/>
  <c r="F56" i="9"/>
  <c r="G56" i="9" s="1"/>
  <c r="F57" i="9"/>
  <c r="G57" i="9" s="1"/>
  <c r="F58" i="9"/>
  <c r="G58" i="9" s="1"/>
  <c r="F59" i="9"/>
  <c r="G59" i="9" s="1"/>
  <c r="F60" i="9"/>
  <c r="G60" i="9" s="1"/>
  <c r="F61" i="9"/>
  <c r="G61" i="9" s="1"/>
  <c r="F62" i="9"/>
  <c r="G62" i="9" s="1"/>
  <c r="F63" i="9"/>
  <c r="G63" i="9" s="1"/>
  <c r="F64" i="9"/>
  <c r="G64" i="9" s="1"/>
  <c r="F65" i="9"/>
  <c r="G65" i="9" s="1"/>
  <c r="F66" i="9"/>
  <c r="G66" i="9" s="1"/>
  <c r="F67" i="9"/>
  <c r="G67" i="9" s="1"/>
  <c r="F68" i="9"/>
  <c r="G68" i="9" s="1"/>
  <c r="F69" i="9"/>
  <c r="G69" i="9" s="1"/>
  <c r="F70" i="9"/>
  <c r="G70" i="9" s="1"/>
  <c r="F71" i="9"/>
  <c r="G71" i="9" s="1"/>
  <c r="F72" i="9"/>
  <c r="G72" i="9" s="1"/>
  <c r="F73" i="9"/>
  <c r="G73" i="9" s="1"/>
  <c r="F74" i="9"/>
  <c r="G74" i="9" s="1"/>
  <c r="F75" i="9"/>
  <c r="G75" i="9" s="1"/>
  <c r="F76" i="9"/>
  <c r="G76" i="9" s="1"/>
  <c r="F77" i="9"/>
  <c r="G77" i="9" s="1"/>
  <c r="F78" i="9"/>
  <c r="G78" i="9" s="1"/>
  <c r="F79" i="9"/>
  <c r="G79" i="9" s="1"/>
  <c r="F80" i="9"/>
  <c r="G80" i="9" s="1"/>
  <c r="F81" i="9"/>
  <c r="G81" i="9" s="1"/>
  <c r="F82" i="9"/>
  <c r="G82" i="9" s="1"/>
  <c r="F83" i="9"/>
  <c r="G83" i="9" s="1"/>
  <c r="F84" i="9"/>
  <c r="G84" i="9" s="1"/>
  <c r="F85" i="9"/>
  <c r="G85" i="9" s="1"/>
  <c r="F86" i="9"/>
  <c r="G86" i="9" s="1"/>
  <c r="F87" i="9"/>
  <c r="G87" i="9" s="1"/>
  <c r="F88" i="9"/>
  <c r="G88" i="9" s="1"/>
  <c r="F89" i="9"/>
  <c r="G89" i="9" s="1"/>
  <c r="F90" i="9"/>
  <c r="G90" i="9" s="1"/>
  <c r="F91" i="9"/>
  <c r="G91" i="9" s="1"/>
  <c r="F92" i="9"/>
  <c r="G92" i="9" s="1"/>
  <c r="F93" i="9"/>
  <c r="G93" i="9" s="1"/>
  <c r="F94" i="9"/>
  <c r="G94" i="9" s="1"/>
  <c r="F95" i="9"/>
  <c r="G95" i="9" s="1"/>
  <c r="F96" i="9"/>
  <c r="G96" i="9" s="1"/>
  <c r="F97" i="9"/>
  <c r="G97" i="9" s="1"/>
  <c r="F98" i="9"/>
  <c r="G98" i="9" s="1"/>
  <c r="F99" i="9"/>
  <c r="G99" i="9" s="1"/>
  <c r="F100" i="9"/>
  <c r="G100" i="9" s="1"/>
  <c r="F101" i="9"/>
  <c r="G101" i="9" s="1"/>
  <c r="F102" i="9"/>
  <c r="G102" i="9" s="1"/>
  <c r="F103" i="9"/>
  <c r="G103" i="9" s="1"/>
  <c r="F104" i="9"/>
  <c r="G104" i="9" s="1"/>
  <c r="F105" i="9"/>
  <c r="G105" i="9" s="1"/>
  <c r="F106" i="9"/>
  <c r="G106" i="9" s="1"/>
  <c r="F107" i="9"/>
  <c r="G107" i="9" s="1"/>
  <c r="F108" i="9"/>
  <c r="G108" i="9" s="1"/>
  <c r="F109" i="9"/>
  <c r="G109" i="9" s="1"/>
  <c r="F110" i="9"/>
  <c r="G110" i="9" s="1"/>
  <c r="F111" i="9"/>
  <c r="G111" i="9" s="1"/>
  <c r="F112" i="9"/>
  <c r="G112" i="9" s="1"/>
  <c r="F113" i="9"/>
  <c r="G113" i="9" s="1"/>
  <c r="F114" i="9"/>
  <c r="G114" i="9" s="1"/>
  <c r="F115" i="9"/>
  <c r="G115" i="9" s="1"/>
  <c r="F116" i="9"/>
  <c r="G116" i="9" s="1"/>
  <c r="F117" i="9"/>
  <c r="G117" i="9" s="1"/>
  <c r="F118" i="9"/>
  <c r="G118" i="9" s="1"/>
  <c r="F119" i="9"/>
  <c r="G119" i="9" s="1"/>
  <c r="F120" i="9"/>
  <c r="G120" i="9" s="1"/>
  <c r="F121" i="9"/>
  <c r="G121" i="9" s="1"/>
  <c r="F122" i="9"/>
  <c r="G122" i="9" s="1"/>
  <c r="F123" i="9"/>
  <c r="G123" i="9" s="1"/>
  <c r="F124" i="9"/>
  <c r="G124" i="9" s="1"/>
  <c r="F125" i="9"/>
  <c r="G125" i="9" s="1"/>
  <c r="F126" i="9"/>
  <c r="G126" i="9" s="1"/>
  <c r="F127" i="9"/>
  <c r="G127" i="9" s="1"/>
  <c r="F128" i="9"/>
  <c r="G128" i="9" s="1"/>
  <c r="F129" i="9"/>
  <c r="G129" i="9" s="1"/>
  <c r="F130" i="9"/>
  <c r="G130" i="9" s="1"/>
  <c r="F131" i="9"/>
  <c r="G131" i="9" s="1"/>
  <c r="F132" i="9"/>
  <c r="G132" i="9" s="1"/>
  <c r="F133" i="9"/>
  <c r="G133" i="9" s="1"/>
  <c r="F134" i="9"/>
  <c r="G134" i="9" s="1"/>
  <c r="F135" i="9"/>
  <c r="G135" i="9" s="1"/>
  <c r="F136" i="9"/>
  <c r="G136" i="9" s="1"/>
  <c r="F137" i="9"/>
  <c r="G137" i="9" s="1"/>
  <c r="F138" i="9"/>
  <c r="G138" i="9" s="1"/>
  <c r="F139" i="9"/>
  <c r="G139" i="9" s="1"/>
  <c r="F140" i="9"/>
  <c r="G140" i="9" s="1"/>
  <c r="F141" i="9"/>
  <c r="G141" i="9" s="1"/>
  <c r="F142" i="9"/>
  <c r="G142" i="9" s="1"/>
  <c r="F143" i="9"/>
  <c r="G143" i="9" s="1"/>
  <c r="F144" i="9"/>
  <c r="G144" i="9" s="1"/>
  <c r="F145" i="9"/>
  <c r="G145" i="9" s="1"/>
  <c r="F146" i="9"/>
  <c r="G146" i="9" s="1"/>
  <c r="F147" i="9"/>
  <c r="G147" i="9" s="1"/>
  <c r="F148" i="9"/>
  <c r="G148" i="9" s="1"/>
  <c r="F149" i="9"/>
  <c r="G149" i="9" s="1"/>
  <c r="F150" i="9"/>
  <c r="G150" i="9" s="1"/>
  <c r="F151" i="9"/>
  <c r="G151" i="9" s="1"/>
  <c r="F152" i="9"/>
  <c r="G152" i="9" s="1"/>
  <c r="F153" i="9"/>
  <c r="G153" i="9" s="1"/>
  <c r="F154" i="9"/>
  <c r="G154" i="9" s="1"/>
  <c r="F155" i="9"/>
  <c r="G155" i="9" s="1"/>
  <c r="F156" i="9"/>
  <c r="G156" i="9" s="1"/>
  <c r="F157" i="9"/>
  <c r="G157" i="9" s="1"/>
  <c r="F158" i="9"/>
  <c r="G158" i="9" s="1"/>
  <c r="F159" i="9"/>
  <c r="G159" i="9" s="1"/>
  <c r="F160" i="9"/>
  <c r="G160" i="9" s="1"/>
  <c r="F161" i="9"/>
  <c r="G161" i="9" s="1"/>
  <c r="F162" i="9"/>
  <c r="G162" i="9" s="1"/>
  <c r="F163" i="9"/>
  <c r="G163" i="9" s="1"/>
  <c r="F164" i="9"/>
  <c r="G164" i="9" s="1"/>
  <c r="F165" i="9"/>
  <c r="G165" i="9" s="1"/>
  <c r="F166" i="9"/>
  <c r="G166" i="9" s="1"/>
  <c r="F167" i="9"/>
  <c r="G167" i="9" s="1"/>
  <c r="F168" i="9"/>
  <c r="G168" i="9" s="1"/>
  <c r="F169" i="9"/>
  <c r="G169" i="9" s="1"/>
  <c r="F170" i="9"/>
  <c r="G170" i="9" s="1"/>
  <c r="F171" i="9"/>
  <c r="G171" i="9" s="1"/>
  <c r="F172" i="9"/>
  <c r="G172" i="9" s="1"/>
  <c r="F173" i="9"/>
  <c r="G173" i="9" s="1"/>
  <c r="F174" i="9"/>
  <c r="G174" i="9" s="1"/>
  <c r="F175" i="9"/>
  <c r="G175" i="9" s="1"/>
  <c r="F176" i="9"/>
  <c r="G176" i="9" s="1"/>
  <c r="F177" i="9"/>
  <c r="G177" i="9" s="1"/>
  <c r="F178" i="9"/>
  <c r="G178" i="9" s="1"/>
  <c r="F179" i="9"/>
  <c r="G179" i="9" s="1"/>
  <c r="F180" i="9"/>
  <c r="G180" i="9" s="1"/>
  <c r="F181" i="9"/>
  <c r="G181" i="9" s="1"/>
  <c r="F182" i="9"/>
  <c r="G182" i="9" s="1"/>
  <c r="F183" i="9"/>
  <c r="G183" i="9" s="1"/>
  <c r="F184" i="9"/>
  <c r="G184" i="9" s="1"/>
  <c r="F185" i="9"/>
  <c r="G185" i="9" s="1"/>
  <c r="F186" i="9"/>
  <c r="G186" i="9" s="1"/>
  <c r="F187" i="9"/>
  <c r="G187" i="9" s="1"/>
  <c r="F188" i="9"/>
  <c r="G188" i="9" s="1"/>
  <c r="F189" i="9"/>
  <c r="G189" i="9" s="1"/>
  <c r="F190" i="9"/>
  <c r="G190" i="9" s="1"/>
  <c r="F191" i="9"/>
  <c r="G191" i="9" s="1"/>
  <c r="F192" i="9"/>
  <c r="G192" i="9" s="1"/>
  <c r="F193" i="9"/>
  <c r="G193" i="9" s="1"/>
  <c r="F195" i="9"/>
  <c r="G195" i="9" s="1"/>
  <c r="F196" i="9"/>
  <c r="G196" i="9" s="1"/>
  <c r="F197" i="9"/>
  <c r="G197" i="9" s="1"/>
  <c r="F198" i="9"/>
  <c r="G198" i="9" s="1"/>
  <c r="F199" i="9"/>
  <c r="G199" i="9" s="1"/>
  <c r="F200" i="9"/>
  <c r="G200" i="9" s="1"/>
  <c r="F201" i="9"/>
  <c r="G201" i="9" s="1"/>
  <c r="F202" i="9"/>
  <c r="G202" i="9" s="1"/>
  <c r="F203" i="9"/>
  <c r="G203" i="9" s="1"/>
  <c r="F204" i="9"/>
  <c r="G204" i="9" s="1"/>
  <c r="F205" i="9"/>
  <c r="G205" i="9" s="1"/>
  <c r="F206" i="9"/>
  <c r="G206" i="9" s="1"/>
  <c r="F207" i="9"/>
  <c r="G207" i="9" s="1"/>
  <c r="F208" i="9"/>
  <c r="G208" i="9" s="1"/>
  <c r="F209" i="9"/>
  <c r="G209" i="9" s="1"/>
  <c r="F210" i="9"/>
  <c r="G210" i="9" s="1"/>
  <c r="F211" i="9"/>
  <c r="G211" i="9" s="1"/>
  <c r="F212" i="9"/>
  <c r="G212" i="9" s="1"/>
  <c r="F213" i="9"/>
  <c r="G213" i="9" s="1"/>
  <c r="F214" i="9"/>
  <c r="G214" i="9" s="1"/>
  <c r="F215" i="9"/>
  <c r="G215" i="9" s="1"/>
  <c r="F216" i="9"/>
  <c r="G216" i="9" s="1"/>
  <c r="F217" i="9"/>
  <c r="G217" i="9" s="1"/>
  <c r="F218" i="9"/>
  <c r="G218" i="9" s="1"/>
  <c r="F219" i="9"/>
  <c r="G219" i="9" s="1"/>
  <c r="F220" i="9"/>
  <c r="G220" i="9" s="1"/>
  <c r="F221" i="9"/>
  <c r="G221" i="9" s="1"/>
  <c r="F222" i="9"/>
  <c r="G222" i="9" s="1"/>
  <c r="F223" i="9"/>
  <c r="G223" i="9" s="1"/>
  <c r="F224" i="9"/>
  <c r="G224" i="9" s="1"/>
  <c r="F225" i="9"/>
  <c r="G225" i="9" s="1"/>
  <c r="F226" i="9"/>
  <c r="G226" i="9" s="1"/>
  <c r="F227" i="9"/>
  <c r="G227" i="9" s="1"/>
  <c r="F228" i="9"/>
  <c r="G228" i="9" s="1"/>
  <c r="F229" i="9"/>
  <c r="G229" i="9" s="1"/>
  <c r="F230" i="9"/>
  <c r="G230" i="9" s="1"/>
  <c r="F231" i="9"/>
  <c r="G231" i="9" s="1"/>
  <c r="F232" i="9"/>
  <c r="G232" i="9" s="1"/>
  <c r="F233" i="9"/>
  <c r="G233" i="9" s="1"/>
  <c r="F234" i="9"/>
  <c r="G234" i="9" s="1"/>
  <c r="F235" i="9"/>
  <c r="G235" i="9" s="1"/>
  <c r="F236" i="9"/>
  <c r="G236" i="9" s="1"/>
  <c r="F237" i="9"/>
  <c r="G237" i="9" s="1"/>
  <c r="F238" i="9"/>
  <c r="G238" i="9" s="1"/>
  <c r="F239" i="9"/>
  <c r="G239" i="9" s="1"/>
  <c r="F240" i="9"/>
  <c r="G240" i="9" s="1"/>
  <c r="F241" i="9"/>
  <c r="G241" i="9" s="1"/>
  <c r="F242" i="9"/>
  <c r="G242" i="9" s="1"/>
  <c r="F243" i="9"/>
  <c r="G243" i="9" s="1"/>
  <c r="F244" i="9"/>
  <c r="G244" i="9" s="1"/>
  <c r="F245" i="9"/>
  <c r="G245" i="9" s="1"/>
  <c r="F246" i="9"/>
  <c r="G246" i="9" s="1"/>
  <c r="F247" i="9"/>
  <c r="G247" i="9" s="1"/>
  <c r="F248" i="9"/>
  <c r="G248" i="9" s="1"/>
  <c r="F249" i="9"/>
  <c r="G249" i="9" s="1"/>
  <c r="F250" i="9"/>
  <c r="G250" i="9" s="1"/>
  <c r="F251" i="9"/>
  <c r="G251" i="9" s="1"/>
  <c r="F252" i="9"/>
  <c r="G252" i="9" s="1"/>
  <c r="F253" i="9"/>
  <c r="G253" i="9" s="1"/>
  <c r="F254" i="9"/>
  <c r="G254" i="9" s="1"/>
  <c r="F255" i="9"/>
  <c r="G255" i="9" s="1"/>
  <c r="F256" i="9"/>
  <c r="G256" i="9" s="1"/>
  <c r="F257" i="9"/>
  <c r="G257" i="9" s="1"/>
  <c r="F258" i="9"/>
  <c r="G258" i="9" s="1"/>
  <c r="F259" i="9"/>
  <c r="G259" i="9" s="1"/>
  <c r="F260" i="9"/>
  <c r="G260" i="9" s="1"/>
  <c r="F261" i="9"/>
  <c r="G261" i="9" s="1"/>
  <c r="F262" i="9"/>
  <c r="G262" i="9" s="1"/>
  <c r="F263" i="9"/>
  <c r="G263" i="9" s="1"/>
  <c r="F264" i="9"/>
  <c r="G264" i="9" s="1"/>
  <c r="F265" i="9"/>
  <c r="G265" i="9" s="1"/>
  <c r="F266" i="9"/>
  <c r="G266" i="9" s="1"/>
  <c r="F267" i="9"/>
  <c r="G267" i="9" s="1"/>
  <c r="F268" i="9"/>
  <c r="G268" i="9" s="1"/>
  <c r="F269" i="9"/>
  <c r="G269" i="9" s="1"/>
  <c r="F270" i="9"/>
  <c r="G270" i="9" s="1"/>
  <c r="F271" i="9"/>
  <c r="G271" i="9" s="1"/>
  <c r="F272" i="9"/>
  <c r="G272" i="9" s="1"/>
  <c r="F273" i="9"/>
  <c r="G273" i="9" s="1"/>
  <c r="F274" i="9"/>
  <c r="G274" i="9" s="1"/>
  <c r="F275" i="9"/>
  <c r="G275" i="9" s="1"/>
  <c r="F276" i="9"/>
  <c r="G276" i="9" s="1"/>
  <c r="F277" i="9"/>
  <c r="G277" i="9" s="1"/>
  <c r="F278" i="9"/>
  <c r="G278" i="9" s="1"/>
  <c r="F279" i="9"/>
  <c r="G279" i="9" s="1"/>
  <c r="F280" i="9"/>
  <c r="G280" i="9" s="1"/>
  <c r="F281" i="9"/>
  <c r="G281" i="9" s="1"/>
  <c r="F282" i="9"/>
  <c r="G282" i="9" s="1"/>
  <c r="F283" i="9"/>
  <c r="G283" i="9" s="1"/>
  <c r="F284" i="9"/>
  <c r="G284" i="9" s="1"/>
  <c r="F285" i="9"/>
  <c r="G285" i="9" s="1"/>
  <c r="F286" i="9"/>
  <c r="G286" i="9" s="1"/>
  <c r="F287" i="9"/>
  <c r="G287" i="9" s="1"/>
  <c r="F288" i="9"/>
  <c r="G288" i="9" s="1"/>
  <c r="F289" i="9"/>
  <c r="G289" i="9" s="1"/>
  <c r="F290" i="9"/>
  <c r="G290" i="9" s="1"/>
  <c r="F291" i="9"/>
  <c r="G291" i="9" s="1"/>
  <c r="F292" i="9"/>
  <c r="G292" i="9" s="1"/>
  <c r="F293" i="9"/>
  <c r="G293" i="9" s="1"/>
  <c r="F294" i="9"/>
  <c r="G294" i="9" s="1"/>
  <c r="F295" i="9"/>
  <c r="G295" i="9" s="1"/>
  <c r="F296" i="9"/>
  <c r="G296" i="9" s="1"/>
  <c r="F297" i="9"/>
  <c r="G297" i="9" s="1"/>
  <c r="F298" i="9"/>
  <c r="G298" i="9" s="1"/>
  <c r="F299" i="9"/>
  <c r="G299" i="9" s="1"/>
  <c r="F300" i="9"/>
  <c r="G300" i="9" s="1"/>
  <c r="F301" i="9"/>
  <c r="G301" i="9" s="1"/>
  <c r="F302" i="9"/>
  <c r="G302" i="9" s="1"/>
  <c r="F303" i="9"/>
  <c r="G303" i="9" s="1"/>
  <c r="F304" i="9"/>
  <c r="G304" i="9" s="1"/>
  <c r="F305" i="9"/>
  <c r="G305" i="9" s="1"/>
  <c r="F306" i="9"/>
  <c r="G306" i="9" s="1"/>
  <c r="F307" i="9"/>
  <c r="G307" i="9" s="1"/>
  <c r="F308" i="9"/>
  <c r="G308" i="9" s="1"/>
  <c r="F309" i="9"/>
  <c r="G309" i="9" s="1"/>
  <c r="F310" i="9"/>
  <c r="G310" i="9" s="1"/>
  <c r="F311" i="9"/>
  <c r="G311" i="9" s="1"/>
  <c r="F312" i="9"/>
  <c r="G312" i="9" s="1"/>
  <c r="F313" i="9"/>
  <c r="G313" i="9" s="1"/>
  <c r="F314" i="9"/>
  <c r="G314" i="9" s="1"/>
  <c r="F315" i="9"/>
  <c r="G315" i="9" s="1"/>
  <c r="F316" i="9"/>
  <c r="G316" i="9" s="1"/>
  <c r="F317" i="9"/>
  <c r="G317" i="9" s="1"/>
  <c r="F318" i="9"/>
  <c r="G318" i="9" s="1"/>
  <c r="F319" i="9"/>
  <c r="G319" i="9" s="1"/>
  <c r="F320" i="9"/>
  <c r="G320" i="9" s="1"/>
  <c r="F321" i="9"/>
  <c r="G321" i="9" s="1"/>
  <c r="F322" i="9"/>
  <c r="G322" i="9" s="1"/>
  <c r="F323" i="9"/>
  <c r="G323" i="9" s="1"/>
  <c r="F324" i="9"/>
  <c r="G324" i="9" s="1"/>
  <c r="F325" i="9"/>
  <c r="G325" i="9" s="1"/>
  <c r="F326" i="9"/>
  <c r="G326" i="9" s="1"/>
  <c r="F327" i="9"/>
  <c r="G327" i="9" s="1"/>
  <c r="F328" i="9"/>
  <c r="G328" i="9" s="1"/>
  <c r="F329" i="9"/>
  <c r="G329" i="9" s="1"/>
  <c r="F330" i="9"/>
  <c r="G330" i="9" s="1"/>
  <c r="F331" i="9"/>
  <c r="G331" i="9" s="1"/>
  <c r="F332" i="9"/>
  <c r="G332" i="9" s="1"/>
  <c r="F333" i="9"/>
  <c r="G333" i="9" s="1"/>
  <c r="F334" i="9"/>
  <c r="G334" i="9" s="1"/>
  <c r="F335" i="9"/>
  <c r="G335" i="9" s="1"/>
  <c r="F336" i="9"/>
  <c r="G336" i="9" s="1"/>
  <c r="F337" i="9"/>
  <c r="G337" i="9" s="1"/>
  <c r="F338" i="9"/>
  <c r="G338" i="9" s="1"/>
  <c r="F339" i="9"/>
  <c r="G339" i="9" s="1"/>
  <c r="F340" i="9"/>
  <c r="G340" i="9" s="1"/>
  <c r="F341" i="9"/>
  <c r="G341" i="9" s="1"/>
  <c r="F342" i="9"/>
  <c r="G342" i="9" s="1"/>
  <c r="F343" i="9"/>
  <c r="G343" i="9" s="1"/>
  <c r="F344" i="9"/>
  <c r="G344" i="9" s="1"/>
  <c r="F345" i="9"/>
  <c r="G345" i="9" s="1"/>
  <c r="F346" i="9"/>
  <c r="G346" i="9" s="1"/>
  <c r="F347" i="9"/>
  <c r="G347" i="9" s="1"/>
  <c r="F348" i="9"/>
  <c r="G348" i="9" s="1"/>
  <c r="F349" i="9"/>
  <c r="G349" i="9" s="1"/>
  <c r="F350" i="9"/>
  <c r="G350" i="9" s="1"/>
  <c r="F351" i="9"/>
  <c r="G351" i="9" s="1"/>
  <c r="F352" i="9"/>
  <c r="G352" i="9" s="1"/>
  <c r="F353" i="9"/>
  <c r="G353" i="9" s="1"/>
  <c r="F354" i="9"/>
  <c r="G354" i="9" s="1"/>
  <c r="F355" i="9"/>
  <c r="G355" i="9" s="1"/>
  <c r="F356" i="9"/>
  <c r="G356" i="9" s="1"/>
  <c r="F357" i="9"/>
  <c r="G357" i="9" s="1"/>
  <c r="F358" i="9"/>
  <c r="G358" i="9" s="1"/>
  <c r="F359" i="9"/>
  <c r="G359" i="9" s="1"/>
  <c r="F360" i="9"/>
  <c r="G360" i="9" s="1"/>
  <c r="F361" i="9"/>
  <c r="G361" i="9" s="1"/>
  <c r="F362" i="9"/>
  <c r="G362" i="9" s="1"/>
  <c r="F363" i="9"/>
  <c r="G363" i="9" s="1"/>
  <c r="F364" i="9"/>
  <c r="G364" i="9" s="1"/>
  <c r="F365" i="9"/>
  <c r="G365" i="9" s="1"/>
  <c r="F366" i="9"/>
  <c r="G366" i="9" s="1"/>
  <c r="F367" i="9"/>
  <c r="G367" i="9" s="1"/>
  <c r="F368" i="9"/>
  <c r="G368" i="9" s="1"/>
  <c r="F369" i="9"/>
  <c r="G369" i="9" s="1"/>
  <c r="F370" i="9"/>
  <c r="G370" i="9" s="1"/>
  <c r="F371" i="9"/>
  <c r="G371" i="9" s="1"/>
  <c r="F372" i="9"/>
  <c r="G372" i="9" s="1"/>
  <c r="F373" i="9"/>
  <c r="G373" i="9" s="1"/>
  <c r="F374" i="9"/>
  <c r="G374" i="9" s="1"/>
  <c r="F375" i="9"/>
  <c r="G375" i="9" s="1"/>
  <c r="F376" i="9"/>
  <c r="G376" i="9" s="1"/>
  <c r="F377" i="9"/>
  <c r="G377" i="9" s="1"/>
  <c r="F378" i="9"/>
  <c r="G378" i="9" s="1"/>
  <c r="F379" i="9"/>
  <c r="G379" i="9" s="1"/>
  <c r="F380" i="9"/>
  <c r="G380" i="9" s="1"/>
  <c r="F381" i="9"/>
  <c r="G381" i="9" s="1"/>
  <c r="F382" i="9"/>
  <c r="G382" i="9" s="1"/>
  <c r="F383" i="9"/>
  <c r="G383" i="9" s="1"/>
  <c r="F384" i="9"/>
  <c r="G384" i="9" s="1"/>
  <c r="F385" i="9"/>
  <c r="G385" i="9" s="1"/>
  <c r="F386" i="9"/>
  <c r="G386" i="9" s="1"/>
  <c r="F387" i="9"/>
  <c r="G387" i="9" s="1"/>
  <c r="F388" i="9"/>
  <c r="G388" i="9" s="1"/>
  <c r="F389" i="9"/>
  <c r="G389" i="9" s="1"/>
  <c r="F390" i="9"/>
  <c r="G390" i="9" s="1"/>
  <c r="F391" i="9"/>
  <c r="G391" i="9" s="1"/>
  <c r="F392" i="9"/>
  <c r="G392" i="9" s="1"/>
  <c r="F393" i="9"/>
  <c r="G393" i="9" s="1"/>
  <c r="F394" i="9"/>
  <c r="G394" i="9" s="1"/>
  <c r="F395" i="9"/>
  <c r="G395" i="9" s="1"/>
  <c r="F396" i="9"/>
  <c r="G396" i="9" s="1"/>
  <c r="F397" i="9"/>
  <c r="G397" i="9" s="1"/>
  <c r="F398" i="9"/>
  <c r="G398" i="9" s="1"/>
  <c r="F399" i="9"/>
  <c r="G399" i="9" s="1"/>
  <c r="F400" i="9"/>
  <c r="G400" i="9" s="1"/>
  <c r="F401" i="9"/>
  <c r="G401" i="9" s="1"/>
  <c r="F402" i="9"/>
  <c r="G402" i="9" s="1"/>
  <c r="F403" i="9"/>
  <c r="G403" i="9" s="1"/>
  <c r="F404" i="9"/>
  <c r="G404" i="9" s="1"/>
  <c r="F405" i="9"/>
  <c r="G405" i="9" s="1"/>
  <c r="F406" i="9"/>
  <c r="G406" i="9" s="1"/>
  <c r="F407" i="9"/>
  <c r="G407" i="9" s="1"/>
  <c r="F408" i="9"/>
  <c r="G408" i="9" s="1"/>
  <c r="F409" i="9"/>
  <c r="G409" i="9" s="1"/>
  <c r="F410" i="9"/>
  <c r="G410" i="9" s="1"/>
  <c r="F411" i="9"/>
  <c r="G411" i="9" s="1"/>
  <c r="F412" i="9"/>
  <c r="G412" i="9" s="1"/>
  <c r="F413" i="9"/>
  <c r="G413" i="9" s="1"/>
  <c r="F414" i="9"/>
  <c r="G414" i="9" s="1"/>
  <c r="F415" i="9"/>
  <c r="G415" i="9" s="1"/>
  <c r="F416" i="9"/>
  <c r="G416" i="9" s="1"/>
  <c r="F417" i="9"/>
  <c r="G417" i="9" s="1"/>
  <c r="F418" i="9"/>
  <c r="G418" i="9" s="1"/>
  <c r="F419" i="9"/>
  <c r="G419" i="9" s="1"/>
  <c r="F420" i="9"/>
  <c r="G420" i="9" s="1"/>
  <c r="F421" i="9"/>
  <c r="G421" i="9" s="1"/>
  <c r="F422" i="9"/>
  <c r="G422" i="9" s="1"/>
  <c r="F423" i="9"/>
  <c r="G423" i="9" s="1"/>
  <c r="F424" i="9"/>
  <c r="G424" i="9" s="1"/>
  <c r="F425" i="9"/>
  <c r="G425" i="9" s="1"/>
  <c r="F426" i="9"/>
  <c r="G426" i="9" s="1"/>
  <c r="F427" i="9"/>
  <c r="G427" i="9" s="1"/>
  <c r="F428" i="9"/>
  <c r="G428" i="9" s="1"/>
  <c r="F429" i="9"/>
  <c r="G429" i="9" s="1"/>
  <c r="F430" i="9"/>
  <c r="G430" i="9" s="1"/>
  <c r="F431" i="9"/>
  <c r="G431" i="9" s="1"/>
  <c r="F432" i="9"/>
  <c r="G432" i="9" s="1"/>
  <c r="F433" i="9"/>
  <c r="G433" i="9" s="1"/>
  <c r="F434" i="9"/>
  <c r="G434" i="9" s="1"/>
  <c r="F435" i="9"/>
  <c r="G435" i="9" s="1"/>
  <c r="F436" i="9"/>
  <c r="G436" i="9" s="1"/>
  <c r="F437" i="9"/>
  <c r="G437" i="9" s="1"/>
  <c r="F438" i="9"/>
  <c r="G438" i="9" s="1"/>
  <c r="F439" i="9"/>
  <c r="G439" i="9" s="1"/>
  <c r="F440" i="9"/>
  <c r="G440" i="9" s="1"/>
  <c r="F441" i="9"/>
  <c r="G441" i="9" s="1"/>
  <c r="F442" i="9"/>
  <c r="G442" i="9" s="1"/>
  <c r="F443" i="9"/>
  <c r="G443" i="9" s="1"/>
  <c r="F444" i="9"/>
  <c r="G444" i="9" s="1"/>
  <c r="F445" i="9"/>
  <c r="G445" i="9" s="1"/>
  <c r="F446" i="9"/>
  <c r="G446" i="9" s="1"/>
  <c r="F447" i="9"/>
  <c r="G447" i="9" s="1"/>
  <c r="F448" i="9"/>
  <c r="G448" i="9" s="1"/>
  <c r="F449" i="9"/>
  <c r="G449" i="9" s="1"/>
  <c r="F450" i="9"/>
  <c r="G450" i="9" s="1"/>
  <c r="F451" i="9"/>
  <c r="G451" i="9" s="1"/>
  <c r="F452" i="9"/>
  <c r="G452" i="9" s="1"/>
  <c r="F453" i="9"/>
  <c r="G453" i="9" s="1"/>
  <c r="F454" i="9"/>
  <c r="G454" i="9" s="1"/>
  <c r="F455" i="9"/>
  <c r="G455" i="9" s="1"/>
  <c r="F456" i="9"/>
  <c r="G456" i="9" s="1"/>
  <c r="F457" i="9"/>
  <c r="G457" i="9" s="1"/>
  <c r="F458" i="9"/>
  <c r="G458" i="9" s="1"/>
  <c r="F459" i="9"/>
  <c r="G459" i="9" s="1"/>
  <c r="F460" i="9"/>
  <c r="G460" i="9" s="1"/>
  <c r="F461" i="9"/>
  <c r="G461" i="9" s="1"/>
  <c r="F462" i="9"/>
  <c r="G462" i="9" s="1"/>
  <c r="F463" i="9"/>
  <c r="G463" i="9" s="1"/>
  <c r="F464" i="9"/>
  <c r="G464" i="9" s="1"/>
  <c r="F465" i="9"/>
  <c r="G465" i="9" s="1"/>
  <c r="F466" i="9"/>
  <c r="G466" i="9" s="1"/>
  <c r="F467" i="9"/>
  <c r="G467" i="9" s="1"/>
  <c r="F468" i="9"/>
  <c r="G468" i="9" s="1"/>
  <c r="F469" i="9"/>
  <c r="G469" i="9" s="1"/>
  <c r="F470" i="9"/>
  <c r="G470" i="9" s="1"/>
  <c r="F471" i="9"/>
  <c r="G471" i="9" s="1"/>
  <c r="F472" i="9"/>
  <c r="G472" i="9" s="1"/>
  <c r="F473" i="9"/>
  <c r="G473" i="9" s="1"/>
  <c r="F474" i="9"/>
  <c r="G474" i="9" s="1"/>
  <c r="F475" i="9"/>
  <c r="G475" i="9" s="1"/>
  <c r="F476" i="9"/>
  <c r="G476" i="9" s="1"/>
  <c r="F477" i="9"/>
  <c r="G477" i="9" s="1"/>
  <c r="F478" i="9"/>
  <c r="G478" i="9" s="1"/>
  <c r="F479" i="9"/>
  <c r="G479" i="9" s="1"/>
  <c r="F480" i="9"/>
  <c r="G480" i="9" s="1"/>
  <c r="F481" i="9"/>
  <c r="G481" i="9" s="1"/>
  <c r="F482" i="9"/>
  <c r="G482" i="9" s="1"/>
  <c r="F483" i="9"/>
  <c r="G483" i="9" s="1"/>
  <c r="F484" i="9"/>
  <c r="G484" i="9" s="1"/>
  <c r="F485" i="9"/>
  <c r="G485" i="9" s="1"/>
  <c r="F486" i="9"/>
  <c r="G486" i="9" s="1"/>
  <c r="F487" i="9"/>
  <c r="G487" i="9" s="1"/>
  <c r="F488" i="9"/>
  <c r="G488" i="9" s="1"/>
  <c r="F489" i="9"/>
  <c r="G489" i="9" s="1"/>
  <c r="F490" i="9"/>
  <c r="G490" i="9" s="1"/>
  <c r="F491" i="9"/>
  <c r="G491" i="9" s="1"/>
  <c r="F492" i="9"/>
  <c r="G492" i="9" s="1"/>
  <c r="F493" i="9"/>
  <c r="G493" i="9" s="1"/>
  <c r="F494" i="9"/>
  <c r="G494" i="9" s="1"/>
  <c r="F495" i="9"/>
  <c r="G495" i="9" s="1"/>
  <c r="F496" i="9"/>
  <c r="G496" i="9" s="1"/>
  <c r="F497" i="9"/>
  <c r="G497" i="9" s="1"/>
  <c r="F498" i="9"/>
  <c r="G498" i="9" s="1"/>
  <c r="F499" i="9"/>
  <c r="G499" i="9" s="1"/>
  <c r="F500" i="9"/>
  <c r="G500" i="9" s="1"/>
  <c r="F501" i="9"/>
  <c r="G501" i="9" s="1"/>
  <c r="F502" i="9"/>
  <c r="G502" i="9" s="1"/>
  <c r="F503" i="9"/>
  <c r="G503" i="9" s="1"/>
  <c r="F504" i="9"/>
  <c r="G504" i="9" s="1"/>
  <c r="F505" i="9"/>
  <c r="G505" i="9" s="1"/>
  <c r="F506" i="9"/>
  <c r="G506" i="9" s="1"/>
  <c r="F507" i="9"/>
  <c r="G507" i="9" s="1"/>
  <c r="F508" i="9"/>
  <c r="G508" i="9" s="1"/>
  <c r="F509" i="9"/>
  <c r="G509" i="9" s="1"/>
  <c r="F510" i="9"/>
  <c r="G510" i="9" s="1"/>
  <c r="F511" i="9"/>
  <c r="G511" i="9" s="1"/>
  <c r="F512" i="9"/>
  <c r="G512" i="9" s="1"/>
  <c r="F513" i="9"/>
  <c r="G513" i="9" s="1"/>
  <c r="F514" i="9"/>
  <c r="G514" i="9" s="1"/>
  <c r="F515" i="9"/>
  <c r="G515" i="9" s="1"/>
  <c r="F516" i="9"/>
  <c r="G516" i="9" s="1"/>
  <c r="F517" i="9"/>
  <c r="G517" i="9" s="1"/>
  <c r="F518" i="9"/>
  <c r="G518" i="9" s="1"/>
  <c r="F519" i="9"/>
  <c r="G519" i="9" s="1"/>
  <c r="F520" i="9"/>
  <c r="G520" i="9" s="1"/>
  <c r="F521" i="9"/>
  <c r="G521" i="9" s="1"/>
  <c r="F522" i="9"/>
  <c r="G522" i="9" s="1"/>
  <c r="F523" i="9"/>
  <c r="G523" i="9" s="1"/>
  <c r="F524" i="9"/>
  <c r="G524" i="9" s="1"/>
  <c r="F525" i="9"/>
  <c r="G525" i="9" s="1"/>
  <c r="F526" i="9"/>
  <c r="G526" i="9" s="1"/>
  <c r="F527" i="9"/>
  <c r="G527" i="9" s="1"/>
  <c r="F528" i="9"/>
  <c r="G528" i="9" s="1"/>
  <c r="F529" i="9"/>
  <c r="G529" i="9" s="1"/>
  <c r="F530" i="9"/>
  <c r="G530" i="9" s="1"/>
  <c r="F531" i="9"/>
  <c r="G531" i="9" s="1"/>
  <c r="F532" i="9"/>
  <c r="G532" i="9" s="1"/>
  <c r="F533" i="9"/>
  <c r="G533" i="9" s="1"/>
  <c r="F534" i="9"/>
  <c r="G534" i="9" s="1"/>
  <c r="F535" i="9"/>
  <c r="G535" i="9" s="1"/>
  <c r="F536" i="9"/>
  <c r="G536" i="9" s="1"/>
  <c r="F537" i="9"/>
  <c r="G537" i="9" s="1"/>
  <c r="F538" i="9"/>
  <c r="G538" i="9" s="1"/>
  <c r="F539" i="9"/>
  <c r="G539" i="9" s="1"/>
  <c r="F540" i="9"/>
  <c r="G540" i="9" s="1"/>
  <c r="F541" i="9"/>
  <c r="G541" i="9" s="1"/>
  <c r="F542" i="9"/>
  <c r="G542" i="9" s="1"/>
  <c r="F543" i="9"/>
  <c r="G543" i="9" s="1"/>
  <c r="F544" i="9"/>
  <c r="G544" i="9" s="1"/>
  <c r="F545" i="9"/>
  <c r="G545" i="9" s="1"/>
  <c r="F546" i="9"/>
  <c r="G546" i="9" s="1"/>
  <c r="F547" i="9"/>
  <c r="G547" i="9" s="1"/>
  <c r="F548" i="9"/>
  <c r="G548" i="9" s="1"/>
  <c r="F549" i="9"/>
  <c r="G549" i="9" s="1"/>
  <c r="F550" i="9"/>
  <c r="G550" i="9" s="1"/>
  <c r="F551" i="9"/>
  <c r="G551" i="9" s="1"/>
  <c r="F552" i="9"/>
  <c r="G552" i="9" s="1"/>
  <c r="F553" i="9"/>
  <c r="G553" i="9" s="1"/>
  <c r="F554" i="9"/>
  <c r="G554" i="9" s="1"/>
  <c r="F555" i="9"/>
  <c r="G555" i="9" s="1"/>
  <c r="F556" i="9"/>
  <c r="G556" i="9" s="1"/>
  <c r="F557" i="9"/>
  <c r="G557" i="9" s="1"/>
  <c r="F558" i="9"/>
  <c r="G558" i="9" s="1"/>
  <c r="F559" i="9"/>
  <c r="G559" i="9" s="1"/>
  <c r="F560" i="9"/>
  <c r="G560" i="9" s="1"/>
  <c r="F561" i="9"/>
  <c r="G561" i="9" s="1"/>
  <c r="F562" i="9"/>
  <c r="G562" i="9" s="1"/>
  <c r="F563" i="9"/>
  <c r="G563" i="9" s="1"/>
  <c r="F564" i="9"/>
  <c r="G564" i="9" s="1"/>
  <c r="F565" i="9"/>
  <c r="G565" i="9" s="1"/>
  <c r="F566" i="9"/>
  <c r="G566" i="9" s="1"/>
  <c r="F567" i="9"/>
  <c r="G567" i="9" s="1"/>
  <c r="F568" i="9"/>
  <c r="G568" i="9" s="1"/>
  <c r="F569" i="9"/>
  <c r="G569" i="9" s="1"/>
  <c r="F570" i="9"/>
  <c r="G570" i="9" s="1"/>
  <c r="F571" i="9"/>
  <c r="G571" i="9" s="1"/>
  <c r="F572" i="9"/>
  <c r="G572" i="9" s="1"/>
  <c r="F573" i="9"/>
  <c r="G573" i="9" s="1"/>
  <c r="F574" i="9"/>
  <c r="G574" i="9" s="1"/>
  <c r="F575" i="9"/>
  <c r="G575" i="9" s="1"/>
  <c r="F576" i="9"/>
  <c r="G576" i="9" s="1"/>
  <c r="F577" i="9"/>
  <c r="G577" i="9" s="1"/>
  <c r="F578" i="9"/>
  <c r="G578" i="9" s="1"/>
  <c r="F579" i="9"/>
  <c r="G579" i="9" s="1"/>
  <c r="F580" i="9"/>
  <c r="G580" i="9" s="1"/>
  <c r="F581" i="9"/>
  <c r="G581" i="9" s="1"/>
  <c r="F582" i="9"/>
  <c r="G582" i="9" s="1"/>
  <c r="F583" i="9"/>
  <c r="G583" i="9" s="1"/>
  <c r="F584" i="9"/>
  <c r="G584" i="9" s="1"/>
  <c r="F585" i="9"/>
  <c r="G585" i="9" s="1"/>
  <c r="F586" i="9"/>
  <c r="G586" i="9" s="1"/>
  <c r="F587" i="9"/>
  <c r="G587" i="9" s="1"/>
  <c r="F588" i="9"/>
  <c r="G588" i="9" s="1"/>
  <c r="F589" i="9"/>
  <c r="G589" i="9" s="1"/>
  <c r="F590" i="9"/>
  <c r="G590" i="9" s="1"/>
  <c r="F591" i="9"/>
  <c r="G591" i="9" s="1"/>
  <c r="F592" i="9"/>
  <c r="G592" i="9" s="1"/>
  <c r="F593" i="9"/>
  <c r="G593" i="9" s="1"/>
  <c r="F594" i="9"/>
  <c r="G594" i="9" s="1"/>
  <c r="F595" i="9"/>
  <c r="G595" i="9" s="1"/>
  <c r="F596" i="9"/>
  <c r="G596" i="9" s="1"/>
  <c r="F597" i="9"/>
  <c r="G597" i="9" s="1"/>
  <c r="F598" i="9"/>
  <c r="G598" i="9" s="1"/>
  <c r="F599" i="9"/>
  <c r="G599" i="9" s="1"/>
  <c r="F600" i="9"/>
  <c r="G600" i="9" s="1"/>
  <c r="F601" i="9"/>
  <c r="G601" i="9" s="1"/>
  <c r="F602" i="9"/>
  <c r="G602" i="9" s="1"/>
  <c r="F603" i="9"/>
  <c r="G603" i="9" s="1"/>
  <c r="F604" i="9"/>
  <c r="G604" i="9" s="1"/>
  <c r="F605" i="9"/>
  <c r="G605" i="9" s="1"/>
  <c r="F606" i="9"/>
  <c r="G606" i="9" s="1"/>
  <c r="F607" i="9"/>
  <c r="G607" i="9" s="1"/>
  <c r="F608" i="9"/>
  <c r="G608" i="9" s="1"/>
  <c r="F609" i="9"/>
  <c r="G609" i="9" s="1"/>
  <c r="F610" i="9"/>
  <c r="G610" i="9" s="1"/>
  <c r="F611" i="9"/>
  <c r="G611" i="9" s="1"/>
  <c r="F612" i="9"/>
  <c r="G612" i="9" s="1"/>
  <c r="F613" i="9"/>
  <c r="G613" i="9" s="1"/>
  <c r="F614" i="9"/>
  <c r="G614" i="9" s="1"/>
  <c r="F615" i="9"/>
  <c r="G615" i="9" s="1"/>
  <c r="F616" i="9"/>
  <c r="G616" i="9" s="1"/>
  <c r="F617" i="9"/>
  <c r="G617" i="9" s="1"/>
  <c r="F618" i="9"/>
  <c r="G618" i="9" s="1"/>
  <c r="F619" i="9"/>
  <c r="G619" i="9" s="1"/>
  <c r="F620" i="9"/>
  <c r="G620" i="9" s="1"/>
  <c r="F621" i="9"/>
  <c r="G621" i="9" s="1"/>
  <c r="F622" i="9"/>
  <c r="G622" i="9" s="1"/>
  <c r="F623" i="9"/>
  <c r="G623" i="9" s="1"/>
  <c r="F624" i="9"/>
  <c r="G624" i="9" s="1"/>
  <c r="F625" i="9"/>
  <c r="G625" i="9" s="1"/>
  <c r="F626" i="9"/>
  <c r="G626" i="9" s="1"/>
  <c r="F627" i="9"/>
  <c r="G627" i="9" s="1"/>
  <c r="F628" i="9"/>
  <c r="G628" i="9" s="1"/>
  <c r="F629" i="9"/>
  <c r="G629" i="9" s="1"/>
  <c r="F630" i="9"/>
  <c r="G630" i="9" s="1"/>
  <c r="F631" i="9"/>
  <c r="G631" i="9" s="1"/>
  <c r="F632" i="9"/>
  <c r="G632" i="9" s="1"/>
  <c r="F633" i="9"/>
  <c r="G633" i="9" s="1"/>
  <c r="F634" i="9"/>
  <c r="G634" i="9" s="1"/>
  <c r="F635" i="9"/>
  <c r="G635" i="9" s="1"/>
  <c r="F636" i="9"/>
  <c r="G636" i="9" s="1"/>
  <c r="F637" i="9"/>
  <c r="G637" i="9" s="1"/>
  <c r="F638" i="9"/>
  <c r="G638" i="9" s="1"/>
  <c r="F639" i="9"/>
  <c r="G639" i="9" s="1"/>
  <c r="F640" i="9"/>
  <c r="G640" i="9" s="1"/>
  <c r="F641" i="9"/>
  <c r="G641" i="9" s="1"/>
  <c r="F642" i="9"/>
  <c r="G642" i="9" s="1"/>
  <c r="F643" i="9"/>
  <c r="G643" i="9" s="1"/>
  <c r="F644" i="9"/>
  <c r="G644" i="9" s="1"/>
  <c r="F645" i="9"/>
  <c r="G645" i="9" s="1"/>
  <c r="F646" i="9"/>
  <c r="G646" i="9" s="1"/>
  <c r="F647" i="9"/>
  <c r="G647" i="9" s="1"/>
  <c r="F648" i="9"/>
  <c r="G648" i="9" s="1"/>
  <c r="F649" i="9"/>
  <c r="G649" i="9" s="1"/>
  <c r="F650" i="9"/>
  <c r="G650" i="9" s="1"/>
  <c r="F651" i="9"/>
  <c r="G651" i="9" s="1"/>
  <c r="F652" i="9"/>
  <c r="G652" i="9" s="1"/>
  <c r="F653" i="9"/>
  <c r="G653" i="9" s="1"/>
  <c r="F654" i="9"/>
  <c r="G654" i="9" s="1"/>
  <c r="F655" i="9"/>
  <c r="G655" i="9" s="1"/>
  <c r="F656" i="9"/>
  <c r="G656" i="9" s="1"/>
  <c r="F657" i="9"/>
  <c r="G657" i="9" s="1"/>
  <c r="F658" i="9"/>
  <c r="G658" i="9" s="1"/>
  <c r="F659" i="9"/>
  <c r="G659" i="9" s="1"/>
  <c r="F660" i="9"/>
  <c r="G660" i="9" s="1"/>
  <c r="F661" i="9"/>
  <c r="G661" i="9" s="1"/>
  <c r="F662" i="9"/>
  <c r="G662" i="9" s="1"/>
  <c r="F663" i="9"/>
  <c r="G663" i="9" s="1"/>
  <c r="F664" i="9"/>
  <c r="G664" i="9" s="1"/>
  <c r="F665" i="9"/>
  <c r="G665" i="9" s="1"/>
  <c r="F666" i="9"/>
  <c r="G666" i="9" s="1"/>
  <c r="F667" i="9"/>
  <c r="G667" i="9" s="1"/>
  <c r="F668" i="9"/>
  <c r="G668" i="9" s="1"/>
  <c r="F669" i="9"/>
  <c r="G669" i="9" s="1"/>
  <c r="F670" i="9"/>
  <c r="G670" i="9" s="1"/>
  <c r="F671" i="9"/>
  <c r="G671" i="9" s="1"/>
  <c r="F672" i="9"/>
  <c r="G672" i="9" s="1"/>
  <c r="F673" i="9"/>
  <c r="G673" i="9" s="1"/>
  <c r="F674" i="9"/>
  <c r="G674" i="9" s="1"/>
  <c r="F675" i="9"/>
  <c r="G675" i="9" s="1"/>
  <c r="F676" i="9"/>
  <c r="G676" i="9" s="1"/>
  <c r="F677" i="9"/>
  <c r="G677" i="9" s="1"/>
  <c r="F678" i="9"/>
  <c r="G678" i="9" s="1"/>
  <c r="F679" i="9"/>
  <c r="G679" i="9" s="1"/>
  <c r="F680" i="9"/>
  <c r="G680" i="9" s="1"/>
  <c r="F681" i="9"/>
  <c r="G681" i="9" s="1"/>
  <c r="F682" i="9"/>
  <c r="G682" i="9" s="1"/>
  <c r="F683" i="9"/>
  <c r="G683" i="9" s="1"/>
  <c r="F684" i="9"/>
  <c r="G684" i="9" s="1"/>
  <c r="F685" i="9"/>
  <c r="G685" i="9" s="1"/>
  <c r="F686" i="9"/>
  <c r="G686" i="9" s="1"/>
  <c r="F687" i="9"/>
  <c r="G687" i="9" s="1"/>
  <c r="F688" i="9"/>
  <c r="G688" i="9" s="1"/>
  <c r="F689" i="9"/>
  <c r="G689" i="9" s="1"/>
  <c r="F690" i="9"/>
  <c r="G690" i="9" s="1"/>
  <c r="F691" i="9"/>
  <c r="G691" i="9" s="1"/>
  <c r="F692" i="9"/>
  <c r="G692" i="9" s="1"/>
  <c r="F693" i="9"/>
  <c r="G693" i="9" s="1"/>
  <c r="F694" i="9"/>
  <c r="G694" i="9" s="1"/>
  <c r="F695" i="9"/>
  <c r="G695" i="9" s="1"/>
  <c r="F696" i="9"/>
  <c r="G696" i="9" s="1"/>
  <c r="F697" i="9"/>
  <c r="G697" i="9" s="1"/>
  <c r="F698" i="9"/>
  <c r="G698" i="9" s="1"/>
  <c r="F699" i="9"/>
  <c r="G699" i="9" s="1"/>
  <c r="F700" i="9"/>
  <c r="G700" i="9" s="1"/>
  <c r="F701" i="9"/>
  <c r="G701" i="9" s="1"/>
  <c r="F702" i="9"/>
  <c r="G702" i="9" s="1"/>
  <c r="F703" i="9"/>
  <c r="G703" i="9" s="1"/>
  <c r="F704" i="9"/>
  <c r="G704" i="9" s="1"/>
  <c r="F705" i="9"/>
  <c r="G705" i="9" s="1"/>
  <c r="F706" i="9"/>
  <c r="G706" i="9" s="1"/>
  <c r="F707" i="9"/>
  <c r="G707" i="9" s="1"/>
  <c r="F708" i="9"/>
  <c r="G708" i="9" s="1"/>
  <c r="F709" i="9"/>
  <c r="G709" i="9" s="1"/>
  <c r="F710" i="9"/>
  <c r="G710" i="9" s="1"/>
  <c r="F711" i="9"/>
  <c r="G711" i="9" s="1"/>
  <c r="F712" i="9"/>
  <c r="G712" i="9" s="1"/>
  <c r="F713" i="9"/>
  <c r="G713" i="9" s="1"/>
  <c r="F714" i="9"/>
  <c r="G714" i="9" s="1"/>
  <c r="F715" i="9"/>
  <c r="G715" i="9" s="1"/>
  <c r="F716" i="9"/>
  <c r="G716" i="9" s="1"/>
  <c r="F717" i="9"/>
  <c r="G717" i="9" s="1"/>
  <c r="F718" i="9"/>
  <c r="G718" i="9" s="1"/>
  <c r="F719" i="9"/>
  <c r="G719" i="9" s="1"/>
  <c r="F720" i="9"/>
  <c r="G720" i="9" s="1"/>
  <c r="F721" i="9"/>
  <c r="G721" i="9" s="1"/>
  <c r="F722" i="9"/>
  <c r="G722" i="9" s="1"/>
  <c r="F723" i="9"/>
  <c r="G723" i="9" s="1"/>
  <c r="F724" i="9"/>
  <c r="G724" i="9" s="1"/>
  <c r="F725" i="9"/>
  <c r="G725" i="9" s="1"/>
  <c r="F726" i="9"/>
  <c r="G726" i="9" s="1"/>
  <c r="F727" i="9"/>
  <c r="G727" i="9" s="1"/>
  <c r="F728" i="9"/>
  <c r="G728" i="9" s="1"/>
  <c r="F729" i="9"/>
  <c r="G729" i="9" s="1"/>
  <c r="F730" i="9"/>
  <c r="G730" i="9" s="1"/>
  <c r="F731" i="9"/>
  <c r="G731" i="9" s="1"/>
  <c r="F732" i="9"/>
  <c r="G732" i="9" s="1"/>
  <c r="F733" i="9"/>
  <c r="G733" i="9" s="1"/>
  <c r="F734" i="9"/>
  <c r="G734" i="9" s="1"/>
  <c r="F735" i="9"/>
  <c r="G735" i="9" s="1"/>
  <c r="F736" i="9"/>
  <c r="G736" i="9" s="1"/>
  <c r="F737" i="9"/>
  <c r="G737" i="9" s="1"/>
  <c r="F738" i="9"/>
  <c r="G738" i="9" s="1"/>
  <c r="F739" i="9"/>
  <c r="G739" i="9" s="1"/>
  <c r="F740" i="9"/>
  <c r="G740" i="9" s="1"/>
  <c r="F741" i="9"/>
  <c r="G741" i="9" s="1"/>
  <c r="F742" i="9"/>
  <c r="G742" i="9" s="1"/>
  <c r="F743" i="9"/>
  <c r="G743" i="9" s="1"/>
  <c r="F744" i="9"/>
  <c r="G744" i="9" s="1"/>
  <c r="F745" i="9"/>
  <c r="G745" i="9" s="1"/>
  <c r="F746" i="9"/>
  <c r="G746" i="9" s="1"/>
  <c r="F747" i="9"/>
  <c r="G747" i="9" s="1"/>
  <c r="F748" i="9"/>
  <c r="G748" i="9" s="1"/>
  <c r="F749" i="9"/>
  <c r="G749" i="9" s="1"/>
  <c r="F750" i="9"/>
  <c r="G750" i="9" s="1"/>
  <c r="F751" i="9"/>
  <c r="G751" i="9" s="1"/>
  <c r="F752" i="9"/>
  <c r="G752" i="9" s="1"/>
  <c r="F753" i="9"/>
  <c r="G753" i="9" s="1"/>
  <c r="F754" i="9"/>
  <c r="G754" i="9" s="1"/>
  <c r="F755" i="9"/>
  <c r="G755" i="9" s="1"/>
  <c r="F756" i="9"/>
  <c r="G756" i="9" s="1"/>
  <c r="F757" i="9"/>
  <c r="G757" i="9" s="1"/>
  <c r="F758" i="9"/>
  <c r="G758" i="9" s="1"/>
  <c r="F759" i="9"/>
  <c r="G759" i="9" s="1"/>
  <c r="F760" i="9"/>
  <c r="G760" i="9" s="1"/>
  <c r="F761" i="9"/>
  <c r="G761" i="9" s="1"/>
  <c r="F762" i="9"/>
  <c r="G762" i="9" s="1"/>
  <c r="F763" i="9"/>
  <c r="G763" i="9" s="1"/>
  <c r="F764" i="9"/>
  <c r="G764" i="9" s="1"/>
  <c r="F765" i="9"/>
  <c r="G765" i="9" s="1"/>
  <c r="F766" i="9"/>
  <c r="G766" i="9" s="1"/>
  <c r="F767" i="9"/>
  <c r="G767" i="9" s="1"/>
  <c r="F768" i="9"/>
  <c r="G768" i="9" s="1"/>
  <c r="F769" i="9"/>
  <c r="G769" i="9" s="1"/>
  <c r="F770" i="9"/>
  <c r="G770" i="9" s="1"/>
  <c r="F771" i="9"/>
  <c r="G771" i="9" s="1"/>
  <c r="F772" i="9"/>
  <c r="G772" i="9" s="1"/>
  <c r="F773" i="9"/>
  <c r="G773" i="9" s="1"/>
  <c r="F774" i="9"/>
  <c r="G774" i="9" s="1"/>
  <c r="F775" i="9"/>
  <c r="G775" i="9" s="1"/>
  <c r="F776" i="9"/>
  <c r="G776" i="9" s="1"/>
  <c r="F777" i="9"/>
  <c r="G777" i="9" s="1"/>
  <c r="F778" i="9"/>
  <c r="G778" i="9" s="1"/>
  <c r="F779" i="9"/>
  <c r="G779" i="9" s="1"/>
  <c r="F780" i="9"/>
  <c r="G780" i="9" s="1"/>
  <c r="F781" i="9"/>
  <c r="G781" i="9" s="1"/>
  <c r="F782" i="9"/>
  <c r="G782" i="9" s="1"/>
  <c r="F783" i="9"/>
  <c r="G783" i="9" s="1"/>
  <c r="F784" i="9"/>
  <c r="G784" i="9" s="1"/>
  <c r="F785" i="9"/>
  <c r="G785" i="9" s="1"/>
  <c r="F786" i="9"/>
  <c r="G786" i="9" s="1"/>
  <c r="F787" i="9"/>
  <c r="G787" i="9" s="1"/>
  <c r="F788" i="9"/>
  <c r="G788" i="9" s="1"/>
  <c r="F789" i="9"/>
  <c r="G789" i="9" s="1"/>
  <c r="F790" i="9"/>
  <c r="G790" i="9" s="1"/>
  <c r="F791" i="9"/>
  <c r="G791" i="9" s="1"/>
  <c r="F792" i="9"/>
  <c r="G792" i="9" s="1"/>
  <c r="F793" i="9"/>
  <c r="G793" i="9" s="1"/>
  <c r="F794" i="9"/>
  <c r="G794" i="9" s="1"/>
  <c r="F795" i="9"/>
  <c r="G795" i="9" s="1"/>
  <c r="F796" i="9"/>
  <c r="G796" i="9" s="1"/>
  <c r="F797" i="9"/>
  <c r="G797" i="9" s="1"/>
  <c r="F798" i="9"/>
  <c r="G798" i="9" s="1"/>
  <c r="F799" i="9"/>
  <c r="G799" i="9" s="1"/>
  <c r="F800" i="9"/>
  <c r="G800" i="9" s="1"/>
  <c r="F801" i="9"/>
  <c r="G801" i="9" s="1"/>
  <c r="F802" i="9"/>
  <c r="G802" i="9" s="1"/>
  <c r="F803" i="9"/>
  <c r="G803" i="9" s="1"/>
  <c r="F804" i="9"/>
  <c r="G804" i="9" s="1"/>
  <c r="F805" i="9"/>
  <c r="G805" i="9" s="1"/>
  <c r="F806" i="9"/>
  <c r="G806" i="9" s="1"/>
  <c r="F807" i="9"/>
  <c r="G807" i="9" s="1"/>
  <c r="F808" i="9"/>
  <c r="G808" i="9" s="1"/>
  <c r="F809" i="9"/>
  <c r="G809" i="9" s="1"/>
  <c r="F810" i="9"/>
  <c r="G810" i="9" s="1"/>
  <c r="F811" i="9"/>
  <c r="G811" i="9" s="1"/>
  <c r="F812" i="9"/>
  <c r="G812" i="9" s="1"/>
  <c r="F813" i="9"/>
  <c r="G813" i="9" s="1"/>
  <c r="F814" i="9"/>
  <c r="G814" i="9" s="1"/>
  <c r="F815" i="9"/>
  <c r="G815" i="9" s="1"/>
  <c r="F816" i="9"/>
  <c r="G816" i="9" s="1"/>
  <c r="F817" i="9"/>
  <c r="G817" i="9" s="1"/>
  <c r="F818" i="9"/>
  <c r="G818" i="9" s="1"/>
  <c r="F819" i="9"/>
  <c r="G819" i="9" s="1"/>
  <c r="F820" i="9"/>
  <c r="G820" i="9" s="1"/>
  <c r="F821" i="9"/>
  <c r="G821" i="9" s="1"/>
  <c r="F822" i="9"/>
  <c r="G822" i="9" s="1"/>
  <c r="F823" i="9"/>
  <c r="G823" i="9" s="1"/>
  <c r="F824" i="9"/>
  <c r="G824" i="9" s="1"/>
  <c r="F825" i="9"/>
  <c r="G825" i="9" s="1"/>
  <c r="F826" i="9"/>
  <c r="G826" i="9" s="1"/>
  <c r="F827" i="9"/>
  <c r="G827" i="9" s="1"/>
  <c r="F828" i="9"/>
  <c r="G828" i="9" s="1"/>
  <c r="F829" i="9"/>
  <c r="G829" i="9" s="1"/>
  <c r="F830" i="9"/>
  <c r="G830" i="9" s="1"/>
  <c r="F831" i="9"/>
  <c r="G831" i="9" s="1"/>
  <c r="F832" i="9"/>
  <c r="G832" i="9" s="1"/>
  <c r="F833" i="9"/>
  <c r="G833" i="9" s="1"/>
  <c r="F834" i="9"/>
  <c r="G834" i="9" s="1"/>
  <c r="F835" i="9"/>
  <c r="G835" i="9" s="1"/>
  <c r="F836" i="9"/>
  <c r="G836" i="9" s="1"/>
  <c r="F837" i="9"/>
  <c r="G837" i="9" s="1"/>
  <c r="F838" i="9"/>
  <c r="G838" i="9" s="1"/>
  <c r="F839" i="9"/>
  <c r="G839" i="9" s="1"/>
  <c r="F840" i="9"/>
  <c r="G840" i="9" s="1"/>
  <c r="F841" i="9"/>
  <c r="G841" i="9" s="1"/>
  <c r="F842" i="9"/>
  <c r="G842" i="9" s="1"/>
  <c r="F843" i="9"/>
  <c r="G843" i="9" s="1"/>
  <c r="F844" i="9"/>
  <c r="G844" i="9" s="1"/>
  <c r="F845" i="9"/>
  <c r="G845" i="9" s="1"/>
  <c r="F846" i="9"/>
  <c r="G846" i="9" s="1"/>
  <c r="F847" i="9"/>
  <c r="G847" i="9" s="1"/>
  <c r="F848" i="9"/>
  <c r="G848" i="9" s="1"/>
  <c r="F849" i="9"/>
  <c r="G849" i="9" s="1"/>
  <c r="F850" i="9"/>
  <c r="G850" i="9" s="1"/>
  <c r="F851" i="9"/>
  <c r="G851" i="9" s="1"/>
  <c r="F852" i="9"/>
  <c r="G852" i="9" s="1"/>
  <c r="F853" i="9"/>
  <c r="G853" i="9" s="1"/>
  <c r="F854" i="9"/>
  <c r="G854" i="9" s="1"/>
  <c r="F855" i="9"/>
  <c r="G855" i="9" s="1"/>
  <c r="F856" i="9"/>
  <c r="G856" i="9" s="1"/>
  <c r="F857" i="9"/>
  <c r="G857" i="9" s="1"/>
  <c r="F858" i="9"/>
  <c r="G858" i="9" s="1"/>
  <c r="F859" i="9"/>
  <c r="G859" i="9" s="1"/>
  <c r="F860" i="9"/>
  <c r="G860" i="9" s="1"/>
  <c r="F861" i="9"/>
  <c r="G861" i="9" s="1"/>
  <c r="F862" i="9"/>
  <c r="G862" i="9" s="1"/>
  <c r="F863" i="9"/>
  <c r="G863" i="9" s="1"/>
  <c r="F864" i="9"/>
  <c r="G864" i="9" s="1"/>
  <c r="F865" i="9"/>
  <c r="G865" i="9" s="1"/>
  <c r="F866" i="9"/>
  <c r="G866" i="9" s="1"/>
  <c r="F867" i="9"/>
  <c r="G867" i="9" s="1"/>
  <c r="F868" i="9"/>
  <c r="G868" i="9" s="1"/>
  <c r="F869" i="9"/>
  <c r="G869" i="9" s="1"/>
  <c r="F870" i="9"/>
  <c r="G870" i="9" s="1"/>
  <c r="F871" i="9"/>
  <c r="G871" i="9" s="1"/>
  <c r="F872" i="9"/>
  <c r="G872" i="9" s="1"/>
  <c r="F873" i="9"/>
  <c r="G873" i="9" s="1"/>
  <c r="F874" i="9"/>
  <c r="G874" i="9" s="1"/>
  <c r="F875" i="9"/>
  <c r="G875" i="9" s="1"/>
  <c r="F876" i="9"/>
  <c r="G876" i="9" s="1"/>
  <c r="F877" i="9"/>
  <c r="G877" i="9" s="1"/>
  <c r="F878" i="9"/>
  <c r="G878" i="9" s="1"/>
  <c r="F879" i="9"/>
  <c r="G879" i="9" s="1"/>
  <c r="F880" i="9"/>
  <c r="G880" i="9" s="1"/>
  <c r="F881" i="9"/>
  <c r="G881" i="9" s="1"/>
  <c r="F882" i="9"/>
  <c r="G882" i="9" s="1"/>
  <c r="F883" i="9"/>
  <c r="G883" i="9" s="1"/>
  <c r="F884" i="9"/>
  <c r="G884" i="9" s="1"/>
  <c r="F885" i="9"/>
  <c r="G885" i="9" s="1"/>
  <c r="F886" i="9"/>
  <c r="G886" i="9" s="1"/>
  <c r="F887" i="9"/>
  <c r="G887" i="9" s="1"/>
  <c r="F888" i="9"/>
  <c r="G888" i="9" s="1"/>
  <c r="F889" i="9"/>
  <c r="G889" i="9" s="1"/>
  <c r="F890" i="9"/>
  <c r="G890" i="9" s="1"/>
  <c r="F891" i="9"/>
  <c r="G891" i="9" s="1"/>
  <c r="F892" i="9"/>
  <c r="G892" i="9" s="1"/>
  <c r="F893" i="9"/>
  <c r="G893" i="9" s="1"/>
  <c r="F894" i="9"/>
  <c r="G894" i="9" s="1"/>
  <c r="F895" i="9"/>
  <c r="G895" i="9" s="1"/>
  <c r="F896" i="9"/>
  <c r="G896" i="9" s="1"/>
  <c r="F897" i="9"/>
  <c r="G897" i="9" s="1"/>
  <c r="F898" i="9"/>
  <c r="G898" i="9" s="1"/>
  <c r="F899" i="9"/>
  <c r="G899" i="9" s="1"/>
  <c r="F900" i="9"/>
  <c r="G900" i="9" s="1"/>
  <c r="F901" i="9"/>
  <c r="G901" i="9" s="1"/>
  <c r="F902" i="9"/>
  <c r="G902" i="9" s="1"/>
  <c r="F903" i="9"/>
  <c r="G903" i="9" s="1"/>
  <c r="F904" i="9"/>
  <c r="G904" i="9" s="1"/>
  <c r="F905" i="9"/>
  <c r="G905" i="9" s="1"/>
  <c r="F906" i="9"/>
  <c r="G906" i="9" s="1"/>
  <c r="F907" i="9"/>
  <c r="G907" i="9" s="1"/>
  <c r="F908" i="9"/>
  <c r="G908" i="9" s="1"/>
  <c r="F909" i="9"/>
  <c r="G909" i="9" s="1"/>
  <c r="F910" i="9"/>
  <c r="G910" i="9" s="1"/>
  <c r="F911" i="9"/>
  <c r="G911" i="9" s="1"/>
  <c r="F912" i="9"/>
  <c r="G912" i="9" s="1"/>
  <c r="F913" i="9"/>
  <c r="G913" i="9" s="1"/>
  <c r="F914" i="9"/>
  <c r="G914" i="9" s="1"/>
  <c r="F915" i="9"/>
  <c r="G915" i="9" s="1"/>
  <c r="F916" i="9"/>
  <c r="G916" i="9" s="1"/>
  <c r="F917" i="9"/>
  <c r="G917" i="9" s="1"/>
  <c r="F918" i="9"/>
  <c r="G918" i="9" s="1"/>
  <c r="F919" i="9"/>
  <c r="G919" i="9" s="1"/>
  <c r="F920" i="9"/>
  <c r="G920" i="9" s="1"/>
  <c r="F921" i="9"/>
  <c r="G921" i="9" s="1"/>
  <c r="F922" i="9"/>
  <c r="G922" i="9" s="1"/>
  <c r="F923" i="9"/>
  <c r="G923" i="9" s="1"/>
  <c r="F924" i="9"/>
  <c r="G924" i="9" s="1"/>
  <c r="F925" i="9"/>
  <c r="G925" i="9" s="1"/>
  <c r="F926" i="9"/>
  <c r="G926" i="9" s="1"/>
  <c r="F927" i="9"/>
  <c r="G927" i="9" s="1"/>
  <c r="F928" i="9"/>
  <c r="G928" i="9" s="1"/>
  <c r="F929" i="9"/>
  <c r="G929" i="9" s="1"/>
  <c r="F930" i="9"/>
  <c r="G930" i="9" s="1"/>
  <c r="F931" i="9"/>
  <c r="G931" i="9" s="1"/>
  <c r="F932" i="9"/>
  <c r="G932" i="9" s="1"/>
  <c r="F933" i="9"/>
  <c r="G933" i="9" s="1"/>
  <c r="F934" i="9"/>
  <c r="G934" i="9" s="1"/>
  <c r="F935" i="9"/>
  <c r="G935" i="9" s="1"/>
  <c r="F936" i="9"/>
  <c r="G936" i="9" s="1"/>
  <c r="F937" i="9"/>
  <c r="G937" i="9" s="1"/>
  <c r="F938" i="9"/>
  <c r="G938" i="9" s="1"/>
  <c r="F939" i="9"/>
  <c r="G939" i="9" s="1"/>
  <c r="F940" i="9"/>
  <c r="G940" i="9" s="1"/>
  <c r="F941" i="9"/>
  <c r="G941" i="9" s="1"/>
  <c r="F942" i="9"/>
  <c r="G942" i="9" s="1"/>
  <c r="F943" i="9"/>
  <c r="G943" i="9" s="1"/>
  <c r="F944" i="9"/>
  <c r="G944" i="9" s="1"/>
  <c r="F945" i="9"/>
  <c r="G945" i="9" s="1"/>
  <c r="F946" i="9"/>
  <c r="G946" i="9" s="1"/>
  <c r="F947" i="9"/>
  <c r="G947" i="9" s="1"/>
  <c r="F948" i="9"/>
  <c r="G948" i="9" s="1"/>
  <c r="F949" i="9"/>
  <c r="G949" i="9" s="1"/>
  <c r="F950" i="9"/>
  <c r="G950" i="9" s="1"/>
  <c r="F951" i="9"/>
  <c r="G951" i="9" s="1"/>
  <c r="F952" i="9"/>
  <c r="G952" i="9" s="1"/>
  <c r="F953" i="9"/>
  <c r="G953" i="9" s="1"/>
  <c r="F954" i="9"/>
  <c r="G954" i="9" s="1"/>
  <c r="F955" i="9"/>
  <c r="G955" i="9" s="1"/>
  <c r="F956" i="9"/>
  <c r="G956" i="9" s="1"/>
  <c r="F957" i="9"/>
  <c r="G957" i="9" s="1"/>
  <c r="F958" i="9"/>
  <c r="G958" i="9" s="1"/>
  <c r="F959" i="9"/>
  <c r="G959" i="9" s="1"/>
  <c r="F960" i="9"/>
  <c r="G960" i="9" s="1"/>
  <c r="F961" i="9"/>
  <c r="G961" i="9" s="1"/>
  <c r="F962" i="9"/>
  <c r="G962" i="9" s="1"/>
  <c r="F963" i="9"/>
  <c r="G963" i="9" s="1"/>
  <c r="F964" i="9"/>
  <c r="G964" i="9" s="1"/>
  <c r="F965" i="9"/>
  <c r="G965" i="9" s="1"/>
  <c r="F966" i="9"/>
  <c r="G966" i="9" s="1"/>
  <c r="F967" i="9"/>
  <c r="G967" i="9" s="1"/>
  <c r="F968" i="9"/>
  <c r="G968" i="9" s="1"/>
  <c r="F969" i="9"/>
  <c r="G969" i="9" s="1"/>
  <c r="F970" i="9"/>
  <c r="G970" i="9" s="1"/>
  <c r="F971" i="9"/>
  <c r="G971" i="9" s="1"/>
  <c r="F972" i="9"/>
  <c r="G972" i="9" s="1"/>
  <c r="F973" i="9"/>
  <c r="G973" i="9" s="1"/>
  <c r="F974" i="9"/>
  <c r="G974" i="9" s="1"/>
  <c r="F975" i="9"/>
  <c r="G975" i="9" s="1"/>
  <c r="F976" i="9"/>
  <c r="G976" i="9" s="1"/>
  <c r="F977" i="9"/>
  <c r="G977" i="9" s="1"/>
  <c r="F978" i="9"/>
  <c r="G978" i="9" s="1"/>
  <c r="F979" i="9"/>
  <c r="G979" i="9" s="1"/>
  <c r="F980" i="9"/>
  <c r="G980" i="9" s="1"/>
  <c r="F981" i="9"/>
  <c r="G981" i="9" s="1"/>
  <c r="F982" i="9"/>
  <c r="G982" i="9" s="1"/>
  <c r="F983" i="9"/>
  <c r="G983" i="9" s="1"/>
  <c r="F984" i="9"/>
  <c r="G984" i="9" s="1"/>
  <c r="F985" i="9"/>
  <c r="G985" i="9" s="1"/>
  <c r="F986" i="9"/>
  <c r="G986" i="9" s="1"/>
  <c r="F987" i="9"/>
  <c r="G987" i="9" s="1"/>
  <c r="F988" i="9"/>
  <c r="G988" i="9" s="1"/>
  <c r="F989" i="9"/>
  <c r="G989" i="9" s="1"/>
  <c r="F990" i="9"/>
  <c r="G990" i="9" s="1"/>
  <c r="F991" i="9"/>
  <c r="G991" i="9" s="1"/>
  <c r="F992" i="9"/>
  <c r="G992" i="9" s="1"/>
  <c r="F993" i="9"/>
  <c r="G993" i="9" s="1"/>
  <c r="F994" i="9"/>
  <c r="G994" i="9" s="1"/>
  <c r="F995" i="9"/>
  <c r="G995" i="9" s="1"/>
  <c r="F996" i="9"/>
  <c r="G996" i="9" s="1"/>
  <c r="F997" i="9"/>
  <c r="G997" i="9" s="1"/>
  <c r="F998" i="9"/>
  <c r="G998" i="9" s="1"/>
  <c r="F999" i="9"/>
  <c r="G999" i="9" s="1"/>
  <c r="F1000" i="9"/>
  <c r="G1000" i="9" s="1"/>
  <c r="F1001" i="9"/>
  <c r="G1001" i="9" s="1"/>
  <c r="F1002" i="9"/>
  <c r="G1002" i="9" s="1"/>
  <c r="F1003" i="9"/>
  <c r="G1003" i="9" s="1"/>
  <c r="F1004" i="9"/>
  <c r="G1004" i="9" s="1"/>
  <c r="F1005" i="9"/>
  <c r="G1005" i="9" s="1"/>
  <c r="F1006" i="9"/>
  <c r="G1006" i="9" s="1"/>
  <c r="F1007" i="9"/>
  <c r="G1007" i="9" s="1"/>
  <c r="F1008" i="9"/>
  <c r="G1008" i="9" s="1"/>
  <c r="F1009" i="9"/>
  <c r="G1009" i="9" s="1"/>
  <c r="F1010" i="9"/>
  <c r="G1010" i="9" s="1"/>
  <c r="F1011" i="9"/>
  <c r="G1011" i="9" s="1"/>
  <c r="F1012" i="9"/>
  <c r="G1012" i="9" s="1"/>
  <c r="F1013" i="9"/>
  <c r="G1013" i="9" s="1"/>
  <c r="F1014" i="9"/>
  <c r="G1014" i="9" s="1"/>
  <c r="F1015" i="9"/>
  <c r="G1015" i="9" s="1"/>
  <c r="F1016" i="9"/>
  <c r="G1016" i="9" s="1"/>
  <c r="F1017" i="9"/>
  <c r="G1017" i="9" s="1"/>
  <c r="F1018" i="9"/>
  <c r="G1018" i="9" s="1"/>
  <c r="F1019" i="9"/>
  <c r="G1019" i="9" s="1"/>
  <c r="F1020" i="9"/>
  <c r="G1020" i="9" s="1"/>
  <c r="F1021" i="9"/>
  <c r="G1021" i="9" s="1"/>
  <c r="F1022" i="9"/>
  <c r="G1022" i="9" s="1"/>
  <c r="F1023" i="9"/>
  <c r="G1023" i="9" s="1"/>
  <c r="F1024" i="9"/>
  <c r="G1024" i="9" s="1"/>
  <c r="F1025" i="9"/>
  <c r="G1025" i="9" s="1"/>
  <c r="F1026" i="9"/>
  <c r="G1026" i="9" s="1"/>
  <c r="F1027" i="9"/>
  <c r="G1027" i="9" s="1"/>
  <c r="F1028" i="9"/>
  <c r="G1028" i="9" s="1"/>
  <c r="F1029" i="9"/>
  <c r="G1029" i="9" s="1"/>
  <c r="F1030" i="9"/>
  <c r="G1030" i="9" s="1"/>
  <c r="F1031" i="9"/>
  <c r="G1031" i="9" s="1"/>
  <c r="F1032" i="9"/>
  <c r="G1032" i="9" s="1"/>
  <c r="F1033" i="9"/>
  <c r="G1033" i="9" s="1"/>
  <c r="F1034" i="9"/>
  <c r="G1034" i="9" s="1"/>
  <c r="F1035" i="9"/>
  <c r="G1035" i="9" s="1"/>
  <c r="F1036" i="9"/>
  <c r="G1036" i="9" s="1"/>
  <c r="F1037" i="9"/>
  <c r="G1037" i="9" s="1"/>
  <c r="F1038" i="9"/>
  <c r="G1038" i="9" s="1"/>
  <c r="F1039" i="9"/>
  <c r="G1039" i="9" s="1"/>
  <c r="F1040" i="9"/>
  <c r="G1040" i="9" s="1"/>
  <c r="F1041" i="9"/>
  <c r="G1041" i="9" s="1"/>
  <c r="F1042" i="9"/>
  <c r="G1042" i="9" s="1"/>
  <c r="F1043" i="9"/>
  <c r="G1043" i="9" s="1"/>
  <c r="F1044" i="9"/>
  <c r="G1044" i="9" s="1"/>
  <c r="F1045" i="9"/>
  <c r="G1045" i="9" s="1"/>
  <c r="F1046" i="9"/>
  <c r="G1046" i="9" s="1"/>
  <c r="F1047" i="9"/>
  <c r="G1047" i="9" s="1"/>
  <c r="F1048" i="9"/>
  <c r="G1048" i="9" s="1"/>
  <c r="F1049" i="9"/>
  <c r="G1049" i="9" s="1"/>
  <c r="F1050" i="9"/>
  <c r="G1050" i="9" s="1"/>
  <c r="F1051" i="9"/>
  <c r="G1051" i="9" s="1"/>
  <c r="F1052" i="9"/>
  <c r="G1052" i="9" s="1"/>
  <c r="F1053" i="9"/>
  <c r="G1053" i="9" s="1"/>
  <c r="F1054" i="9"/>
  <c r="G1054" i="9" s="1"/>
  <c r="F1055" i="9"/>
  <c r="G1055" i="9" s="1"/>
  <c r="F1056" i="9"/>
  <c r="G1056" i="9" s="1"/>
  <c r="F1057" i="9"/>
  <c r="G1057" i="9" s="1"/>
  <c r="F1058" i="9"/>
  <c r="G1058" i="9" s="1"/>
  <c r="F1059" i="9"/>
  <c r="G1059" i="9" s="1"/>
  <c r="F1060" i="9"/>
  <c r="G1060" i="9" s="1"/>
  <c r="F1061" i="9"/>
  <c r="G1061" i="9" s="1"/>
  <c r="F1062" i="9"/>
  <c r="G1062" i="9" s="1"/>
  <c r="F1063" i="9"/>
  <c r="G1063" i="9" s="1"/>
  <c r="F1064" i="9"/>
  <c r="G1064" i="9" s="1"/>
  <c r="F1065" i="9"/>
  <c r="G1065" i="9" s="1"/>
  <c r="F1066" i="9"/>
  <c r="G1066" i="9" s="1"/>
  <c r="F1067" i="9"/>
  <c r="G1067" i="9" s="1"/>
  <c r="F1068" i="9"/>
  <c r="G1068" i="9" s="1"/>
  <c r="F1069" i="9"/>
  <c r="G1069" i="9" s="1"/>
  <c r="F1070" i="9"/>
  <c r="G1070" i="9" s="1"/>
  <c r="F1071" i="9"/>
  <c r="G1071" i="9" s="1"/>
  <c r="F1072" i="9"/>
  <c r="G1072" i="9" s="1"/>
  <c r="F1073" i="9"/>
  <c r="G1073" i="9" s="1"/>
  <c r="F1074" i="9"/>
  <c r="G1074" i="9" s="1"/>
  <c r="F1075" i="9"/>
  <c r="G1075" i="9" s="1"/>
  <c r="F1076" i="9"/>
  <c r="G1076" i="9" s="1"/>
  <c r="F1077" i="9"/>
  <c r="G1077" i="9" s="1"/>
  <c r="F1078" i="9"/>
  <c r="G1078" i="9" s="1"/>
  <c r="F1079" i="9"/>
  <c r="G1079" i="9" s="1"/>
  <c r="F1080" i="9"/>
  <c r="G1080" i="9" s="1"/>
  <c r="F1081" i="9"/>
  <c r="G1081" i="9" s="1"/>
  <c r="F1082" i="9"/>
  <c r="G1082" i="9" s="1"/>
  <c r="F1083" i="9"/>
  <c r="G1083" i="9" s="1"/>
  <c r="F1084" i="9"/>
  <c r="G1084" i="9" s="1"/>
  <c r="F1085" i="9"/>
  <c r="G1085" i="9" s="1"/>
  <c r="F1086" i="9"/>
  <c r="G1086" i="9" s="1"/>
  <c r="F1087" i="9"/>
  <c r="G1087" i="9" s="1"/>
  <c r="F1088" i="9"/>
  <c r="G1088" i="9" s="1"/>
  <c r="F1089" i="9"/>
  <c r="G1089" i="9" s="1"/>
  <c r="F1090" i="9"/>
  <c r="G1090" i="9" s="1"/>
  <c r="F1091" i="9"/>
  <c r="G1091" i="9" s="1"/>
  <c r="F1092" i="9"/>
  <c r="G1092" i="9" s="1"/>
  <c r="F1093" i="9"/>
  <c r="G1093" i="9" s="1"/>
  <c r="F1094" i="9"/>
  <c r="G1094" i="9" s="1"/>
  <c r="F1095" i="9"/>
  <c r="G1095" i="9" s="1"/>
  <c r="F1096" i="9"/>
  <c r="G1096" i="9" s="1"/>
  <c r="F1097" i="9"/>
  <c r="G1097" i="9" s="1"/>
  <c r="F1098" i="9"/>
  <c r="G1098" i="9" s="1"/>
  <c r="F1099" i="9"/>
  <c r="G1099" i="9" s="1"/>
  <c r="F1100" i="9"/>
  <c r="G1100" i="9" s="1"/>
  <c r="F1101" i="9"/>
  <c r="G1101" i="9" s="1"/>
  <c r="F1102" i="9"/>
  <c r="G1102" i="9" s="1"/>
  <c r="F1103" i="9"/>
  <c r="G1103" i="9" s="1"/>
  <c r="F1104" i="9"/>
  <c r="G1104" i="9" s="1"/>
  <c r="F1105" i="9"/>
  <c r="G1105" i="9" s="1"/>
  <c r="F1106" i="9"/>
  <c r="G1106" i="9" s="1"/>
  <c r="F1107" i="9"/>
  <c r="G1107" i="9" s="1"/>
  <c r="F1108" i="9"/>
  <c r="G1108" i="9" s="1"/>
  <c r="F1109" i="9"/>
  <c r="G1109" i="9" s="1"/>
  <c r="F1110" i="9"/>
  <c r="G1110" i="9" s="1"/>
  <c r="F1111" i="9"/>
  <c r="G1111" i="9" s="1"/>
  <c r="F1112" i="9"/>
  <c r="G1112" i="9" s="1"/>
  <c r="F1113" i="9"/>
  <c r="G1113" i="9" s="1"/>
  <c r="F1114" i="9"/>
  <c r="G1114" i="9" s="1"/>
  <c r="F1115" i="9"/>
  <c r="G1115" i="9" s="1"/>
  <c r="F1116" i="9"/>
  <c r="G1116" i="9" s="1"/>
  <c r="F1117" i="9"/>
  <c r="G1117" i="9" s="1"/>
  <c r="F1118" i="9"/>
  <c r="G1118" i="9" s="1"/>
  <c r="F1119" i="9"/>
  <c r="G1119" i="9" s="1"/>
  <c r="F1120" i="9"/>
  <c r="G1120" i="9" s="1"/>
  <c r="F1121" i="9"/>
  <c r="G1121" i="9" s="1"/>
  <c r="F1122" i="9"/>
  <c r="G1122" i="9" s="1"/>
  <c r="F1123" i="9"/>
  <c r="G1123" i="9" s="1"/>
  <c r="F1124" i="9"/>
  <c r="G1124" i="9" s="1"/>
  <c r="F1125" i="9"/>
  <c r="G1125" i="9" s="1"/>
  <c r="F1126" i="9"/>
  <c r="G1126" i="9" s="1"/>
  <c r="F1127" i="9"/>
  <c r="G1127" i="9" s="1"/>
  <c r="F1128" i="9"/>
  <c r="G1128" i="9" s="1"/>
  <c r="F1129" i="9"/>
  <c r="G1129" i="9" s="1"/>
  <c r="F1130" i="9"/>
  <c r="G1130" i="9" s="1"/>
  <c r="F1131" i="9"/>
  <c r="G1131" i="9" s="1"/>
  <c r="F1132" i="9"/>
  <c r="G1132" i="9" s="1"/>
  <c r="F1133" i="9"/>
  <c r="G1133" i="9" s="1"/>
  <c r="F1134" i="9"/>
  <c r="G1134" i="9" s="1"/>
  <c r="F1135" i="9"/>
  <c r="G1135" i="9" s="1"/>
  <c r="F1136" i="9"/>
  <c r="G1136" i="9" s="1"/>
  <c r="F1137" i="9"/>
  <c r="G1137" i="9" s="1"/>
  <c r="F1138" i="9"/>
  <c r="G1138" i="9" s="1"/>
  <c r="F1139" i="9"/>
  <c r="G1139" i="9" s="1"/>
  <c r="F1140" i="9"/>
  <c r="G1140" i="9" s="1"/>
  <c r="F1141" i="9"/>
  <c r="G1141" i="9" s="1"/>
  <c r="F1142" i="9"/>
  <c r="G1142" i="9" s="1"/>
  <c r="F1143" i="9"/>
  <c r="G1143" i="9" s="1"/>
  <c r="F1144" i="9"/>
  <c r="G1144" i="9" s="1"/>
  <c r="F1145" i="9"/>
  <c r="G1145" i="9" s="1"/>
  <c r="F1146" i="9"/>
  <c r="G1146" i="9" s="1"/>
  <c r="F1147" i="9"/>
  <c r="G1147" i="9" s="1"/>
  <c r="F1148" i="9"/>
  <c r="G1148" i="9" s="1"/>
  <c r="F1149" i="9"/>
  <c r="G1149" i="9" s="1"/>
  <c r="F1150" i="9"/>
  <c r="G1150" i="9" s="1"/>
  <c r="F1151" i="9"/>
  <c r="G1151" i="9" s="1"/>
  <c r="F1152" i="9"/>
  <c r="G1152" i="9" s="1"/>
  <c r="F1153" i="9"/>
  <c r="G1153" i="9" s="1"/>
  <c r="F1154" i="9"/>
  <c r="G1154" i="9" s="1"/>
  <c r="F1155" i="9"/>
  <c r="G1155" i="9" s="1"/>
  <c r="F1156" i="9"/>
  <c r="G1156" i="9" s="1"/>
  <c r="F1157" i="9"/>
  <c r="G1157" i="9" s="1"/>
  <c r="F1158" i="9"/>
  <c r="G1158" i="9" s="1"/>
  <c r="F1159" i="9"/>
  <c r="G1159" i="9" s="1"/>
  <c r="F1160" i="9"/>
  <c r="G1160" i="9" s="1"/>
  <c r="F1161" i="9"/>
  <c r="G1161" i="9" s="1"/>
  <c r="F1162" i="9"/>
  <c r="G1162" i="9" s="1"/>
  <c r="F1163" i="9"/>
  <c r="G1163" i="9" s="1"/>
  <c r="F1164" i="9"/>
  <c r="G1164" i="9" s="1"/>
  <c r="F1165" i="9"/>
  <c r="G1165" i="9" s="1"/>
  <c r="F1166" i="9"/>
  <c r="G1166" i="9" s="1"/>
  <c r="F1167" i="9"/>
  <c r="G1167" i="9" s="1"/>
  <c r="F1168" i="9"/>
  <c r="G1168" i="9" s="1"/>
  <c r="F1169" i="9"/>
  <c r="G1169" i="9" s="1"/>
  <c r="F1170" i="9"/>
  <c r="G1170" i="9" s="1"/>
  <c r="F1171" i="9"/>
  <c r="G1171" i="9" s="1"/>
  <c r="F1172" i="9"/>
  <c r="G1172" i="9" s="1"/>
  <c r="F1173" i="9"/>
  <c r="G1173" i="9" s="1"/>
  <c r="F1174" i="9"/>
  <c r="G1174" i="9" s="1"/>
  <c r="F1175" i="9"/>
  <c r="G1175" i="9" s="1"/>
  <c r="F1176" i="9"/>
  <c r="G1176" i="9" s="1"/>
  <c r="F1177" i="9"/>
  <c r="G1177" i="9" s="1"/>
  <c r="F1178" i="9"/>
  <c r="G1178" i="9" s="1"/>
  <c r="F1179" i="9"/>
  <c r="G1179" i="9" s="1"/>
  <c r="F1180" i="9"/>
  <c r="G1180" i="9" s="1"/>
  <c r="F1181" i="9"/>
  <c r="G1181" i="9" s="1"/>
  <c r="F1182" i="9"/>
  <c r="G1182" i="9" s="1"/>
  <c r="F1183" i="9"/>
  <c r="G1183" i="9" s="1"/>
  <c r="F1184" i="9"/>
  <c r="G1184" i="9" s="1"/>
  <c r="F1185" i="9"/>
  <c r="G1185" i="9" s="1"/>
  <c r="F1186" i="9"/>
  <c r="G1186" i="9" s="1"/>
  <c r="F1187" i="9"/>
  <c r="G1187" i="9" s="1"/>
  <c r="F1188" i="9"/>
  <c r="G1188" i="9" s="1"/>
  <c r="F1189" i="9"/>
  <c r="G1189" i="9" s="1"/>
  <c r="F1190" i="9"/>
  <c r="G1190" i="9" s="1"/>
  <c r="F1191" i="9"/>
  <c r="G1191" i="9" s="1"/>
  <c r="F1192" i="9"/>
  <c r="G1192" i="9" s="1"/>
  <c r="F1193" i="9"/>
  <c r="G1193" i="9" s="1"/>
  <c r="F1194" i="9"/>
  <c r="G1194" i="9" s="1"/>
  <c r="F1195" i="9"/>
  <c r="G1195" i="9" s="1"/>
  <c r="F1196" i="9"/>
  <c r="G1196" i="9" s="1"/>
  <c r="F1197" i="9"/>
  <c r="G1197" i="9" s="1"/>
  <c r="F1198" i="9"/>
  <c r="G1198" i="9" s="1"/>
  <c r="F1199" i="9"/>
  <c r="G1199" i="9" s="1"/>
  <c r="F1200" i="9"/>
  <c r="G1200" i="9" s="1"/>
  <c r="F1201" i="9"/>
  <c r="G1201" i="9" s="1"/>
  <c r="F1202" i="9"/>
  <c r="G1202" i="9" s="1"/>
  <c r="F1203" i="9"/>
  <c r="G1203" i="9" s="1"/>
  <c r="F1204" i="9"/>
  <c r="G1204" i="9" s="1"/>
  <c r="F1205" i="9"/>
  <c r="G1205" i="9" s="1"/>
  <c r="F1206" i="9"/>
  <c r="G1206" i="9" s="1"/>
  <c r="F1207" i="9"/>
  <c r="G1207" i="9" s="1"/>
  <c r="F1208" i="9"/>
  <c r="G1208" i="9" s="1"/>
  <c r="F1209" i="9"/>
  <c r="G1209" i="9" s="1"/>
  <c r="F1210" i="9"/>
  <c r="G1210" i="9" s="1"/>
  <c r="F1211" i="9"/>
  <c r="G1211" i="9" s="1"/>
  <c r="F1212" i="9"/>
  <c r="G1212" i="9" s="1"/>
  <c r="F1213" i="9"/>
  <c r="G1213" i="9" s="1"/>
  <c r="F1214" i="9"/>
  <c r="G1214" i="9" s="1"/>
  <c r="F1215" i="9"/>
  <c r="G1215" i="9" s="1"/>
  <c r="F1216" i="9"/>
  <c r="G1216" i="9" s="1"/>
  <c r="F1217" i="9"/>
  <c r="G1217" i="9" s="1"/>
  <c r="F1218" i="9"/>
  <c r="G1218" i="9" s="1"/>
  <c r="F1219" i="9"/>
  <c r="G1219" i="9" s="1"/>
  <c r="F1220" i="9"/>
  <c r="G1220" i="9" s="1"/>
  <c r="F1221" i="9"/>
  <c r="G1221" i="9" s="1"/>
  <c r="F1222" i="9"/>
  <c r="G1222" i="9" s="1"/>
  <c r="F1223" i="9"/>
  <c r="G1223" i="9" s="1"/>
  <c r="F1224" i="9"/>
  <c r="G1224" i="9" s="1"/>
  <c r="F1225" i="9"/>
  <c r="G1225" i="9" s="1"/>
  <c r="F1226" i="9"/>
  <c r="G1226" i="9" s="1"/>
  <c r="F1227" i="9"/>
  <c r="G1227" i="9" s="1"/>
  <c r="F1228" i="9"/>
  <c r="G1228" i="9" s="1"/>
  <c r="F1229" i="9"/>
  <c r="G1229" i="9" s="1"/>
  <c r="F1230" i="9"/>
  <c r="G1230" i="9" s="1"/>
  <c r="F2" i="9"/>
  <c r="G2" i="9" s="1"/>
  <c r="A1230" i="9"/>
  <c r="A1229" i="9"/>
  <c r="A1228" i="9"/>
  <c r="A1227" i="9"/>
  <c r="A1226" i="9"/>
  <c r="A1225" i="9"/>
  <c r="A1224" i="9"/>
  <c r="A1223" i="9"/>
  <c r="A1222" i="9"/>
  <c r="A1221" i="9"/>
  <c r="A1220" i="9"/>
  <c r="A1219" i="9"/>
  <c r="A1218" i="9"/>
  <c r="A1217" i="9"/>
  <c r="A1216" i="9"/>
  <c r="A1215" i="9"/>
  <c r="A1214" i="9"/>
  <c r="A1213" i="9"/>
  <c r="A1212" i="9"/>
  <c r="A1211" i="9"/>
  <c r="A1210" i="9"/>
  <c r="A1209" i="9"/>
  <c r="A1208" i="9"/>
  <c r="A1207" i="9"/>
  <c r="A1206" i="9"/>
  <c r="A1205" i="9"/>
  <c r="A1204" i="9"/>
  <c r="A1203" i="9"/>
  <c r="A1202" i="9"/>
  <c r="A1201" i="9"/>
  <c r="A1200" i="9"/>
  <c r="A1199" i="9"/>
  <c r="A1198" i="9"/>
  <c r="A1197" i="9"/>
  <c r="A1196" i="9"/>
  <c r="A1195" i="9"/>
  <c r="A1194" i="9"/>
  <c r="A1193" i="9"/>
  <c r="A1192" i="9"/>
  <c r="A1191" i="9"/>
  <c r="A1190" i="9"/>
  <c r="A1189" i="9"/>
  <c r="A1188" i="9"/>
  <c r="A1187" i="9"/>
  <c r="A1186" i="9"/>
  <c r="A1185" i="9"/>
  <c r="A1184" i="9"/>
  <c r="A1183" i="9"/>
  <c r="A1182" i="9"/>
  <c r="A1181" i="9"/>
  <c r="A1180" i="9"/>
  <c r="A1179" i="9"/>
  <c r="A1178" i="9"/>
  <c r="A1177" i="9"/>
  <c r="A1176" i="9"/>
  <c r="A1175" i="9"/>
  <c r="A1174" i="9"/>
  <c r="A1173" i="9"/>
  <c r="A1172" i="9"/>
  <c r="A1171" i="9"/>
  <c r="A1170" i="9"/>
  <c r="A1169" i="9"/>
  <c r="A1168" i="9"/>
  <c r="A1167" i="9"/>
  <c r="A1166" i="9"/>
  <c r="A1165" i="9"/>
  <c r="A1164" i="9"/>
  <c r="A1163" i="9"/>
  <c r="A1162" i="9"/>
  <c r="A1161" i="9"/>
  <c r="A1160" i="9"/>
  <c r="A1159" i="9"/>
  <c r="A1158" i="9"/>
  <c r="A1157" i="9"/>
  <c r="A1156" i="9"/>
  <c r="A1155" i="9"/>
  <c r="A1154" i="9"/>
  <c r="A1153" i="9"/>
  <c r="A1152" i="9"/>
  <c r="A1151" i="9"/>
  <c r="A1150" i="9"/>
  <c r="A1149" i="9"/>
  <c r="A1148" i="9"/>
  <c r="A1147" i="9"/>
  <c r="A1146" i="9"/>
  <c r="A1145" i="9"/>
  <c r="A1144" i="9"/>
  <c r="A1143" i="9"/>
  <c r="A1142" i="9"/>
  <c r="A1141" i="9"/>
  <c r="A1140" i="9"/>
  <c r="A1139" i="9"/>
  <c r="A1138" i="9"/>
  <c r="A1137" i="9"/>
  <c r="A1136" i="9"/>
  <c r="A1135" i="9"/>
  <c r="A1134" i="9"/>
  <c r="A1133" i="9"/>
  <c r="A1132" i="9"/>
  <c r="A1131" i="9"/>
  <c r="A1130" i="9"/>
  <c r="A1129" i="9"/>
  <c r="A1128" i="9"/>
  <c r="A1127" i="9"/>
  <c r="A1126" i="9"/>
  <c r="A1125" i="9"/>
  <c r="A1124" i="9"/>
  <c r="A1123" i="9"/>
  <c r="A1122" i="9"/>
  <c r="A1121" i="9"/>
  <c r="A1120" i="9"/>
  <c r="A1119" i="9"/>
  <c r="A1118" i="9"/>
  <c r="A1117" i="9"/>
  <c r="A1116" i="9"/>
  <c r="A1115" i="9"/>
  <c r="A1114" i="9"/>
  <c r="A1113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100" i="9"/>
  <c r="A1099" i="9"/>
  <c r="A1098" i="9"/>
  <c r="A1097" i="9"/>
  <c r="A1096" i="9"/>
  <c r="A1095" i="9"/>
  <c r="A1094" i="9"/>
  <c r="A1093" i="9"/>
  <c r="A1092" i="9"/>
  <c r="A1091" i="9"/>
  <c r="A1090" i="9"/>
  <c r="A1089" i="9"/>
  <c r="A1088" i="9"/>
  <c r="A1087" i="9"/>
  <c r="A1086" i="9"/>
  <c r="A1085" i="9"/>
  <c r="A1084" i="9"/>
  <c r="A1083" i="9"/>
  <c r="A1082" i="9"/>
  <c r="A1081" i="9"/>
  <c r="A1080" i="9"/>
  <c r="A1079" i="9"/>
  <c r="A1078" i="9"/>
  <c r="A1077" i="9"/>
  <c r="A1076" i="9"/>
  <c r="A1075" i="9"/>
  <c r="A1074" i="9"/>
  <c r="A1073" i="9"/>
  <c r="A1072" i="9"/>
  <c r="A1071" i="9"/>
  <c r="A1070" i="9"/>
  <c r="A1069" i="9"/>
  <c r="A1068" i="9"/>
  <c r="A1067" i="9"/>
  <c r="A1066" i="9"/>
  <c r="A1065" i="9"/>
  <c r="A1064" i="9"/>
  <c r="A1063" i="9"/>
  <c r="A1062" i="9"/>
  <c r="A1061" i="9"/>
  <c r="A1060" i="9"/>
  <c r="A1059" i="9"/>
  <c r="A1058" i="9"/>
  <c r="A1057" i="9"/>
  <c r="A1056" i="9"/>
  <c r="A1055" i="9"/>
  <c r="A1054" i="9"/>
  <c r="A1053" i="9"/>
  <c r="A1052" i="9"/>
  <c r="A1051" i="9"/>
  <c r="A1050" i="9"/>
  <c r="A1049" i="9"/>
  <c r="A1048" i="9"/>
  <c r="A1047" i="9"/>
  <c r="A1046" i="9"/>
  <c r="A1045" i="9"/>
  <c r="A1044" i="9"/>
  <c r="A1043" i="9"/>
  <c r="A1042" i="9"/>
  <c r="A1041" i="9"/>
  <c r="A1040" i="9"/>
  <c r="A1039" i="9"/>
  <c r="A1038" i="9"/>
  <c r="A1037" i="9"/>
  <c r="A1036" i="9"/>
  <c r="A1035" i="9"/>
  <c r="A1034" i="9"/>
  <c r="A1033" i="9"/>
  <c r="A1032" i="9"/>
  <c r="A1031" i="9"/>
  <c r="A1030" i="9"/>
  <c r="A1029" i="9"/>
  <c r="A1028" i="9"/>
  <c r="A1027" i="9"/>
  <c r="A1026" i="9"/>
  <c r="A1025" i="9"/>
  <c r="A1024" i="9"/>
  <c r="A1023" i="9"/>
  <c r="A1022" i="9"/>
  <c r="A1021" i="9"/>
  <c r="A1020" i="9"/>
  <c r="A1019" i="9"/>
  <c r="A1018" i="9"/>
  <c r="A1017" i="9"/>
  <c r="A1016" i="9"/>
  <c r="A1015" i="9"/>
  <c r="A1014" i="9"/>
  <c r="A1013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1000" i="9"/>
  <c r="A999" i="9"/>
  <c r="A998" i="9"/>
  <c r="A997" i="9"/>
  <c r="A996" i="9"/>
  <c r="A995" i="9"/>
  <c r="A994" i="9"/>
  <c r="A993" i="9"/>
  <c r="A992" i="9"/>
  <c r="A991" i="9"/>
  <c r="A990" i="9"/>
  <c r="A989" i="9"/>
  <c r="A988" i="9"/>
  <c r="A987" i="9"/>
  <c r="A986" i="9"/>
  <c r="A985" i="9"/>
  <c r="A984" i="9"/>
  <c r="A983" i="9"/>
  <c r="A982" i="9"/>
  <c r="A981" i="9"/>
  <c r="A980" i="9"/>
  <c r="A979" i="9"/>
  <c r="A978" i="9"/>
  <c r="A977" i="9"/>
  <c r="A976" i="9"/>
  <c r="A975" i="9"/>
  <c r="A974" i="9"/>
  <c r="A973" i="9"/>
  <c r="A972" i="9"/>
  <c r="A971" i="9"/>
  <c r="A970" i="9"/>
  <c r="A969" i="9"/>
  <c r="A968" i="9"/>
  <c r="A967" i="9"/>
  <c r="A966" i="9"/>
  <c r="A965" i="9"/>
  <c r="A964" i="9"/>
  <c r="A963" i="9"/>
  <c r="A962" i="9"/>
  <c r="A961" i="9"/>
  <c r="A960" i="9"/>
  <c r="A959" i="9"/>
  <c r="A958" i="9"/>
  <c r="A957" i="9"/>
  <c r="A956" i="9"/>
  <c r="A955" i="9"/>
  <c r="A954" i="9"/>
  <c r="A953" i="9"/>
  <c r="A952" i="9"/>
  <c r="A951" i="9"/>
  <c r="A950" i="9"/>
  <c r="A949" i="9"/>
  <c r="A948" i="9"/>
  <c r="A947" i="9"/>
  <c r="A946" i="9"/>
  <c r="A945" i="9"/>
  <c r="A944" i="9"/>
  <c r="A943" i="9"/>
  <c r="A942" i="9"/>
  <c r="A941" i="9"/>
  <c r="A940" i="9"/>
  <c r="A939" i="9"/>
  <c r="A938" i="9"/>
  <c r="A937" i="9"/>
  <c r="A936" i="9"/>
  <c r="A935" i="9"/>
  <c r="A934" i="9"/>
  <c r="A933" i="9"/>
  <c r="A932" i="9"/>
  <c r="A931" i="9"/>
  <c r="A930" i="9"/>
  <c r="A929" i="9"/>
  <c r="A928" i="9"/>
  <c r="A927" i="9"/>
  <c r="A926" i="9"/>
  <c r="A925" i="9"/>
  <c r="A924" i="9"/>
  <c r="A923" i="9"/>
  <c r="A922" i="9"/>
  <c r="A921" i="9"/>
  <c r="A920" i="9"/>
  <c r="A919" i="9"/>
  <c r="A918" i="9"/>
  <c r="A917" i="9"/>
  <c r="A916" i="9"/>
  <c r="A915" i="9"/>
  <c r="A914" i="9"/>
  <c r="A913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900" i="9"/>
  <c r="A899" i="9"/>
  <c r="A898" i="9"/>
  <c r="A897" i="9"/>
  <c r="A896" i="9"/>
  <c r="A895" i="9"/>
  <c r="A894" i="9"/>
  <c r="A893" i="9"/>
  <c r="A892" i="9"/>
  <c r="A891" i="9"/>
  <c r="A890" i="9"/>
  <c r="A889" i="9"/>
  <c r="A888" i="9"/>
  <c r="A887" i="9"/>
  <c r="A886" i="9"/>
  <c r="A885" i="9"/>
  <c r="A884" i="9"/>
  <c r="A883" i="9"/>
  <c r="A882" i="9"/>
  <c r="A881" i="9"/>
  <c r="A880" i="9"/>
  <c r="A879" i="9"/>
  <c r="A878" i="9"/>
  <c r="A877" i="9"/>
  <c r="A876" i="9"/>
  <c r="A875" i="9"/>
  <c r="A874" i="9"/>
  <c r="A873" i="9"/>
  <c r="A872" i="9"/>
  <c r="A871" i="9"/>
  <c r="A870" i="9"/>
  <c r="A869" i="9"/>
  <c r="A868" i="9"/>
  <c r="A867" i="9"/>
  <c r="A866" i="9"/>
  <c r="A865" i="9"/>
  <c r="A864" i="9"/>
  <c r="A863" i="9"/>
  <c r="A862" i="9"/>
  <c r="A861" i="9"/>
  <c r="A860" i="9"/>
  <c r="A859" i="9"/>
  <c r="A858" i="9"/>
  <c r="A857" i="9"/>
  <c r="A856" i="9"/>
  <c r="A855" i="9"/>
  <c r="A854" i="9"/>
  <c r="A853" i="9"/>
  <c r="A852" i="9"/>
  <c r="A851" i="9"/>
  <c r="A850" i="9"/>
  <c r="A849" i="9"/>
  <c r="A848" i="9"/>
  <c r="A847" i="9"/>
  <c r="A846" i="9"/>
  <c r="A845" i="9"/>
  <c r="A844" i="9"/>
  <c r="A843" i="9"/>
  <c r="A842" i="9"/>
  <c r="A841" i="9"/>
  <c r="A840" i="9"/>
  <c r="A839" i="9"/>
  <c r="A838" i="9"/>
  <c r="A837" i="9"/>
  <c r="A836" i="9"/>
  <c r="A835" i="9"/>
  <c r="A834" i="9"/>
  <c r="A833" i="9"/>
  <c r="A832" i="9"/>
  <c r="A831" i="9"/>
  <c r="A830" i="9"/>
  <c r="A829" i="9"/>
  <c r="A828" i="9"/>
  <c r="A827" i="9"/>
  <c r="A826" i="9"/>
  <c r="A825" i="9"/>
  <c r="A824" i="9"/>
  <c r="A823" i="9"/>
  <c r="A822" i="9"/>
  <c r="A821" i="9"/>
  <c r="A820" i="9"/>
  <c r="A819" i="9"/>
  <c r="A818" i="9"/>
  <c r="A817" i="9"/>
  <c r="A816" i="9"/>
  <c r="A815" i="9"/>
  <c r="A814" i="9"/>
  <c r="A813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800" i="9"/>
  <c r="A799" i="9"/>
  <c r="A798" i="9"/>
  <c r="A797" i="9"/>
  <c r="A796" i="9"/>
  <c r="A795" i="9"/>
  <c r="A794" i="9"/>
  <c r="A793" i="9"/>
  <c r="A792" i="9"/>
  <c r="A791" i="9"/>
  <c r="A790" i="9"/>
  <c r="A789" i="9"/>
  <c r="A788" i="9"/>
  <c r="A787" i="9"/>
  <c r="A786" i="9"/>
  <c r="A785" i="9"/>
  <c r="A784" i="9"/>
  <c r="A783" i="9"/>
  <c r="A782" i="9"/>
  <c r="A781" i="9"/>
  <c r="A780" i="9"/>
  <c r="A779" i="9"/>
  <c r="A778" i="9"/>
  <c r="A777" i="9"/>
  <c r="A776" i="9"/>
  <c r="A775" i="9"/>
  <c r="A774" i="9"/>
  <c r="A773" i="9"/>
  <c r="A772" i="9"/>
  <c r="A771" i="9"/>
  <c r="A770" i="9"/>
  <c r="A769" i="9"/>
  <c r="A768" i="9"/>
  <c r="A767" i="9"/>
  <c r="A766" i="9"/>
  <c r="A765" i="9"/>
  <c r="A764" i="9"/>
  <c r="A763" i="9"/>
  <c r="A762" i="9"/>
  <c r="A761" i="9"/>
  <c r="A760" i="9"/>
  <c r="A759" i="9"/>
  <c r="A758" i="9"/>
  <c r="A757" i="9"/>
  <c r="A756" i="9"/>
  <c r="A755" i="9"/>
  <c r="A754" i="9"/>
  <c r="A753" i="9"/>
  <c r="A752" i="9"/>
  <c r="A751" i="9"/>
  <c r="A750" i="9"/>
  <c r="A749" i="9"/>
  <c r="A748" i="9"/>
  <c r="A747" i="9"/>
  <c r="A746" i="9"/>
  <c r="A745" i="9"/>
  <c r="A744" i="9"/>
  <c r="A743" i="9"/>
  <c r="A742" i="9"/>
  <c r="A741" i="9"/>
  <c r="A740" i="9"/>
  <c r="A739" i="9"/>
  <c r="A738" i="9"/>
  <c r="A737" i="9"/>
  <c r="A736" i="9"/>
  <c r="A735" i="9"/>
  <c r="A734" i="9"/>
  <c r="A733" i="9"/>
  <c r="A732" i="9"/>
  <c r="A731" i="9"/>
  <c r="A730" i="9"/>
  <c r="A729" i="9"/>
  <c r="A728" i="9"/>
  <c r="A727" i="9"/>
  <c r="A726" i="9"/>
  <c r="A725" i="9"/>
  <c r="A724" i="9"/>
  <c r="A723" i="9"/>
  <c r="A722" i="9"/>
  <c r="A721" i="9"/>
  <c r="A720" i="9"/>
  <c r="A719" i="9"/>
  <c r="A718" i="9"/>
  <c r="A717" i="9"/>
  <c r="A716" i="9"/>
  <c r="A715" i="9"/>
  <c r="A714" i="9"/>
  <c r="A713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700" i="9"/>
  <c r="A699" i="9"/>
  <c r="A698" i="9"/>
  <c r="A697" i="9"/>
  <c r="A696" i="9"/>
  <c r="A695" i="9"/>
  <c r="A694" i="9"/>
  <c r="A693" i="9"/>
  <c r="A692" i="9"/>
  <c r="A691" i="9"/>
  <c r="A690" i="9"/>
  <c r="A689" i="9"/>
  <c r="A688" i="9"/>
  <c r="A687" i="9"/>
  <c r="A686" i="9"/>
  <c r="A685" i="9"/>
  <c r="A684" i="9"/>
  <c r="A683" i="9"/>
  <c r="A682" i="9"/>
  <c r="A681" i="9"/>
  <c r="A680" i="9"/>
  <c r="A679" i="9"/>
  <c r="A678" i="9"/>
  <c r="A677" i="9"/>
  <c r="A676" i="9"/>
  <c r="A675" i="9"/>
  <c r="A674" i="9"/>
  <c r="A673" i="9"/>
  <c r="A672" i="9"/>
  <c r="A671" i="9"/>
  <c r="A670" i="9"/>
  <c r="A669" i="9"/>
  <c r="A668" i="9"/>
  <c r="A667" i="9"/>
  <c r="A666" i="9"/>
  <c r="A665" i="9"/>
  <c r="A664" i="9"/>
  <c r="A663" i="9"/>
  <c r="A662" i="9"/>
  <c r="A661" i="9"/>
  <c r="A660" i="9"/>
  <c r="A659" i="9"/>
  <c r="A658" i="9"/>
  <c r="A657" i="9"/>
  <c r="A656" i="9"/>
  <c r="A655" i="9"/>
  <c r="A654" i="9"/>
  <c r="A653" i="9"/>
  <c r="A652" i="9"/>
  <c r="A651" i="9"/>
  <c r="A650" i="9"/>
  <c r="A649" i="9"/>
  <c r="A648" i="9"/>
  <c r="A647" i="9"/>
  <c r="A646" i="9"/>
  <c r="A645" i="9"/>
  <c r="A644" i="9"/>
  <c r="A643" i="9"/>
  <c r="A642" i="9"/>
  <c r="A641" i="9"/>
  <c r="A640" i="9"/>
  <c r="A639" i="9"/>
  <c r="A638" i="9"/>
  <c r="A637" i="9"/>
  <c r="A636" i="9"/>
  <c r="A635" i="9"/>
  <c r="A634" i="9"/>
  <c r="A633" i="9"/>
  <c r="A632" i="9"/>
  <c r="A631" i="9"/>
  <c r="A630" i="9"/>
  <c r="A629" i="9"/>
  <c r="A628" i="9"/>
  <c r="A627" i="9"/>
  <c r="A626" i="9"/>
  <c r="A625" i="9"/>
  <c r="A624" i="9"/>
  <c r="A623" i="9"/>
  <c r="A622" i="9"/>
  <c r="A621" i="9"/>
  <c r="A620" i="9"/>
  <c r="A619" i="9"/>
  <c r="A618" i="9"/>
  <c r="A617" i="9"/>
  <c r="A616" i="9"/>
  <c r="A615" i="9"/>
  <c r="A614" i="9"/>
  <c r="A613" i="9"/>
  <c r="A612" i="9"/>
  <c r="A611" i="9"/>
  <c r="A610" i="9"/>
  <c r="A609" i="9"/>
  <c r="A608" i="9"/>
  <c r="A607" i="9"/>
  <c r="A606" i="9"/>
  <c r="A605" i="9"/>
  <c r="A604" i="9"/>
  <c r="A603" i="9"/>
  <c r="A602" i="9"/>
  <c r="A601" i="9"/>
  <c r="A600" i="9"/>
  <c r="A599" i="9"/>
  <c r="A598" i="9"/>
  <c r="A597" i="9"/>
  <c r="A596" i="9"/>
  <c r="A595" i="9"/>
  <c r="A594" i="9"/>
  <c r="A593" i="9"/>
  <c r="A592" i="9"/>
  <c r="A591" i="9"/>
  <c r="A590" i="9"/>
  <c r="A589" i="9"/>
  <c r="A588" i="9"/>
  <c r="A587" i="9"/>
  <c r="A586" i="9"/>
  <c r="A585" i="9"/>
  <c r="A584" i="9"/>
  <c r="A583" i="9"/>
  <c r="A582" i="9"/>
  <c r="A581" i="9"/>
  <c r="A580" i="9"/>
  <c r="A579" i="9"/>
  <c r="A578" i="9"/>
  <c r="A577" i="9"/>
  <c r="A576" i="9"/>
  <c r="A575" i="9"/>
  <c r="A574" i="9"/>
  <c r="A573" i="9"/>
  <c r="A572" i="9"/>
  <c r="A571" i="9"/>
  <c r="A570" i="9"/>
  <c r="A569" i="9"/>
  <c r="A568" i="9"/>
  <c r="A567" i="9"/>
  <c r="A566" i="9"/>
  <c r="A565" i="9"/>
  <c r="A564" i="9"/>
  <c r="A563" i="9"/>
  <c r="A562" i="9"/>
  <c r="A561" i="9"/>
  <c r="A560" i="9"/>
  <c r="A559" i="9"/>
  <c r="A558" i="9"/>
  <c r="A557" i="9"/>
  <c r="A556" i="9"/>
  <c r="A555" i="9"/>
  <c r="A554" i="9"/>
  <c r="A553" i="9"/>
  <c r="A552" i="9"/>
  <c r="A551" i="9"/>
  <c r="A550" i="9"/>
  <c r="A549" i="9"/>
  <c r="A548" i="9"/>
  <c r="A547" i="9"/>
  <c r="A546" i="9"/>
  <c r="A545" i="9"/>
  <c r="A544" i="9"/>
  <c r="A543" i="9"/>
  <c r="A542" i="9"/>
  <c r="A541" i="9"/>
  <c r="A540" i="9"/>
  <c r="A539" i="9"/>
  <c r="A538" i="9"/>
  <c r="A537" i="9"/>
  <c r="A536" i="9"/>
  <c r="A535" i="9"/>
  <c r="A534" i="9"/>
  <c r="A533" i="9"/>
  <c r="A532" i="9"/>
  <c r="A531" i="9"/>
  <c r="A530" i="9"/>
  <c r="A529" i="9"/>
  <c r="A528" i="9"/>
  <c r="A527" i="9"/>
  <c r="A526" i="9"/>
  <c r="A525" i="9"/>
  <c r="A524" i="9"/>
  <c r="A523" i="9"/>
  <c r="A522" i="9"/>
  <c r="A521" i="9"/>
  <c r="A520" i="9"/>
  <c r="A519" i="9"/>
  <c r="A518" i="9"/>
  <c r="A517" i="9"/>
  <c r="A516" i="9"/>
  <c r="A515" i="9"/>
  <c r="A514" i="9"/>
  <c r="A513" i="9"/>
  <c r="A512" i="9"/>
  <c r="A511" i="9"/>
  <c r="A510" i="9"/>
  <c r="A509" i="9"/>
  <c r="A508" i="9"/>
  <c r="A507" i="9"/>
  <c r="A506" i="9"/>
  <c r="A505" i="9"/>
  <c r="A504" i="9"/>
  <c r="A503" i="9"/>
  <c r="A502" i="9"/>
  <c r="A501" i="9"/>
  <c r="A500" i="9"/>
  <c r="A499" i="9"/>
  <c r="A498" i="9"/>
  <c r="A497" i="9"/>
  <c r="A496" i="9"/>
  <c r="A495" i="9"/>
  <c r="A494" i="9"/>
  <c r="A493" i="9"/>
  <c r="A492" i="9"/>
  <c r="A491" i="9"/>
  <c r="A490" i="9"/>
  <c r="A489" i="9"/>
  <c r="A488" i="9"/>
  <c r="A487" i="9"/>
  <c r="A486" i="9"/>
  <c r="A485" i="9"/>
  <c r="A484" i="9"/>
  <c r="A483" i="9"/>
  <c r="A482" i="9"/>
  <c r="A481" i="9"/>
  <c r="A480" i="9"/>
  <c r="A479" i="9"/>
  <c r="A478" i="9"/>
  <c r="A477" i="9"/>
  <c r="A476" i="9"/>
  <c r="A475" i="9"/>
  <c r="A474" i="9"/>
  <c r="A473" i="9"/>
  <c r="A472" i="9"/>
  <c r="A471" i="9"/>
  <c r="A470" i="9"/>
  <c r="A469" i="9"/>
  <c r="A468" i="9"/>
  <c r="A467" i="9"/>
  <c r="A466" i="9"/>
  <c r="A465" i="9"/>
  <c r="A464" i="9"/>
  <c r="A463" i="9"/>
  <c r="A462" i="9"/>
  <c r="A461" i="9"/>
  <c r="A460" i="9"/>
  <c r="A459" i="9"/>
  <c r="A458" i="9"/>
  <c r="A457" i="9"/>
  <c r="A456" i="9"/>
  <c r="A455" i="9"/>
  <c r="A454" i="9"/>
  <c r="A453" i="9"/>
  <c r="A452" i="9"/>
  <c r="A451" i="9"/>
  <c r="A450" i="9"/>
  <c r="A449" i="9"/>
  <c r="A448" i="9"/>
  <c r="A447" i="9"/>
  <c r="A446" i="9"/>
  <c r="A445" i="9"/>
  <c r="A444" i="9"/>
  <c r="A443" i="9"/>
  <c r="A442" i="9"/>
  <c r="A441" i="9"/>
  <c r="A440" i="9"/>
  <c r="A439" i="9"/>
  <c r="A438" i="9"/>
  <c r="A437" i="9"/>
  <c r="A436" i="9"/>
  <c r="A435" i="9"/>
  <c r="A434" i="9"/>
  <c r="A433" i="9"/>
  <c r="A432" i="9"/>
  <c r="A431" i="9"/>
  <c r="A430" i="9"/>
  <c r="A429" i="9"/>
  <c r="A428" i="9"/>
  <c r="A427" i="9"/>
  <c r="A426" i="9"/>
  <c r="A425" i="9"/>
  <c r="A424" i="9"/>
  <c r="A423" i="9"/>
  <c r="A422" i="9"/>
  <c r="A421" i="9"/>
  <c r="A420" i="9"/>
  <c r="A419" i="9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A404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H190" i="8" l="1"/>
  <c r="H182" i="8"/>
  <c r="H173" i="8"/>
  <c r="H165" i="8"/>
  <c r="H157" i="8"/>
  <c r="H149" i="8"/>
  <c r="H141" i="8"/>
  <c r="H133" i="8"/>
  <c r="H125" i="8"/>
  <c r="H117" i="8"/>
  <c r="H109" i="8"/>
  <c r="H101" i="8"/>
  <c r="H93" i="8"/>
  <c r="H85" i="8"/>
  <c r="H77" i="8"/>
  <c r="H69" i="8"/>
  <c r="H61" i="8"/>
  <c r="H53" i="8"/>
  <c r="H45" i="8"/>
  <c r="H37" i="8"/>
  <c r="H28" i="8"/>
  <c r="H19" i="8"/>
  <c r="H11" i="8"/>
  <c r="H189" i="8"/>
  <c r="H181" i="8"/>
  <c r="H172" i="8"/>
  <c r="H164" i="8"/>
  <c r="H156" i="8"/>
  <c r="H148" i="8"/>
  <c r="H140" i="8"/>
  <c r="H132" i="8"/>
  <c r="H124" i="8"/>
  <c r="H116" i="8"/>
  <c r="H108" i="8"/>
  <c r="H100" i="8"/>
  <c r="H92" i="8"/>
  <c r="H84" i="8"/>
  <c r="H76" i="8"/>
  <c r="H68" i="8"/>
  <c r="H60" i="8"/>
  <c r="H52" i="8"/>
  <c r="H44" i="8"/>
  <c r="H35" i="8"/>
  <c r="H27" i="8"/>
  <c r="H18" i="8"/>
  <c r="H10" i="8"/>
  <c r="H188" i="8"/>
  <c r="H180" i="8"/>
  <c r="H171" i="8"/>
  <c r="H163" i="8"/>
  <c r="H155" i="8"/>
  <c r="H147" i="8"/>
  <c r="H139" i="8"/>
  <c r="H131" i="8"/>
  <c r="H123" i="8"/>
  <c r="H115" i="8"/>
  <c r="H107" i="8"/>
  <c r="H99" i="8"/>
  <c r="H91" i="8"/>
  <c r="H83" i="8"/>
  <c r="H75" i="8"/>
  <c r="H67" i="8"/>
  <c r="H59" i="8"/>
  <c r="H51" i="8"/>
  <c r="H43" i="8"/>
  <c r="H34" i="8"/>
  <c r="H26" i="8"/>
  <c r="H17" i="8"/>
  <c r="H9" i="8"/>
  <c r="H187" i="8"/>
  <c r="H179" i="8"/>
  <c r="H170" i="8"/>
  <c r="H162" i="8"/>
  <c r="H154" i="8"/>
  <c r="H146" i="8"/>
  <c r="H138" i="8"/>
  <c r="H130" i="8"/>
  <c r="H122" i="8"/>
  <c r="H114" i="8"/>
  <c r="H106" i="8"/>
  <c r="H98" i="8"/>
  <c r="H90" i="8"/>
  <c r="H82" i="8"/>
  <c r="H74" i="8"/>
  <c r="H66" i="8"/>
  <c r="H58" i="8"/>
  <c r="H50" i="8"/>
  <c r="H42" i="8"/>
  <c r="H33" i="8"/>
  <c r="H25" i="8"/>
  <c r="H16" i="8"/>
  <c r="H8" i="8"/>
  <c r="H186" i="8"/>
  <c r="H178" i="8"/>
  <c r="H169" i="8"/>
  <c r="H161" i="8"/>
  <c r="H153" i="8"/>
  <c r="H145" i="8"/>
  <c r="H137" i="8"/>
  <c r="H129" i="8"/>
  <c r="H121" i="8"/>
  <c r="H113" i="8"/>
  <c r="H105" i="8"/>
  <c r="H97" i="8"/>
  <c r="H89" i="8"/>
  <c r="H81" i="8"/>
  <c r="H73" i="8"/>
  <c r="H65" i="8"/>
  <c r="H57" i="8"/>
  <c r="H49" i="8"/>
  <c r="H41" i="8"/>
  <c r="H32" i="8"/>
  <c r="H24" i="8"/>
  <c r="H15" i="8"/>
  <c r="H7" i="8"/>
  <c r="H185" i="8"/>
  <c r="H177" i="8"/>
  <c r="H168" i="8"/>
  <c r="H160" i="8"/>
  <c r="H152" i="8"/>
  <c r="H144" i="8"/>
  <c r="H136" i="8"/>
  <c r="H128" i="8"/>
  <c r="H120" i="8"/>
  <c r="H112" i="8"/>
  <c r="H104" i="8"/>
  <c r="H96" i="8"/>
  <c r="H88" i="8"/>
  <c r="H80" i="8"/>
  <c r="H72" i="8"/>
  <c r="H64" i="8"/>
  <c r="H56" i="8"/>
  <c r="H48" i="8"/>
  <c r="H40" i="8"/>
  <c r="H31" i="8"/>
  <c r="H23" i="8"/>
  <c r="H14" i="8"/>
  <c r="H6" i="8"/>
  <c r="H3" i="8"/>
  <c r="H184" i="8"/>
  <c r="H167" i="8"/>
  <c r="H159" i="8"/>
  <c r="H151" i="8"/>
  <c r="H143" i="8"/>
  <c r="H135" i="8"/>
  <c r="H127" i="8"/>
  <c r="H119" i="8"/>
  <c r="H111" i="8"/>
  <c r="H103" i="8"/>
  <c r="H95" i="8"/>
  <c r="H87" i="8"/>
  <c r="H79" i="8"/>
  <c r="H71" i="8"/>
  <c r="H63" i="8"/>
  <c r="H55" i="8"/>
  <c r="H47" i="8"/>
  <c r="H39" i="8"/>
  <c r="H30" i="8"/>
  <c r="H22" i="8"/>
  <c r="H13" i="8"/>
  <c r="H5" i="8"/>
  <c r="H191" i="8"/>
  <c r="H183" i="8"/>
  <c r="H174" i="8"/>
  <c r="H166" i="8"/>
  <c r="H158" i="8"/>
  <c r="H150" i="8"/>
  <c r="H142" i="8"/>
  <c r="H134" i="8"/>
  <c r="H126" i="8"/>
  <c r="H118" i="8"/>
  <c r="H110" i="8"/>
  <c r="H102" i="8"/>
  <c r="H94" i="8"/>
  <c r="H86" i="8"/>
  <c r="H78" i="8"/>
  <c r="H70" i="8"/>
  <c r="H62" i="8"/>
  <c r="H54" i="8"/>
  <c r="H46" i="8"/>
  <c r="H38" i="8"/>
  <c r="H29" i="8"/>
  <c r="H20" i="8"/>
  <c r="H12" i="8"/>
  <c r="H4" i="8"/>
  <c r="G11" i="8"/>
  <c r="G181" i="8"/>
  <c r="G124" i="8"/>
  <c r="G108" i="8"/>
  <c r="G52" i="8"/>
  <c r="G189" i="8"/>
  <c r="G132" i="8"/>
  <c r="G76" i="8"/>
  <c r="G19" i="8"/>
  <c r="G148" i="8"/>
  <c r="G100" i="8"/>
  <c r="G28" i="8"/>
  <c r="G140" i="8"/>
  <c r="G84" i="8"/>
  <c r="G68" i="8"/>
  <c r="G156" i="8"/>
  <c r="G92" i="8"/>
  <c r="G60" i="8"/>
  <c r="G164" i="8"/>
  <c r="G172" i="8"/>
  <c r="G116" i="8"/>
  <c r="G188" i="8"/>
  <c r="G180" i="8"/>
  <c r="G171" i="8"/>
  <c r="G163" i="8"/>
  <c r="G155" i="8"/>
  <c r="G147" i="8"/>
  <c r="G139" i="8"/>
  <c r="G131" i="8"/>
  <c r="G123" i="8"/>
  <c r="G115" i="8"/>
  <c r="G107" i="8"/>
  <c r="G99" i="8"/>
  <c r="G91" i="8"/>
  <c r="G83" i="8"/>
  <c r="G75" i="8"/>
  <c r="G67" i="8"/>
  <c r="G59" i="8"/>
  <c r="G51" i="8"/>
  <c r="G35" i="8"/>
  <c r="G27" i="8"/>
  <c r="G18" i="8"/>
  <c r="G10" i="8"/>
  <c r="G187" i="8"/>
  <c r="G179" i="8"/>
  <c r="G170" i="8"/>
  <c r="G162" i="8"/>
  <c r="G154" i="8"/>
  <c r="G146" i="8"/>
  <c r="G138" i="8"/>
  <c r="G130" i="8"/>
  <c r="G122" i="8"/>
  <c r="G114" i="8"/>
  <c r="G106" i="8"/>
  <c r="G98" i="8"/>
  <c r="G90" i="8"/>
  <c r="G82" i="8"/>
  <c r="G74" i="8"/>
  <c r="G66" i="8"/>
  <c r="G58" i="8"/>
  <c r="G50" i="8"/>
  <c r="G34" i="8"/>
  <c r="G26" i="8"/>
  <c r="G17" i="8"/>
  <c r="G9" i="8"/>
  <c r="G178" i="8"/>
  <c r="G169" i="8"/>
  <c r="G161" i="8"/>
  <c r="G153" i="8"/>
  <c r="G145" i="8"/>
  <c r="G137" i="8"/>
  <c r="G129" i="8"/>
  <c r="G121" i="8"/>
  <c r="G113" i="8"/>
  <c r="G105" i="8"/>
  <c r="G97" i="8"/>
  <c r="G89" i="8"/>
  <c r="G81" i="8"/>
  <c r="G73" i="8"/>
  <c r="G65" i="8"/>
  <c r="G57" i="8"/>
  <c r="G49" i="8"/>
  <c r="G41" i="8"/>
  <c r="G33" i="8"/>
  <c r="G25" i="8"/>
  <c r="G16" i="8"/>
  <c r="G8" i="8"/>
  <c r="G185" i="8"/>
  <c r="G177" i="8"/>
  <c r="G168" i="8"/>
  <c r="G160" i="8"/>
  <c r="G152" i="8"/>
  <c r="G144" i="8"/>
  <c r="G136" i="8"/>
  <c r="G120" i="8"/>
  <c r="G112" i="8"/>
  <c r="G104" i="8"/>
  <c r="G96" i="8"/>
  <c r="G88" i="8"/>
  <c r="G80" i="8"/>
  <c r="G72" i="8"/>
  <c r="G64" i="8"/>
  <c r="G56" i="8"/>
  <c r="G48" i="8"/>
  <c r="G40" i="8"/>
  <c r="G32" i="8"/>
  <c r="G24" i="8"/>
  <c r="G15" i="8"/>
  <c r="G7" i="8"/>
  <c r="G3" i="8"/>
  <c r="G184" i="8"/>
  <c r="G167" i="8"/>
  <c r="G159" i="8"/>
  <c r="G151" i="8"/>
  <c r="G143" i="8"/>
  <c r="G135" i="8"/>
  <c r="G127" i="8"/>
  <c r="G119" i="8"/>
  <c r="G111" i="8"/>
  <c r="G103" i="8"/>
  <c r="G95" i="8"/>
  <c r="G87" i="8"/>
  <c r="G79" i="8"/>
  <c r="G71" i="8"/>
  <c r="G63" i="8"/>
  <c r="G55" i="8"/>
  <c r="G47" i="8"/>
  <c r="G39" i="8"/>
  <c r="G31" i="8"/>
  <c r="G23" i="8"/>
  <c r="G14" i="8"/>
  <c r="G6" i="8"/>
  <c r="G191" i="8"/>
  <c r="G183" i="8"/>
  <c r="G174" i="8"/>
  <c r="G166" i="8"/>
  <c r="G158" i="8"/>
  <c r="G150" i="8"/>
  <c r="G142" i="8"/>
  <c r="G134" i="8"/>
  <c r="G126" i="8"/>
  <c r="G118" i="8"/>
  <c r="G110" i="8"/>
  <c r="G102" i="8"/>
  <c r="G94" i="8"/>
  <c r="G86" i="8"/>
  <c r="G78" i="8"/>
  <c r="G70" i="8"/>
  <c r="G62" i="8"/>
  <c r="G54" i="8"/>
  <c r="G46" i="8"/>
  <c r="G38" i="8"/>
  <c r="G30" i="8"/>
  <c r="G22" i="8"/>
  <c r="G13" i="8"/>
  <c r="G5" i="8"/>
  <c r="G190" i="8"/>
  <c r="G182" i="8"/>
  <c r="G173" i="8"/>
  <c r="G165" i="8"/>
  <c r="G157" i="8"/>
  <c r="G149" i="8"/>
  <c r="G141" i="8"/>
  <c r="G133" i="8"/>
  <c r="G125" i="8"/>
  <c r="G117" i="8"/>
  <c r="G109" i="8"/>
  <c r="G101" i="8"/>
  <c r="G93" i="8"/>
  <c r="G85" i="8"/>
  <c r="G77" i="8"/>
  <c r="G69" i="8"/>
  <c r="G61" i="8"/>
  <c r="G53" i="8"/>
  <c r="G45" i="8"/>
  <c r="G37" i="8"/>
  <c r="G29" i="8"/>
  <c r="G20" i="8"/>
  <c r="G12" i="8"/>
  <c r="G4" i="8"/>
  <c r="K356" i="4"/>
  <c r="L356" i="4" s="1"/>
  <c r="N356" i="4"/>
  <c r="O356" i="4"/>
  <c r="P356" i="4" s="1"/>
  <c r="Q356" i="4"/>
  <c r="R356" i="4" s="1"/>
  <c r="S356" i="4"/>
  <c r="T356" i="4" s="1"/>
  <c r="U356" i="4"/>
  <c r="V356" i="4" s="1"/>
  <c r="U355" i="4"/>
  <c r="V355" i="4" s="1"/>
  <c r="S355" i="4"/>
  <c r="T355" i="4" s="1"/>
  <c r="Q355" i="4"/>
  <c r="R355" i="4" s="1"/>
  <c r="O355" i="4"/>
  <c r="P355" i="4" s="1"/>
  <c r="N355" i="4"/>
  <c r="K355" i="4"/>
  <c r="L355" i="4" s="1"/>
  <c r="I356" i="4"/>
  <c r="J356" i="4" s="1"/>
  <c r="I355" i="4"/>
  <c r="J355" i="4" s="1"/>
  <c r="B355" i="5"/>
  <c r="C355" i="5"/>
  <c r="E355" i="5"/>
  <c r="F355" i="5"/>
  <c r="G355" i="5"/>
  <c r="H355" i="5"/>
  <c r="B356" i="5"/>
  <c r="C356" i="5"/>
  <c r="E356" i="5"/>
  <c r="F356" i="5"/>
  <c r="G356" i="5"/>
  <c r="H356" i="5"/>
  <c r="B357" i="5"/>
  <c r="C357" i="5"/>
  <c r="E357" i="5"/>
  <c r="F357" i="5"/>
  <c r="G357" i="5"/>
  <c r="H357" i="5"/>
  <c r="B358" i="5"/>
  <c r="C358" i="5"/>
  <c r="E358" i="5"/>
  <c r="F358" i="5"/>
  <c r="G358" i="5"/>
  <c r="H358" i="5"/>
  <c r="W356" i="4" l="1"/>
  <c r="W355" i="4"/>
  <c r="I156" i="5"/>
  <c r="J156" i="5" s="1"/>
  <c r="U352" i="5" l="1"/>
  <c r="V352" i="5" s="1"/>
  <c r="S352" i="5"/>
  <c r="T352" i="5" s="1"/>
  <c r="Q352" i="5"/>
  <c r="R352" i="5" s="1"/>
  <c r="O352" i="5"/>
  <c r="P352" i="5" s="1"/>
  <c r="N352" i="5"/>
  <c r="K352" i="5"/>
  <c r="L352" i="5" s="1"/>
  <c r="I352" i="5"/>
  <c r="J352" i="5" s="1"/>
  <c r="U350" i="5"/>
  <c r="V350" i="5" s="1"/>
  <c r="S350" i="5"/>
  <c r="T350" i="5" s="1"/>
  <c r="Q350" i="5"/>
  <c r="R350" i="5" s="1"/>
  <c r="O350" i="5"/>
  <c r="P350" i="5" s="1"/>
  <c r="N350" i="5"/>
  <c r="K350" i="5"/>
  <c r="L350" i="5" s="1"/>
  <c r="I350" i="5"/>
  <c r="J350" i="5" s="1"/>
  <c r="U348" i="5"/>
  <c r="V348" i="5" s="1"/>
  <c r="S348" i="5"/>
  <c r="T348" i="5" s="1"/>
  <c r="Q348" i="5"/>
  <c r="R348" i="5" s="1"/>
  <c r="O348" i="5"/>
  <c r="P348" i="5" s="1"/>
  <c r="N348" i="5"/>
  <c r="K348" i="5"/>
  <c r="L348" i="5" s="1"/>
  <c r="I348" i="5"/>
  <c r="J348" i="5" s="1"/>
  <c r="U347" i="5"/>
  <c r="V347" i="5" s="1"/>
  <c r="S347" i="5"/>
  <c r="T347" i="5" s="1"/>
  <c r="Q347" i="5"/>
  <c r="R347" i="5" s="1"/>
  <c r="O347" i="5"/>
  <c r="P347" i="5" s="1"/>
  <c r="N347" i="5"/>
  <c r="K347" i="5"/>
  <c r="L347" i="5" s="1"/>
  <c r="I347" i="5"/>
  <c r="J347" i="5" s="1"/>
  <c r="U345" i="5"/>
  <c r="V345" i="5" s="1"/>
  <c r="S345" i="5"/>
  <c r="T345" i="5" s="1"/>
  <c r="Q345" i="5"/>
  <c r="R345" i="5" s="1"/>
  <c r="O345" i="5"/>
  <c r="P345" i="5" s="1"/>
  <c r="N345" i="5"/>
  <c r="K345" i="5"/>
  <c r="L345" i="5" s="1"/>
  <c r="I345" i="5"/>
  <c r="J345" i="5" s="1"/>
  <c r="U343" i="5"/>
  <c r="V343" i="5" s="1"/>
  <c r="S343" i="5"/>
  <c r="T343" i="5" s="1"/>
  <c r="Q343" i="5"/>
  <c r="R343" i="5" s="1"/>
  <c r="O343" i="5"/>
  <c r="P343" i="5" s="1"/>
  <c r="N343" i="5"/>
  <c r="K343" i="5"/>
  <c r="L343" i="5" s="1"/>
  <c r="I343" i="5"/>
  <c r="J343" i="5" s="1"/>
  <c r="U342" i="5"/>
  <c r="V342" i="5" s="1"/>
  <c r="S342" i="5"/>
  <c r="T342" i="5" s="1"/>
  <c r="Q342" i="5"/>
  <c r="R342" i="5" s="1"/>
  <c r="O342" i="5"/>
  <c r="P342" i="5" s="1"/>
  <c r="N342" i="5"/>
  <c r="K342" i="5"/>
  <c r="L342" i="5" s="1"/>
  <c r="I342" i="5"/>
  <c r="J342" i="5" s="1"/>
  <c r="U339" i="5"/>
  <c r="V339" i="5" s="1"/>
  <c r="S339" i="5"/>
  <c r="T339" i="5" s="1"/>
  <c r="Q339" i="5"/>
  <c r="R339" i="5" s="1"/>
  <c r="O339" i="5"/>
  <c r="P339" i="5" s="1"/>
  <c r="N339" i="5"/>
  <c r="K339" i="5"/>
  <c r="L339" i="5" s="1"/>
  <c r="I339" i="5"/>
  <c r="J339" i="5" s="1"/>
  <c r="U338" i="5"/>
  <c r="V338" i="5" s="1"/>
  <c r="S338" i="5"/>
  <c r="T338" i="5" s="1"/>
  <c r="Q338" i="5"/>
  <c r="R338" i="5" s="1"/>
  <c r="O338" i="5"/>
  <c r="P338" i="5" s="1"/>
  <c r="N338" i="5"/>
  <c r="K338" i="5"/>
  <c r="L338" i="5" s="1"/>
  <c r="I338" i="5"/>
  <c r="J338" i="5" s="1"/>
  <c r="U337" i="5"/>
  <c r="V337" i="5" s="1"/>
  <c r="S337" i="5"/>
  <c r="T337" i="5" s="1"/>
  <c r="Q337" i="5"/>
  <c r="R337" i="5" s="1"/>
  <c r="O337" i="5"/>
  <c r="P337" i="5" s="1"/>
  <c r="N337" i="5"/>
  <c r="K337" i="5"/>
  <c r="L337" i="5" s="1"/>
  <c r="I337" i="5"/>
  <c r="J337" i="5" s="1"/>
  <c r="U336" i="5"/>
  <c r="V336" i="5" s="1"/>
  <c r="S336" i="5"/>
  <c r="T336" i="5" s="1"/>
  <c r="Q336" i="5"/>
  <c r="R336" i="5" s="1"/>
  <c r="O336" i="5"/>
  <c r="P336" i="5" s="1"/>
  <c r="N336" i="5"/>
  <c r="K336" i="5"/>
  <c r="L336" i="5" s="1"/>
  <c r="I336" i="5"/>
  <c r="J336" i="5" s="1"/>
  <c r="U333" i="5"/>
  <c r="V333" i="5" s="1"/>
  <c r="S333" i="5"/>
  <c r="T333" i="5" s="1"/>
  <c r="Q333" i="5"/>
  <c r="R333" i="5" s="1"/>
  <c r="O333" i="5"/>
  <c r="P333" i="5" s="1"/>
  <c r="N333" i="5"/>
  <c r="K333" i="5"/>
  <c r="L333" i="5" s="1"/>
  <c r="I333" i="5"/>
  <c r="J333" i="5" s="1"/>
  <c r="U331" i="5"/>
  <c r="V331" i="5" s="1"/>
  <c r="S331" i="5"/>
  <c r="T331" i="5" s="1"/>
  <c r="Q331" i="5"/>
  <c r="R331" i="5" s="1"/>
  <c r="O331" i="5"/>
  <c r="P331" i="5" s="1"/>
  <c r="N331" i="5"/>
  <c r="K331" i="5"/>
  <c r="L331" i="5" s="1"/>
  <c r="I331" i="5"/>
  <c r="J331" i="5" s="1"/>
  <c r="U329" i="5"/>
  <c r="V329" i="5" s="1"/>
  <c r="S329" i="5"/>
  <c r="T329" i="5" s="1"/>
  <c r="Q329" i="5"/>
  <c r="R329" i="5" s="1"/>
  <c r="O329" i="5"/>
  <c r="P329" i="5" s="1"/>
  <c r="N329" i="5"/>
  <c r="K329" i="5"/>
  <c r="L329" i="5" s="1"/>
  <c r="I329" i="5"/>
  <c r="J329" i="5" s="1"/>
  <c r="U327" i="5"/>
  <c r="V327" i="5" s="1"/>
  <c r="S327" i="5"/>
  <c r="T327" i="5" s="1"/>
  <c r="Q327" i="5"/>
  <c r="R327" i="5" s="1"/>
  <c r="O327" i="5"/>
  <c r="P327" i="5" s="1"/>
  <c r="N327" i="5"/>
  <c r="K327" i="5"/>
  <c r="L327" i="5" s="1"/>
  <c r="I327" i="5"/>
  <c r="J327" i="5" s="1"/>
  <c r="U324" i="5"/>
  <c r="V324" i="5" s="1"/>
  <c r="S324" i="5"/>
  <c r="T324" i="5" s="1"/>
  <c r="Q324" i="5"/>
  <c r="R324" i="5" s="1"/>
  <c r="O324" i="5"/>
  <c r="P324" i="5" s="1"/>
  <c r="N324" i="5"/>
  <c r="K324" i="5"/>
  <c r="L324" i="5" s="1"/>
  <c r="I324" i="5"/>
  <c r="J324" i="5" s="1"/>
  <c r="U323" i="5"/>
  <c r="V323" i="5" s="1"/>
  <c r="S323" i="5"/>
  <c r="T323" i="5" s="1"/>
  <c r="Q323" i="5"/>
  <c r="R323" i="5" s="1"/>
  <c r="O323" i="5"/>
  <c r="P323" i="5" s="1"/>
  <c r="N323" i="5"/>
  <c r="K323" i="5"/>
  <c r="L323" i="5" s="1"/>
  <c r="I323" i="5"/>
  <c r="J323" i="5" s="1"/>
  <c r="U320" i="5"/>
  <c r="V320" i="5" s="1"/>
  <c r="S320" i="5"/>
  <c r="T320" i="5" s="1"/>
  <c r="Q320" i="5"/>
  <c r="R320" i="5" s="1"/>
  <c r="O320" i="5"/>
  <c r="P320" i="5" s="1"/>
  <c r="N320" i="5"/>
  <c r="K320" i="5"/>
  <c r="L320" i="5" s="1"/>
  <c r="I320" i="5"/>
  <c r="J320" i="5" s="1"/>
  <c r="U318" i="5"/>
  <c r="V318" i="5" s="1"/>
  <c r="S318" i="5"/>
  <c r="T318" i="5" s="1"/>
  <c r="Q318" i="5"/>
  <c r="R318" i="5" s="1"/>
  <c r="O318" i="5"/>
  <c r="P318" i="5" s="1"/>
  <c r="N318" i="5"/>
  <c r="K318" i="5"/>
  <c r="L318" i="5" s="1"/>
  <c r="I318" i="5"/>
  <c r="J318" i="5" s="1"/>
  <c r="U315" i="5"/>
  <c r="V315" i="5" s="1"/>
  <c r="S315" i="5"/>
  <c r="T315" i="5" s="1"/>
  <c r="Q315" i="5"/>
  <c r="R315" i="5" s="1"/>
  <c r="O315" i="5"/>
  <c r="P315" i="5" s="1"/>
  <c r="N315" i="5"/>
  <c r="K315" i="5"/>
  <c r="L315" i="5" s="1"/>
  <c r="I315" i="5"/>
  <c r="J315" i="5" s="1"/>
  <c r="U314" i="5"/>
  <c r="V314" i="5" s="1"/>
  <c r="S314" i="5"/>
  <c r="T314" i="5" s="1"/>
  <c r="Q314" i="5"/>
  <c r="R314" i="5" s="1"/>
  <c r="O314" i="5"/>
  <c r="P314" i="5" s="1"/>
  <c r="N314" i="5"/>
  <c r="K314" i="5"/>
  <c r="L314" i="5" s="1"/>
  <c r="I314" i="5"/>
  <c r="J314" i="5" s="1"/>
  <c r="U313" i="5"/>
  <c r="V313" i="5" s="1"/>
  <c r="S313" i="5"/>
  <c r="T313" i="5" s="1"/>
  <c r="Q313" i="5"/>
  <c r="R313" i="5" s="1"/>
  <c r="O313" i="5"/>
  <c r="P313" i="5" s="1"/>
  <c r="N313" i="5"/>
  <c r="K313" i="5"/>
  <c r="L313" i="5" s="1"/>
  <c r="I313" i="5"/>
  <c r="J313" i="5" s="1"/>
  <c r="U311" i="5"/>
  <c r="V311" i="5" s="1"/>
  <c r="S311" i="5"/>
  <c r="T311" i="5" s="1"/>
  <c r="Q311" i="5"/>
  <c r="R311" i="5" s="1"/>
  <c r="O311" i="5"/>
  <c r="P311" i="5" s="1"/>
  <c r="N311" i="5"/>
  <c r="K311" i="5"/>
  <c r="L311" i="5" s="1"/>
  <c r="I311" i="5"/>
  <c r="J311" i="5" s="1"/>
  <c r="U310" i="5"/>
  <c r="V310" i="5" s="1"/>
  <c r="S310" i="5"/>
  <c r="T310" i="5" s="1"/>
  <c r="Q310" i="5"/>
  <c r="R310" i="5" s="1"/>
  <c r="O310" i="5"/>
  <c r="P310" i="5" s="1"/>
  <c r="N310" i="5"/>
  <c r="K310" i="5"/>
  <c r="L310" i="5" s="1"/>
  <c r="I310" i="5"/>
  <c r="J310" i="5" s="1"/>
  <c r="U309" i="5"/>
  <c r="V309" i="5" s="1"/>
  <c r="S309" i="5"/>
  <c r="T309" i="5" s="1"/>
  <c r="Q309" i="5"/>
  <c r="R309" i="5" s="1"/>
  <c r="O309" i="5"/>
  <c r="P309" i="5" s="1"/>
  <c r="N309" i="5"/>
  <c r="K309" i="5"/>
  <c r="L309" i="5" s="1"/>
  <c r="I309" i="5"/>
  <c r="J309" i="5" s="1"/>
  <c r="U308" i="5"/>
  <c r="V308" i="5" s="1"/>
  <c r="S308" i="5"/>
  <c r="T308" i="5" s="1"/>
  <c r="Q308" i="5"/>
  <c r="R308" i="5" s="1"/>
  <c r="O308" i="5"/>
  <c r="P308" i="5" s="1"/>
  <c r="N308" i="5"/>
  <c r="K308" i="5"/>
  <c r="L308" i="5" s="1"/>
  <c r="I308" i="5"/>
  <c r="J308" i="5" s="1"/>
  <c r="U306" i="5"/>
  <c r="V306" i="5" s="1"/>
  <c r="S306" i="5"/>
  <c r="T306" i="5" s="1"/>
  <c r="Q306" i="5"/>
  <c r="R306" i="5" s="1"/>
  <c r="O306" i="5"/>
  <c r="P306" i="5" s="1"/>
  <c r="N306" i="5"/>
  <c r="K306" i="5"/>
  <c r="L306" i="5" s="1"/>
  <c r="I306" i="5"/>
  <c r="J306" i="5" s="1"/>
  <c r="U303" i="5"/>
  <c r="V303" i="5" s="1"/>
  <c r="S303" i="5"/>
  <c r="T303" i="5" s="1"/>
  <c r="Q303" i="5"/>
  <c r="R303" i="5" s="1"/>
  <c r="O303" i="5"/>
  <c r="P303" i="5" s="1"/>
  <c r="N303" i="5"/>
  <c r="K303" i="5"/>
  <c r="L303" i="5" s="1"/>
  <c r="I303" i="5"/>
  <c r="J303" i="5" s="1"/>
  <c r="U301" i="5"/>
  <c r="V301" i="5" s="1"/>
  <c r="S301" i="5"/>
  <c r="T301" i="5" s="1"/>
  <c r="Q301" i="5"/>
  <c r="R301" i="5" s="1"/>
  <c r="O301" i="5"/>
  <c r="P301" i="5" s="1"/>
  <c r="N301" i="5"/>
  <c r="K301" i="5"/>
  <c r="L301" i="5" s="1"/>
  <c r="I301" i="5"/>
  <c r="J301" i="5" s="1"/>
  <c r="U300" i="5"/>
  <c r="V300" i="5" s="1"/>
  <c r="S300" i="5"/>
  <c r="T300" i="5" s="1"/>
  <c r="Q300" i="5"/>
  <c r="R300" i="5" s="1"/>
  <c r="O300" i="5"/>
  <c r="P300" i="5" s="1"/>
  <c r="N300" i="5"/>
  <c r="K300" i="5"/>
  <c r="L300" i="5" s="1"/>
  <c r="I300" i="5"/>
  <c r="J300" i="5" s="1"/>
  <c r="U297" i="5"/>
  <c r="V297" i="5" s="1"/>
  <c r="S297" i="5"/>
  <c r="T297" i="5" s="1"/>
  <c r="Q297" i="5"/>
  <c r="R297" i="5" s="1"/>
  <c r="O297" i="5"/>
  <c r="P297" i="5" s="1"/>
  <c r="N297" i="5"/>
  <c r="K297" i="5"/>
  <c r="L297" i="5" s="1"/>
  <c r="I297" i="5"/>
  <c r="J297" i="5" s="1"/>
  <c r="U295" i="5"/>
  <c r="V295" i="5" s="1"/>
  <c r="S295" i="5"/>
  <c r="T295" i="5" s="1"/>
  <c r="Q295" i="5"/>
  <c r="R295" i="5" s="1"/>
  <c r="O295" i="5"/>
  <c r="P295" i="5" s="1"/>
  <c r="N295" i="5"/>
  <c r="K295" i="5"/>
  <c r="L295" i="5" s="1"/>
  <c r="I295" i="5"/>
  <c r="J295" i="5" s="1"/>
  <c r="U293" i="5"/>
  <c r="V293" i="5" s="1"/>
  <c r="S293" i="5"/>
  <c r="T293" i="5" s="1"/>
  <c r="Q293" i="5"/>
  <c r="R293" i="5" s="1"/>
  <c r="O293" i="5"/>
  <c r="P293" i="5" s="1"/>
  <c r="N293" i="5"/>
  <c r="K293" i="5"/>
  <c r="L293" i="5" s="1"/>
  <c r="I293" i="5"/>
  <c r="J293" i="5" s="1"/>
  <c r="U290" i="5"/>
  <c r="V290" i="5" s="1"/>
  <c r="S290" i="5"/>
  <c r="T290" i="5" s="1"/>
  <c r="Q290" i="5"/>
  <c r="R290" i="5" s="1"/>
  <c r="O290" i="5"/>
  <c r="P290" i="5" s="1"/>
  <c r="N290" i="5"/>
  <c r="K290" i="5"/>
  <c r="L290" i="5" s="1"/>
  <c r="I290" i="5"/>
  <c r="J290" i="5" s="1"/>
  <c r="U288" i="5"/>
  <c r="V288" i="5" s="1"/>
  <c r="S288" i="5"/>
  <c r="T288" i="5" s="1"/>
  <c r="Q288" i="5"/>
  <c r="R288" i="5" s="1"/>
  <c r="O288" i="5"/>
  <c r="P288" i="5" s="1"/>
  <c r="N288" i="5"/>
  <c r="K288" i="5"/>
  <c r="L288" i="5" s="1"/>
  <c r="I288" i="5"/>
  <c r="J288" i="5" s="1"/>
  <c r="U286" i="5"/>
  <c r="V286" i="5" s="1"/>
  <c r="S286" i="5"/>
  <c r="T286" i="5" s="1"/>
  <c r="Q286" i="5"/>
  <c r="R286" i="5" s="1"/>
  <c r="O286" i="5"/>
  <c r="P286" i="5" s="1"/>
  <c r="N286" i="5"/>
  <c r="K286" i="5"/>
  <c r="L286" i="5" s="1"/>
  <c r="I286" i="5"/>
  <c r="J286" i="5" s="1"/>
  <c r="U284" i="5"/>
  <c r="V284" i="5" s="1"/>
  <c r="S284" i="5"/>
  <c r="T284" i="5" s="1"/>
  <c r="Q284" i="5"/>
  <c r="R284" i="5" s="1"/>
  <c r="O284" i="5"/>
  <c r="P284" i="5" s="1"/>
  <c r="N284" i="5"/>
  <c r="K284" i="5"/>
  <c r="L284" i="5" s="1"/>
  <c r="I284" i="5"/>
  <c r="J284" i="5" s="1"/>
  <c r="U283" i="5"/>
  <c r="V283" i="5" s="1"/>
  <c r="S283" i="5"/>
  <c r="T283" i="5" s="1"/>
  <c r="Q283" i="5"/>
  <c r="R283" i="5" s="1"/>
  <c r="O283" i="5"/>
  <c r="P283" i="5" s="1"/>
  <c r="N283" i="5"/>
  <c r="K283" i="5"/>
  <c r="L283" i="5" s="1"/>
  <c r="I283" i="5"/>
  <c r="J283" i="5" s="1"/>
  <c r="U280" i="5"/>
  <c r="V280" i="5" s="1"/>
  <c r="S280" i="5"/>
  <c r="T280" i="5" s="1"/>
  <c r="Q280" i="5"/>
  <c r="R280" i="5" s="1"/>
  <c r="O280" i="5"/>
  <c r="P280" i="5" s="1"/>
  <c r="N280" i="5"/>
  <c r="K280" i="5"/>
  <c r="L280" i="5" s="1"/>
  <c r="I280" i="5"/>
  <c r="J280" i="5" s="1"/>
  <c r="U277" i="5"/>
  <c r="V277" i="5" s="1"/>
  <c r="S277" i="5"/>
  <c r="T277" i="5" s="1"/>
  <c r="Q277" i="5"/>
  <c r="R277" i="5" s="1"/>
  <c r="O277" i="5"/>
  <c r="P277" i="5" s="1"/>
  <c r="N277" i="5"/>
  <c r="K277" i="5"/>
  <c r="L277" i="5" s="1"/>
  <c r="I277" i="5"/>
  <c r="J277" i="5" s="1"/>
  <c r="U275" i="5"/>
  <c r="V275" i="5" s="1"/>
  <c r="S275" i="5"/>
  <c r="T275" i="5" s="1"/>
  <c r="Q275" i="5"/>
  <c r="R275" i="5" s="1"/>
  <c r="O275" i="5"/>
  <c r="P275" i="5" s="1"/>
  <c r="N275" i="5"/>
  <c r="K275" i="5"/>
  <c r="L275" i="5" s="1"/>
  <c r="I275" i="5"/>
  <c r="J275" i="5" s="1"/>
  <c r="U273" i="5"/>
  <c r="V273" i="5" s="1"/>
  <c r="S273" i="5"/>
  <c r="T273" i="5" s="1"/>
  <c r="Q273" i="5"/>
  <c r="R273" i="5" s="1"/>
  <c r="O273" i="5"/>
  <c r="P273" i="5" s="1"/>
  <c r="N273" i="5"/>
  <c r="K273" i="5"/>
  <c r="L273" i="5" s="1"/>
  <c r="I273" i="5"/>
  <c r="J273" i="5" s="1"/>
  <c r="U272" i="5"/>
  <c r="V272" i="5" s="1"/>
  <c r="S272" i="5"/>
  <c r="T272" i="5" s="1"/>
  <c r="Q272" i="5"/>
  <c r="R272" i="5" s="1"/>
  <c r="O272" i="5"/>
  <c r="P272" i="5" s="1"/>
  <c r="N272" i="5"/>
  <c r="K272" i="5"/>
  <c r="L272" i="5" s="1"/>
  <c r="I272" i="5"/>
  <c r="J272" i="5" s="1"/>
  <c r="U269" i="5"/>
  <c r="V269" i="5" s="1"/>
  <c r="S269" i="5"/>
  <c r="T269" i="5" s="1"/>
  <c r="Q269" i="5"/>
  <c r="R269" i="5" s="1"/>
  <c r="O269" i="5"/>
  <c r="P269" i="5" s="1"/>
  <c r="N269" i="5"/>
  <c r="K269" i="5"/>
  <c r="L269" i="5" s="1"/>
  <c r="I269" i="5"/>
  <c r="J269" i="5" s="1"/>
  <c r="U266" i="5"/>
  <c r="V266" i="5" s="1"/>
  <c r="S266" i="5"/>
  <c r="T266" i="5" s="1"/>
  <c r="Q266" i="5"/>
  <c r="R266" i="5" s="1"/>
  <c r="O266" i="5"/>
  <c r="P266" i="5" s="1"/>
  <c r="N266" i="5"/>
  <c r="K266" i="5"/>
  <c r="L266" i="5" s="1"/>
  <c r="I266" i="5"/>
  <c r="J266" i="5" s="1"/>
  <c r="U264" i="5"/>
  <c r="V264" i="5" s="1"/>
  <c r="S264" i="5"/>
  <c r="T264" i="5" s="1"/>
  <c r="Q264" i="5"/>
  <c r="R264" i="5" s="1"/>
  <c r="O264" i="5"/>
  <c r="P264" i="5" s="1"/>
  <c r="N264" i="5"/>
  <c r="K264" i="5"/>
  <c r="L264" i="5" s="1"/>
  <c r="I264" i="5"/>
  <c r="J264" i="5" s="1"/>
  <c r="U262" i="5"/>
  <c r="V262" i="5" s="1"/>
  <c r="S262" i="5"/>
  <c r="T262" i="5" s="1"/>
  <c r="Q262" i="5"/>
  <c r="R262" i="5" s="1"/>
  <c r="O262" i="5"/>
  <c r="P262" i="5" s="1"/>
  <c r="N262" i="5"/>
  <c r="K262" i="5"/>
  <c r="L262" i="5" s="1"/>
  <c r="I262" i="5"/>
  <c r="J262" i="5" s="1"/>
  <c r="U261" i="5"/>
  <c r="V261" i="5" s="1"/>
  <c r="S261" i="5"/>
  <c r="T261" i="5" s="1"/>
  <c r="Q261" i="5"/>
  <c r="R261" i="5" s="1"/>
  <c r="O261" i="5"/>
  <c r="P261" i="5" s="1"/>
  <c r="N261" i="5"/>
  <c r="K261" i="5"/>
  <c r="L261" i="5" s="1"/>
  <c r="I261" i="5"/>
  <c r="J261" i="5" s="1"/>
  <c r="U259" i="5"/>
  <c r="V259" i="5" s="1"/>
  <c r="S259" i="5"/>
  <c r="T259" i="5" s="1"/>
  <c r="Q259" i="5"/>
  <c r="R259" i="5" s="1"/>
  <c r="O259" i="5"/>
  <c r="P259" i="5" s="1"/>
  <c r="N259" i="5"/>
  <c r="K259" i="5"/>
  <c r="L259" i="5" s="1"/>
  <c r="I259" i="5"/>
  <c r="J259" i="5" s="1"/>
  <c r="U257" i="5"/>
  <c r="V257" i="5" s="1"/>
  <c r="S257" i="5"/>
  <c r="T257" i="5" s="1"/>
  <c r="Q257" i="5"/>
  <c r="R257" i="5" s="1"/>
  <c r="O257" i="5"/>
  <c r="P257" i="5" s="1"/>
  <c r="N257" i="5"/>
  <c r="K257" i="5"/>
  <c r="L257" i="5" s="1"/>
  <c r="I257" i="5"/>
  <c r="J257" i="5" s="1"/>
  <c r="U254" i="5"/>
  <c r="V254" i="5" s="1"/>
  <c r="S254" i="5"/>
  <c r="T254" i="5" s="1"/>
  <c r="Q254" i="5"/>
  <c r="R254" i="5" s="1"/>
  <c r="O254" i="5"/>
  <c r="P254" i="5" s="1"/>
  <c r="N254" i="5"/>
  <c r="K254" i="5"/>
  <c r="L254" i="5" s="1"/>
  <c r="I254" i="5"/>
  <c r="J254" i="5" s="1"/>
  <c r="U252" i="5"/>
  <c r="V252" i="5" s="1"/>
  <c r="S252" i="5"/>
  <c r="T252" i="5" s="1"/>
  <c r="Q252" i="5"/>
  <c r="R252" i="5" s="1"/>
  <c r="O252" i="5"/>
  <c r="P252" i="5" s="1"/>
  <c r="N252" i="5"/>
  <c r="K252" i="5"/>
  <c r="L252" i="5" s="1"/>
  <c r="I252" i="5"/>
  <c r="J252" i="5" s="1"/>
  <c r="U249" i="5"/>
  <c r="V249" i="5" s="1"/>
  <c r="S249" i="5"/>
  <c r="T249" i="5" s="1"/>
  <c r="Q249" i="5"/>
  <c r="R249" i="5" s="1"/>
  <c r="O249" i="5"/>
  <c r="P249" i="5" s="1"/>
  <c r="N249" i="5"/>
  <c r="K249" i="5"/>
  <c r="L249" i="5" s="1"/>
  <c r="I249" i="5"/>
  <c r="J249" i="5" s="1"/>
  <c r="U247" i="5"/>
  <c r="V247" i="5" s="1"/>
  <c r="S247" i="5"/>
  <c r="T247" i="5" s="1"/>
  <c r="Q247" i="5"/>
  <c r="R247" i="5" s="1"/>
  <c r="O247" i="5"/>
  <c r="P247" i="5" s="1"/>
  <c r="N247" i="5"/>
  <c r="K247" i="5"/>
  <c r="L247" i="5" s="1"/>
  <c r="I247" i="5"/>
  <c r="J247" i="5" s="1"/>
  <c r="U246" i="5"/>
  <c r="V246" i="5" s="1"/>
  <c r="S246" i="5"/>
  <c r="T246" i="5" s="1"/>
  <c r="Q246" i="5"/>
  <c r="R246" i="5" s="1"/>
  <c r="O246" i="5"/>
  <c r="P246" i="5" s="1"/>
  <c r="N246" i="5"/>
  <c r="K246" i="5"/>
  <c r="L246" i="5" s="1"/>
  <c r="I246" i="5"/>
  <c r="J246" i="5" s="1"/>
  <c r="U244" i="5"/>
  <c r="V244" i="5" s="1"/>
  <c r="S244" i="5"/>
  <c r="T244" i="5" s="1"/>
  <c r="Q244" i="5"/>
  <c r="R244" i="5" s="1"/>
  <c r="O244" i="5"/>
  <c r="P244" i="5" s="1"/>
  <c r="N244" i="5"/>
  <c r="K244" i="5"/>
  <c r="L244" i="5" s="1"/>
  <c r="I244" i="5"/>
  <c r="J244" i="5" s="1"/>
  <c r="U241" i="5"/>
  <c r="V241" i="5" s="1"/>
  <c r="S241" i="5"/>
  <c r="T241" i="5" s="1"/>
  <c r="Q241" i="5"/>
  <c r="R241" i="5" s="1"/>
  <c r="O241" i="5"/>
  <c r="P241" i="5" s="1"/>
  <c r="N241" i="5"/>
  <c r="K241" i="5"/>
  <c r="L241" i="5" s="1"/>
  <c r="I241" i="5"/>
  <c r="J241" i="5" s="1"/>
  <c r="U239" i="5"/>
  <c r="V239" i="5" s="1"/>
  <c r="S239" i="5"/>
  <c r="T239" i="5" s="1"/>
  <c r="Q239" i="5"/>
  <c r="R239" i="5" s="1"/>
  <c r="O239" i="5"/>
  <c r="P239" i="5" s="1"/>
  <c r="N239" i="5"/>
  <c r="K239" i="5"/>
  <c r="L239" i="5" s="1"/>
  <c r="I239" i="5"/>
  <c r="J239" i="5" s="1"/>
  <c r="U238" i="5"/>
  <c r="V238" i="5" s="1"/>
  <c r="S238" i="5"/>
  <c r="T238" i="5" s="1"/>
  <c r="Q238" i="5"/>
  <c r="R238" i="5" s="1"/>
  <c r="O238" i="5"/>
  <c r="P238" i="5" s="1"/>
  <c r="N238" i="5"/>
  <c r="K238" i="5"/>
  <c r="L238" i="5" s="1"/>
  <c r="I238" i="5"/>
  <c r="J238" i="5" s="1"/>
  <c r="U235" i="5"/>
  <c r="V235" i="5" s="1"/>
  <c r="S235" i="5"/>
  <c r="T235" i="5" s="1"/>
  <c r="Q235" i="5"/>
  <c r="R235" i="5" s="1"/>
  <c r="O235" i="5"/>
  <c r="P235" i="5" s="1"/>
  <c r="N235" i="5"/>
  <c r="K235" i="5"/>
  <c r="L235" i="5" s="1"/>
  <c r="I235" i="5"/>
  <c r="J235" i="5" s="1"/>
  <c r="U232" i="5"/>
  <c r="V232" i="5" s="1"/>
  <c r="S232" i="5"/>
  <c r="T232" i="5" s="1"/>
  <c r="Q232" i="5"/>
  <c r="R232" i="5" s="1"/>
  <c r="O232" i="5"/>
  <c r="P232" i="5" s="1"/>
  <c r="N232" i="5"/>
  <c r="K232" i="5"/>
  <c r="L232" i="5" s="1"/>
  <c r="I232" i="5"/>
  <c r="J232" i="5" s="1"/>
  <c r="U230" i="5"/>
  <c r="V230" i="5" s="1"/>
  <c r="S230" i="5"/>
  <c r="T230" i="5" s="1"/>
  <c r="Q230" i="5"/>
  <c r="R230" i="5" s="1"/>
  <c r="O230" i="5"/>
  <c r="P230" i="5" s="1"/>
  <c r="N230" i="5"/>
  <c r="K230" i="5"/>
  <c r="L230" i="5" s="1"/>
  <c r="I230" i="5"/>
  <c r="J230" i="5" s="1"/>
  <c r="U228" i="5"/>
  <c r="V228" i="5" s="1"/>
  <c r="S228" i="5"/>
  <c r="T228" i="5" s="1"/>
  <c r="Q228" i="5"/>
  <c r="R228" i="5" s="1"/>
  <c r="O228" i="5"/>
  <c r="P228" i="5" s="1"/>
  <c r="N228" i="5"/>
  <c r="K228" i="5"/>
  <c r="L228" i="5" s="1"/>
  <c r="I228" i="5"/>
  <c r="J228" i="5" s="1"/>
  <c r="U226" i="5"/>
  <c r="V226" i="5" s="1"/>
  <c r="S226" i="5"/>
  <c r="T226" i="5" s="1"/>
  <c r="Q226" i="5"/>
  <c r="R226" i="5" s="1"/>
  <c r="O226" i="5"/>
  <c r="P226" i="5" s="1"/>
  <c r="N226" i="5"/>
  <c r="K226" i="5"/>
  <c r="L226" i="5" s="1"/>
  <c r="I226" i="5"/>
  <c r="J226" i="5" s="1"/>
  <c r="U224" i="5"/>
  <c r="V224" i="5" s="1"/>
  <c r="S224" i="5"/>
  <c r="T224" i="5" s="1"/>
  <c r="Q224" i="5"/>
  <c r="R224" i="5" s="1"/>
  <c r="O224" i="5"/>
  <c r="P224" i="5" s="1"/>
  <c r="N224" i="5"/>
  <c r="K224" i="5"/>
  <c r="L224" i="5" s="1"/>
  <c r="I224" i="5"/>
  <c r="J224" i="5" s="1"/>
  <c r="U222" i="5"/>
  <c r="V222" i="5" s="1"/>
  <c r="S222" i="5"/>
  <c r="T222" i="5" s="1"/>
  <c r="Q222" i="5"/>
  <c r="R222" i="5" s="1"/>
  <c r="O222" i="5"/>
  <c r="P222" i="5" s="1"/>
  <c r="N222" i="5"/>
  <c r="K222" i="5"/>
  <c r="L222" i="5" s="1"/>
  <c r="I222" i="5"/>
  <c r="J222" i="5" s="1"/>
  <c r="U220" i="5"/>
  <c r="V220" i="5" s="1"/>
  <c r="S220" i="5"/>
  <c r="T220" i="5" s="1"/>
  <c r="Q220" i="5"/>
  <c r="R220" i="5" s="1"/>
  <c r="O220" i="5"/>
  <c r="P220" i="5" s="1"/>
  <c r="N220" i="5"/>
  <c r="K220" i="5"/>
  <c r="L220" i="5" s="1"/>
  <c r="I220" i="5"/>
  <c r="J220" i="5" s="1"/>
  <c r="U218" i="5"/>
  <c r="V218" i="5" s="1"/>
  <c r="S218" i="5"/>
  <c r="T218" i="5" s="1"/>
  <c r="Q218" i="5"/>
  <c r="R218" i="5" s="1"/>
  <c r="O218" i="5"/>
  <c r="P218" i="5" s="1"/>
  <c r="N218" i="5"/>
  <c r="K218" i="5"/>
  <c r="L218" i="5" s="1"/>
  <c r="I218" i="5"/>
  <c r="J218" i="5" s="1"/>
  <c r="U217" i="5"/>
  <c r="V217" i="5" s="1"/>
  <c r="S217" i="5"/>
  <c r="T217" i="5" s="1"/>
  <c r="Q217" i="5"/>
  <c r="R217" i="5" s="1"/>
  <c r="O217" i="5"/>
  <c r="P217" i="5" s="1"/>
  <c r="N217" i="5"/>
  <c r="K217" i="5"/>
  <c r="L217" i="5" s="1"/>
  <c r="I217" i="5"/>
  <c r="J217" i="5" s="1"/>
  <c r="U214" i="5"/>
  <c r="V214" i="5" s="1"/>
  <c r="S214" i="5"/>
  <c r="T214" i="5" s="1"/>
  <c r="Q214" i="5"/>
  <c r="R214" i="5" s="1"/>
  <c r="O214" i="5"/>
  <c r="P214" i="5" s="1"/>
  <c r="N214" i="5"/>
  <c r="K214" i="5"/>
  <c r="L214" i="5" s="1"/>
  <c r="I214" i="5"/>
  <c r="J214" i="5" s="1"/>
  <c r="U211" i="5"/>
  <c r="V211" i="5" s="1"/>
  <c r="S211" i="5"/>
  <c r="T211" i="5" s="1"/>
  <c r="Q211" i="5"/>
  <c r="R211" i="5" s="1"/>
  <c r="O211" i="5"/>
  <c r="P211" i="5" s="1"/>
  <c r="N211" i="5"/>
  <c r="K211" i="5"/>
  <c r="L211" i="5" s="1"/>
  <c r="I211" i="5"/>
  <c r="J211" i="5" s="1"/>
  <c r="U209" i="5"/>
  <c r="V209" i="5" s="1"/>
  <c r="S209" i="5"/>
  <c r="T209" i="5" s="1"/>
  <c r="Q209" i="5"/>
  <c r="R209" i="5" s="1"/>
  <c r="O209" i="5"/>
  <c r="P209" i="5" s="1"/>
  <c r="N209" i="5"/>
  <c r="K209" i="5"/>
  <c r="L209" i="5" s="1"/>
  <c r="I209" i="5"/>
  <c r="J209" i="5" s="1"/>
  <c r="U207" i="5"/>
  <c r="V207" i="5" s="1"/>
  <c r="S207" i="5"/>
  <c r="T207" i="5" s="1"/>
  <c r="Q207" i="5"/>
  <c r="R207" i="5" s="1"/>
  <c r="O207" i="5"/>
  <c r="P207" i="5" s="1"/>
  <c r="N207" i="5"/>
  <c r="K207" i="5"/>
  <c r="L207" i="5" s="1"/>
  <c r="I207" i="5"/>
  <c r="J207" i="5" s="1"/>
  <c r="U204" i="5"/>
  <c r="V204" i="5" s="1"/>
  <c r="S204" i="5"/>
  <c r="T204" i="5" s="1"/>
  <c r="Q204" i="5"/>
  <c r="R204" i="5" s="1"/>
  <c r="O204" i="5"/>
  <c r="P204" i="5" s="1"/>
  <c r="N204" i="5"/>
  <c r="K204" i="5"/>
  <c r="L204" i="5" s="1"/>
  <c r="I204" i="5"/>
  <c r="J204" i="5" s="1"/>
  <c r="U203" i="5"/>
  <c r="V203" i="5" s="1"/>
  <c r="S203" i="5"/>
  <c r="T203" i="5" s="1"/>
  <c r="Q203" i="5"/>
  <c r="R203" i="5" s="1"/>
  <c r="O203" i="5"/>
  <c r="P203" i="5" s="1"/>
  <c r="N203" i="5"/>
  <c r="K203" i="5"/>
  <c r="L203" i="5" s="1"/>
  <c r="I203" i="5"/>
  <c r="J203" i="5" s="1"/>
  <c r="U201" i="5"/>
  <c r="V201" i="5" s="1"/>
  <c r="S201" i="5"/>
  <c r="T201" i="5" s="1"/>
  <c r="Q201" i="5"/>
  <c r="R201" i="5" s="1"/>
  <c r="O201" i="5"/>
  <c r="P201" i="5" s="1"/>
  <c r="N201" i="5"/>
  <c r="K201" i="5"/>
  <c r="L201" i="5" s="1"/>
  <c r="I201" i="5"/>
  <c r="J201" i="5" s="1"/>
  <c r="U199" i="5"/>
  <c r="V199" i="5" s="1"/>
  <c r="S199" i="5"/>
  <c r="T199" i="5" s="1"/>
  <c r="Q199" i="5"/>
  <c r="R199" i="5" s="1"/>
  <c r="O199" i="5"/>
  <c r="P199" i="5" s="1"/>
  <c r="N199" i="5"/>
  <c r="K199" i="5"/>
  <c r="L199" i="5" s="1"/>
  <c r="I199" i="5"/>
  <c r="J199" i="5" s="1"/>
  <c r="U197" i="5"/>
  <c r="V197" i="5" s="1"/>
  <c r="S197" i="5"/>
  <c r="T197" i="5" s="1"/>
  <c r="Q197" i="5"/>
  <c r="R197" i="5" s="1"/>
  <c r="O197" i="5"/>
  <c r="P197" i="5" s="1"/>
  <c r="N197" i="5"/>
  <c r="K197" i="5"/>
  <c r="L197" i="5" s="1"/>
  <c r="I197" i="5"/>
  <c r="J197" i="5" s="1"/>
  <c r="U196" i="5"/>
  <c r="V196" i="5" s="1"/>
  <c r="S196" i="5"/>
  <c r="T196" i="5" s="1"/>
  <c r="Q196" i="5"/>
  <c r="R196" i="5" s="1"/>
  <c r="O196" i="5"/>
  <c r="P196" i="5" s="1"/>
  <c r="N196" i="5"/>
  <c r="K196" i="5"/>
  <c r="L196" i="5" s="1"/>
  <c r="I196" i="5"/>
  <c r="J196" i="5" s="1"/>
  <c r="U194" i="5"/>
  <c r="V194" i="5" s="1"/>
  <c r="S194" i="5"/>
  <c r="T194" i="5" s="1"/>
  <c r="Q194" i="5"/>
  <c r="R194" i="5" s="1"/>
  <c r="O194" i="5"/>
  <c r="P194" i="5" s="1"/>
  <c r="N194" i="5"/>
  <c r="K194" i="5"/>
  <c r="L194" i="5" s="1"/>
  <c r="I194" i="5"/>
  <c r="J194" i="5" s="1"/>
  <c r="U193" i="5"/>
  <c r="V193" i="5" s="1"/>
  <c r="S193" i="5"/>
  <c r="T193" i="5" s="1"/>
  <c r="Q193" i="5"/>
  <c r="R193" i="5" s="1"/>
  <c r="O193" i="5"/>
  <c r="P193" i="5" s="1"/>
  <c r="N193" i="5"/>
  <c r="K193" i="5"/>
  <c r="L193" i="5" s="1"/>
  <c r="I193" i="5"/>
  <c r="J193" i="5" s="1"/>
  <c r="U192" i="5"/>
  <c r="V192" i="5" s="1"/>
  <c r="S192" i="5"/>
  <c r="T192" i="5" s="1"/>
  <c r="Q192" i="5"/>
  <c r="R192" i="5" s="1"/>
  <c r="O192" i="5"/>
  <c r="P192" i="5" s="1"/>
  <c r="N192" i="5"/>
  <c r="K192" i="5"/>
  <c r="L192" i="5" s="1"/>
  <c r="I192" i="5"/>
  <c r="J192" i="5" s="1"/>
  <c r="U190" i="5"/>
  <c r="V190" i="5" s="1"/>
  <c r="S190" i="5"/>
  <c r="T190" i="5" s="1"/>
  <c r="Q190" i="5"/>
  <c r="R190" i="5" s="1"/>
  <c r="O190" i="5"/>
  <c r="P190" i="5" s="1"/>
  <c r="N190" i="5"/>
  <c r="K190" i="5"/>
  <c r="L190" i="5" s="1"/>
  <c r="I190" i="5"/>
  <c r="J190" i="5" s="1"/>
  <c r="U189" i="5"/>
  <c r="V189" i="5" s="1"/>
  <c r="S189" i="5"/>
  <c r="T189" i="5" s="1"/>
  <c r="Q189" i="5"/>
  <c r="R189" i="5" s="1"/>
  <c r="O189" i="5"/>
  <c r="P189" i="5" s="1"/>
  <c r="N189" i="5"/>
  <c r="K189" i="5"/>
  <c r="L189" i="5" s="1"/>
  <c r="I189" i="5"/>
  <c r="J189" i="5" s="1"/>
  <c r="U187" i="5"/>
  <c r="V187" i="5" s="1"/>
  <c r="S187" i="5"/>
  <c r="T187" i="5" s="1"/>
  <c r="Q187" i="5"/>
  <c r="R187" i="5" s="1"/>
  <c r="O187" i="5"/>
  <c r="P187" i="5" s="1"/>
  <c r="N187" i="5"/>
  <c r="K187" i="5"/>
  <c r="L187" i="5" s="1"/>
  <c r="I187" i="5"/>
  <c r="J187" i="5" s="1"/>
  <c r="U186" i="5"/>
  <c r="V186" i="5" s="1"/>
  <c r="S186" i="5"/>
  <c r="T186" i="5" s="1"/>
  <c r="Q186" i="5"/>
  <c r="R186" i="5" s="1"/>
  <c r="O186" i="5"/>
  <c r="P186" i="5" s="1"/>
  <c r="N186" i="5"/>
  <c r="K186" i="5"/>
  <c r="L186" i="5" s="1"/>
  <c r="I186" i="5"/>
  <c r="J186" i="5" s="1"/>
  <c r="U184" i="5"/>
  <c r="V184" i="5" s="1"/>
  <c r="S184" i="5"/>
  <c r="T184" i="5" s="1"/>
  <c r="Q184" i="5"/>
  <c r="R184" i="5" s="1"/>
  <c r="O184" i="5"/>
  <c r="P184" i="5" s="1"/>
  <c r="N184" i="5"/>
  <c r="K184" i="5"/>
  <c r="L184" i="5" s="1"/>
  <c r="I184" i="5"/>
  <c r="J184" i="5" s="1"/>
  <c r="U182" i="5"/>
  <c r="V182" i="5" s="1"/>
  <c r="S182" i="5"/>
  <c r="T182" i="5" s="1"/>
  <c r="Q182" i="5"/>
  <c r="R182" i="5" s="1"/>
  <c r="O182" i="5"/>
  <c r="P182" i="5" s="1"/>
  <c r="N182" i="5"/>
  <c r="K182" i="5"/>
  <c r="L182" i="5" s="1"/>
  <c r="I182" i="5"/>
  <c r="J182" i="5" s="1"/>
  <c r="U180" i="5"/>
  <c r="V180" i="5" s="1"/>
  <c r="S180" i="5"/>
  <c r="T180" i="5" s="1"/>
  <c r="Q180" i="5"/>
  <c r="R180" i="5" s="1"/>
  <c r="O180" i="5"/>
  <c r="P180" i="5" s="1"/>
  <c r="N180" i="5"/>
  <c r="K180" i="5"/>
  <c r="L180" i="5" s="1"/>
  <c r="I180" i="5"/>
  <c r="J180" i="5" s="1"/>
  <c r="U177" i="5"/>
  <c r="V177" i="5" s="1"/>
  <c r="S177" i="5"/>
  <c r="T177" i="5" s="1"/>
  <c r="Q177" i="5"/>
  <c r="R177" i="5" s="1"/>
  <c r="O177" i="5"/>
  <c r="P177" i="5" s="1"/>
  <c r="N177" i="5"/>
  <c r="K177" i="5"/>
  <c r="L177" i="5" s="1"/>
  <c r="I177" i="5"/>
  <c r="J177" i="5" s="1"/>
  <c r="U175" i="5"/>
  <c r="V175" i="5" s="1"/>
  <c r="S175" i="5"/>
  <c r="T175" i="5" s="1"/>
  <c r="Q175" i="5"/>
  <c r="R175" i="5" s="1"/>
  <c r="O175" i="5"/>
  <c r="P175" i="5" s="1"/>
  <c r="N175" i="5"/>
  <c r="K175" i="5"/>
  <c r="L175" i="5" s="1"/>
  <c r="I175" i="5"/>
  <c r="J175" i="5" s="1"/>
  <c r="U174" i="5"/>
  <c r="V174" i="5" s="1"/>
  <c r="S174" i="5"/>
  <c r="T174" i="5" s="1"/>
  <c r="Q174" i="5"/>
  <c r="R174" i="5" s="1"/>
  <c r="O174" i="5"/>
  <c r="P174" i="5" s="1"/>
  <c r="N174" i="5"/>
  <c r="K174" i="5"/>
  <c r="L174" i="5" s="1"/>
  <c r="I174" i="5"/>
  <c r="J174" i="5" s="1"/>
  <c r="U172" i="5"/>
  <c r="V172" i="5" s="1"/>
  <c r="S172" i="5"/>
  <c r="T172" i="5" s="1"/>
  <c r="Q172" i="5"/>
  <c r="R172" i="5" s="1"/>
  <c r="O172" i="5"/>
  <c r="P172" i="5" s="1"/>
  <c r="N172" i="5"/>
  <c r="K172" i="5"/>
  <c r="L172" i="5" s="1"/>
  <c r="I172" i="5"/>
  <c r="J172" i="5" s="1"/>
  <c r="U170" i="5"/>
  <c r="V170" i="5" s="1"/>
  <c r="S170" i="5"/>
  <c r="T170" i="5" s="1"/>
  <c r="Q170" i="5"/>
  <c r="R170" i="5" s="1"/>
  <c r="O170" i="5"/>
  <c r="P170" i="5" s="1"/>
  <c r="N170" i="5"/>
  <c r="K170" i="5"/>
  <c r="L170" i="5" s="1"/>
  <c r="I170" i="5"/>
  <c r="J170" i="5" s="1"/>
  <c r="U167" i="5"/>
  <c r="V167" i="5" s="1"/>
  <c r="S167" i="5"/>
  <c r="T167" i="5" s="1"/>
  <c r="Q167" i="5"/>
  <c r="R167" i="5" s="1"/>
  <c r="O167" i="5"/>
  <c r="P167" i="5" s="1"/>
  <c r="N167" i="5"/>
  <c r="K167" i="5"/>
  <c r="L167" i="5" s="1"/>
  <c r="I167" i="5"/>
  <c r="J167" i="5" s="1"/>
  <c r="U164" i="5"/>
  <c r="V164" i="5" s="1"/>
  <c r="S164" i="5"/>
  <c r="T164" i="5" s="1"/>
  <c r="Q164" i="5"/>
  <c r="R164" i="5" s="1"/>
  <c r="O164" i="5"/>
  <c r="P164" i="5" s="1"/>
  <c r="N164" i="5"/>
  <c r="K164" i="5"/>
  <c r="L164" i="5" s="1"/>
  <c r="I164" i="5"/>
  <c r="J164" i="5" s="1"/>
  <c r="U163" i="5"/>
  <c r="V163" i="5" s="1"/>
  <c r="S163" i="5"/>
  <c r="T163" i="5" s="1"/>
  <c r="Q163" i="5"/>
  <c r="R163" i="5" s="1"/>
  <c r="O163" i="5"/>
  <c r="P163" i="5" s="1"/>
  <c r="N163" i="5"/>
  <c r="K163" i="5"/>
  <c r="L163" i="5" s="1"/>
  <c r="I163" i="5"/>
  <c r="J163" i="5" s="1"/>
  <c r="U161" i="5"/>
  <c r="V161" i="5" s="1"/>
  <c r="S161" i="5"/>
  <c r="T161" i="5" s="1"/>
  <c r="Q161" i="5"/>
  <c r="R161" i="5" s="1"/>
  <c r="O161" i="5"/>
  <c r="P161" i="5" s="1"/>
  <c r="N161" i="5"/>
  <c r="K161" i="5"/>
  <c r="L161" i="5" s="1"/>
  <c r="I161" i="5"/>
  <c r="J161" i="5" s="1"/>
  <c r="U158" i="5"/>
  <c r="V158" i="5" s="1"/>
  <c r="S158" i="5"/>
  <c r="T158" i="5" s="1"/>
  <c r="Q158" i="5"/>
  <c r="R158" i="5" s="1"/>
  <c r="O158" i="5"/>
  <c r="P158" i="5" s="1"/>
  <c r="N158" i="5"/>
  <c r="K158" i="5"/>
  <c r="L158" i="5" s="1"/>
  <c r="I158" i="5"/>
  <c r="J158" i="5" s="1"/>
  <c r="U156" i="5"/>
  <c r="V156" i="5" s="1"/>
  <c r="S156" i="5"/>
  <c r="T156" i="5" s="1"/>
  <c r="Q156" i="5"/>
  <c r="R156" i="5" s="1"/>
  <c r="O156" i="5"/>
  <c r="P156" i="5" s="1"/>
  <c r="N156" i="5"/>
  <c r="K156" i="5"/>
  <c r="L156" i="5" s="1"/>
  <c r="U154" i="5"/>
  <c r="V154" i="5" s="1"/>
  <c r="S154" i="5"/>
  <c r="T154" i="5" s="1"/>
  <c r="Q154" i="5"/>
  <c r="R154" i="5" s="1"/>
  <c r="O154" i="5"/>
  <c r="P154" i="5" s="1"/>
  <c r="N154" i="5"/>
  <c r="K154" i="5"/>
  <c r="L154" i="5" s="1"/>
  <c r="I154" i="5"/>
  <c r="J154" i="5" s="1"/>
  <c r="U153" i="5"/>
  <c r="V153" i="5" s="1"/>
  <c r="S153" i="5"/>
  <c r="T153" i="5" s="1"/>
  <c r="Q153" i="5"/>
  <c r="R153" i="5" s="1"/>
  <c r="O153" i="5"/>
  <c r="P153" i="5" s="1"/>
  <c r="N153" i="5"/>
  <c r="K153" i="5"/>
  <c r="L153" i="5" s="1"/>
  <c r="I153" i="5"/>
  <c r="J153" i="5" s="1"/>
  <c r="U151" i="5"/>
  <c r="V151" i="5" s="1"/>
  <c r="S151" i="5"/>
  <c r="T151" i="5" s="1"/>
  <c r="Q151" i="5"/>
  <c r="R151" i="5" s="1"/>
  <c r="O151" i="5"/>
  <c r="P151" i="5" s="1"/>
  <c r="N151" i="5"/>
  <c r="K151" i="5"/>
  <c r="L151" i="5" s="1"/>
  <c r="I151" i="5"/>
  <c r="J151" i="5" s="1"/>
  <c r="U149" i="5"/>
  <c r="V149" i="5" s="1"/>
  <c r="S149" i="5"/>
  <c r="T149" i="5" s="1"/>
  <c r="Q149" i="5"/>
  <c r="R149" i="5" s="1"/>
  <c r="O149" i="5"/>
  <c r="P149" i="5" s="1"/>
  <c r="N149" i="5"/>
  <c r="K149" i="5"/>
  <c r="L149" i="5" s="1"/>
  <c r="I149" i="5"/>
  <c r="J149" i="5" s="1"/>
  <c r="U147" i="5"/>
  <c r="V147" i="5" s="1"/>
  <c r="S147" i="5"/>
  <c r="T147" i="5" s="1"/>
  <c r="Q147" i="5"/>
  <c r="R147" i="5" s="1"/>
  <c r="O147" i="5"/>
  <c r="P147" i="5" s="1"/>
  <c r="N147" i="5"/>
  <c r="K147" i="5"/>
  <c r="L147" i="5" s="1"/>
  <c r="I147" i="5"/>
  <c r="J147" i="5" s="1"/>
  <c r="U144" i="5"/>
  <c r="V144" i="5" s="1"/>
  <c r="S144" i="5"/>
  <c r="T144" i="5" s="1"/>
  <c r="Q144" i="5"/>
  <c r="R144" i="5" s="1"/>
  <c r="O144" i="5"/>
  <c r="P144" i="5" s="1"/>
  <c r="N144" i="5"/>
  <c r="K144" i="5"/>
  <c r="L144" i="5" s="1"/>
  <c r="I144" i="5"/>
  <c r="J144" i="5" s="1"/>
  <c r="U141" i="5"/>
  <c r="V141" i="5" s="1"/>
  <c r="S141" i="5"/>
  <c r="T141" i="5" s="1"/>
  <c r="Q141" i="5"/>
  <c r="R141" i="5" s="1"/>
  <c r="O141" i="5"/>
  <c r="P141" i="5" s="1"/>
  <c r="N141" i="5"/>
  <c r="K141" i="5"/>
  <c r="L141" i="5" s="1"/>
  <c r="I141" i="5"/>
  <c r="J141" i="5" s="1"/>
  <c r="U139" i="5"/>
  <c r="V139" i="5" s="1"/>
  <c r="S139" i="5"/>
  <c r="T139" i="5" s="1"/>
  <c r="Q139" i="5"/>
  <c r="R139" i="5" s="1"/>
  <c r="O139" i="5"/>
  <c r="P139" i="5" s="1"/>
  <c r="N139" i="5"/>
  <c r="K139" i="5"/>
  <c r="L139" i="5" s="1"/>
  <c r="I139" i="5"/>
  <c r="J139" i="5" s="1"/>
  <c r="U137" i="5"/>
  <c r="V137" i="5" s="1"/>
  <c r="S137" i="5"/>
  <c r="T137" i="5" s="1"/>
  <c r="Q137" i="5"/>
  <c r="R137" i="5" s="1"/>
  <c r="O137" i="5"/>
  <c r="P137" i="5" s="1"/>
  <c r="N137" i="5"/>
  <c r="K137" i="5"/>
  <c r="L137" i="5" s="1"/>
  <c r="I137" i="5"/>
  <c r="J137" i="5" s="1"/>
  <c r="U134" i="5"/>
  <c r="V134" i="5" s="1"/>
  <c r="S134" i="5"/>
  <c r="T134" i="5" s="1"/>
  <c r="Q134" i="5"/>
  <c r="R134" i="5" s="1"/>
  <c r="O134" i="5"/>
  <c r="P134" i="5" s="1"/>
  <c r="N134" i="5"/>
  <c r="K134" i="5"/>
  <c r="L134" i="5" s="1"/>
  <c r="I134" i="5"/>
  <c r="J134" i="5" s="1"/>
  <c r="U132" i="5"/>
  <c r="V132" i="5" s="1"/>
  <c r="S132" i="5"/>
  <c r="T132" i="5" s="1"/>
  <c r="Q132" i="5"/>
  <c r="R132" i="5" s="1"/>
  <c r="O132" i="5"/>
  <c r="P132" i="5" s="1"/>
  <c r="N132" i="5"/>
  <c r="K132" i="5"/>
  <c r="L132" i="5" s="1"/>
  <c r="I132" i="5"/>
  <c r="J132" i="5" s="1"/>
  <c r="U130" i="5"/>
  <c r="V130" i="5" s="1"/>
  <c r="S130" i="5"/>
  <c r="T130" i="5" s="1"/>
  <c r="Q130" i="5"/>
  <c r="R130" i="5" s="1"/>
  <c r="O130" i="5"/>
  <c r="P130" i="5" s="1"/>
  <c r="N130" i="5"/>
  <c r="K130" i="5"/>
  <c r="L130" i="5" s="1"/>
  <c r="I130" i="5"/>
  <c r="J130" i="5" s="1"/>
  <c r="U127" i="5"/>
  <c r="V127" i="5" s="1"/>
  <c r="S127" i="5"/>
  <c r="T127" i="5" s="1"/>
  <c r="Q127" i="5"/>
  <c r="R127" i="5" s="1"/>
  <c r="O127" i="5"/>
  <c r="P127" i="5" s="1"/>
  <c r="N127" i="5"/>
  <c r="K127" i="5"/>
  <c r="L127" i="5" s="1"/>
  <c r="I127" i="5"/>
  <c r="J127" i="5" s="1"/>
  <c r="U125" i="5"/>
  <c r="V125" i="5" s="1"/>
  <c r="S125" i="5"/>
  <c r="T125" i="5" s="1"/>
  <c r="Q125" i="5"/>
  <c r="R125" i="5" s="1"/>
  <c r="O125" i="5"/>
  <c r="P125" i="5" s="1"/>
  <c r="N125" i="5"/>
  <c r="K125" i="5"/>
  <c r="L125" i="5" s="1"/>
  <c r="I125" i="5"/>
  <c r="J125" i="5" s="1"/>
  <c r="U124" i="5"/>
  <c r="V124" i="5" s="1"/>
  <c r="S124" i="5"/>
  <c r="T124" i="5" s="1"/>
  <c r="Q124" i="5"/>
  <c r="R124" i="5" s="1"/>
  <c r="O124" i="5"/>
  <c r="P124" i="5" s="1"/>
  <c r="N124" i="5"/>
  <c r="K124" i="5"/>
  <c r="L124" i="5" s="1"/>
  <c r="I124" i="5"/>
  <c r="J124" i="5" s="1"/>
  <c r="U122" i="5"/>
  <c r="V122" i="5" s="1"/>
  <c r="S122" i="5"/>
  <c r="T122" i="5" s="1"/>
  <c r="Q122" i="5"/>
  <c r="R122" i="5" s="1"/>
  <c r="O122" i="5"/>
  <c r="P122" i="5" s="1"/>
  <c r="N122" i="5"/>
  <c r="K122" i="5"/>
  <c r="L122" i="5" s="1"/>
  <c r="I122" i="5"/>
  <c r="J122" i="5" s="1"/>
  <c r="U120" i="5"/>
  <c r="V120" i="5" s="1"/>
  <c r="S120" i="5"/>
  <c r="T120" i="5" s="1"/>
  <c r="Q120" i="5"/>
  <c r="R120" i="5" s="1"/>
  <c r="O120" i="5"/>
  <c r="P120" i="5" s="1"/>
  <c r="N120" i="5"/>
  <c r="K120" i="5"/>
  <c r="L120" i="5" s="1"/>
  <c r="I120" i="5"/>
  <c r="J120" i="5" s="1"/>
  <c r="U118" i="5"/>
  <c r="V118" i="5" s="1"/>
  <c r="S118" i="5"/>
  <c r="T118" i="5" s="1"/>
  <c r="Q118" i="5"/>
  <c r="R118" i="5" s="1"/>
  <c r="O118" i="5"/>
  <c r="P118" i="5" s="1"/>
  <c r="N118" i="5"/>
  <c r="K118" i="5"/>
  <c r="L118" i="5" s="1"/>
  <c r="I118" i="5"/>
  <c r="J118" i="5" s="1"/>
  <c r="U116" i="5"/>
  <c r="V116" i="5" s="1"/>
  <c r="S116" i="5"/>
  <c r="T116" i="5" s="1"/>
  <c r="Q116" i="5"/>
  <c r="R116" i="5" s="1"/>
  <c r="O116" i="5"/>
  <c r="P116" i="5" s="1"/>
  <c r="N116" i="5"/>
  <c r="K116" i="5"/>
  <c r="L116" i="5" s="1"/>
  <c r="I116" i="5"/>
  <c r="J116" i="5" s="1"/>
  <c r="U113" i="5"/>
  <c r="V113" i="5" s="1"/>
  <c r="S113" i="5"/>
  <c r="T113" i="5" s="1"/>
  <c r="Q113" i="5"/>
  <c r="R113" i="5" s="1"/>
  <c r="O113" i="5"/>
  <c r="P113" i="5" s="1"/>
  <c r="N113" i="5"/>
  <c r="K113" i="5"/>
  <c r="L113" i="5" s="1"/>
  <c r="I113" i="5"/>
  <c r="J113" i="5" s="1"/>
  <c r="U111" i="5"/>
  <c r="V111" i="5" s="1"/>
  <c r="S111" i="5"/>
  <c r="T111" i="5" s="1"/>
  <c r="Q111" i="5"/>
  <c r="R111" i="5" s="1"/>
  <c r="O111" i="5"/>
  <c r="P111" i="5" s="1"/>
  <c r="N111" i="5"/>
  <c r="K111" i="5"/>
  <c r="L111" i="5" s="1"/>
  <c r="I111" i="5"/>
  <c r="J111" i="5" s="1"/>
  <c r="U108" i="5"/>
  <c r="V108" i="5" s="1"/>
  <c r="S108" i="5"/>
  <c r="T108" i="5" s="1"/>
  <c r="Q108" i="5"/>
  <c r="R108" i="5" s="1"/>
  <c r="O108" i="5"/>
  <c r="P108" i="5" s="1"/>
  <c r="N108" i="5"/>
  <c r="K108" i="5"/>
  <c r="L108" i="5" s="1"/>
  <c r="I108" i="5"/>
  <c r="J108" i="5" s="1"/>
  <c r="U106" i="5"/>
  <c r="V106" i="5" s="1"/>
  <c r="S106" i="5"/>
  <c r="T106" i="5" s="1"/>
  <c r="Q106" i="5"/>
  <c r="R106" i="5" s="1"/>
  <c r="O106" i="5"/>
  <c r="P106" i="5" s="1"/>
  <c r="N106" i="5"/>
  <c r="K106" i="5"/>
  <c r="L106" i="5" s="1"/>
  <c r="I106" i="5"/>
  <c r="J106" i="5" s="1"/>
  <c r="U105" i="5"/>
  <c r="V105" i="5" s="1"/>
  <c r="S105" i="5"/>
  <c r="T105" i="5" s="1"/>
  <c r="Q105" i="5"/>
  <c r="R105" i="5" s="1"/>
  <c r="O105" i="5"/>
  <c r="P105" i="5" s="1"/>
  <c r="N105" i="5"/>
  <c r="K105" i="5"/>
  <c r="L105" i="5" s="1"/>
  <c r="I105" i="5"/>
  <c r="J105" i="5" s="1"/>
  <c r="U103" i="5"/>
  <c r="V103" i="5" s="1"/>
  <c r="S103" i="5"/>
  <c r="T103" i="5" s="1"/>
  <c r="Q103" i="5"/>
  <c r="R103" i="5" s="1"/>
  <c r="O103" i="5"/>
  <c r="P103" i="5" s="1"/>
  <c r="N103" i="5"/>
  <c r="K103" i="5"/>
  <c r="L103" i="5" s="1"/>
  <c r="I103" i="5"/>
  <c r="J103" i="5" s="1"/>
  <c r="U102" i="5"/>
  <c r="V102" i="5" s="1"/>
  <c r="S102" i="5"/>
  <c r="T102" i="5" s="1"/>
  <c r="Q102" i="5"/>
  <c r="R102" i="5" s="1"/>
  <c r="O102" i="5"/>
  <c r="P102" i="5" s="1"/>
  <c r="N102" i="5"/>
  <c r="K102" i="5"/>
  <c r="L102" i="5" s="1"/>
  <c r="I102" i="5"/>
  <c r="J102" i="5" s="1"/>
  <c r="U99" i="5"/>
  <c r="V99" i="5" s="1"/>
  <c r="S99" i="5"/>
  <c r="T99" i="5" s="1"/>
  <c r="Q99" i="5"/>
  <c r="R99" i="5" s="1"/>
  <c r="O99" i="5"/>
  <c r="P99" i="5" s="1"/>
  <c r="N99" i="5"/>
  <c r="K99" i="5"/>
  <c r="L99" i="5" s="1"/>
  <c r="I99" i="5"/>
  <c r="J99" i="5" s="1"/>
  <c r="U98" i="5"/>
  <c r="V98" i="5" s="1"/>
  <c r="S98" i="5"/>
  <c r="T98" i="5" s="1"/>
  <c r="Q98" i="5"/>
  <c r="R98" i="5" s="1"/>
  <c r="O98" i="5"/>
  <c r="P98" i="5" s="1"/>
  <c r="N98" i="5"/>
  <c r="K98" i="5"/>
  <c r="L98" i="5" s="1"/>
  <c r="I98" i="5"/>
  <c r="J98" i="5" s="1"/>
  <c r="U96" i="5"/>
  <c r="V96" i="5" s="1"/>
  <c r="S96" i="5"/>
  <c r="T96" i="5" s="1"/>
  <c r="Q96" i="5"/>
  <c r="R96" i="5" s="1"/>
  <c r="O96" i="5"/>
  <c r="P96" i="5" s="1"/>
  <c r="N96" i="5"/>
  <c r="K96" i="5"/>
  <c r="L96" i="5" s="1"/>
  <c r="I96" i="5"/>
  <c r="J96" i="5" s="1"/>
  <c r="U93" i="5"/>
  <c r="V93" i="5" s="1"/>
  <c r="S93" i="5"/>
  <c r="T93" i="5" s="1"/>
  <c r="Q93" i="5"/>
  <c r="R93" i="5" s="1"/>
  <c r="O93" i="5"/>
  <c r="P93" i="5" s="1"/>
  <c r="N93" i="5"/>
  <c r="K93" i="5"/>
  <c r="L93" i="5" s="1"/>
  <c r="I93" i="5"/>
  <c r="J93" i="5" s="1"/>
  <c r="U91" i="5"/>
  <c r="V91" i="5" s="1"/>
  <c r="S91" i="5"/>
  <c r="T91" i="5" s="1"/>
  <c r="Q91" i="5"/>
  <c r="R91" i="5" s="1"/>
  <c r="O91" i="5"/>
  <c r="P91" i="5" s="1"/>
  <c r="N91" i="5"/>
  <c r="K91" i="5"/>
  <c r="L91" i="5" s="1"/>
  <c r="I91" i="5"/>
  <c r="J91" i="5" s="1"/>
  <c r="U89" i="5"/>
  <c r="V89" i="5" s="1"/>
  <c r="S89" i="5"/>
  <c r="T89" i="5" s="1"/>
  <c r="Q89" i="5"/>
  <c r="R89" i="5" s="1"/>
  <c r="O89" i="5"/>
  <c r="P89" i="5" s="1"/>
  <c r="N89" i="5"/>
  <c r="K89" i="5"/>
  <c r="L89" i="5" s="1"/>
  <c r="I89" i="5"/>
  <c r="J89" i="5" s="1"/>
  <c r="U87" i="5"/>
  <c r="V87" i="5" s="1"/>
  <c r="S87" i="5"/>
  <c r="T87" i="5" s="1"/>
  <c r="Q87" i="5"/>
  <c r="R87" i="5" s="1"/>
  <c r="O87" i="5"/>
  <c r="P87" i="5" s="1"/>
  <c r="N87" i="5"/>
  <c r="K87" i="5"/>
  <c r="L87" i="5" s="1"/>
  <c r="I87" i="5"/>
  <c r="J87" i="5" s="1"/>
  <c r="U85" i="5"/>
  <c r="V85" i="5" s="1"/>
  <c r="S85" i="5"/>
  <c r="T85" i="5" s="1"/>
  <c r="Q85" i="5"/>
  <c r="R85" i="5" s="1"/>
  <c r="O85" i="5"/>
  <c r="P85" i="5" s="1"/>
  <c r="N85" i="5"/>
  <c r="K85" i="5"/>
  <c r="L85" i="5" s="1"/>
  <c r="I85" i="5"/>
  <c r="J85" i="5" s="1"/>
  <c r="U84" i="5"/>
  <c r="V84" i="5" s="1"/>
  <c r="S84" i="5"/>
  <c r="T84" i="5" s="1"/>
  <c r="Q84" i="5"/>
  <c r="R84" i="5" s="1"/>
  <c r="O84" i="5"/>
  <c r="P84" i="5" s="1"/>
  <c r="N84" i="5"/>
  <c r="K84" i="5"/>
  <c r="L84" i="5" s="1"/>
  <c r="I84" i="5"/>
  <c r="J84" i="5" s="1"/>
  <c r="U83" i="5"/>
  <c r="V83" i="5" s="1"/>
  <c r="S83" i="5"/>
  <c r="T83" i="5" s="1"/>
  <c r="Q83" i="5"/>
  <c r="R83" i="5" s="1"/>
  <c r="O83" i="5"/>
  <c r="P83" i="5" s="1"/>
  <c r="N83" i="5"/>
  <c r="K83" i="5"/>
  <c r="L83" i="5" s="1"/>
  <c r="I83" i="5"/>
  <c r="J83" i="5" s="1"/>
  <c r="U81" i="5"/>
  <c r="V81" i="5" s="1"/>
  <c r="S81" i="5"/>
  <c r="T81" i="5" s="1"/>
  <c r="Q81" i="5"/>
  <c r="R81" i="5" s="1"/>
  <c r="O81" i="5"/>
  <c r="P81" i="5" s="1"/>
  <c r="N81" i="5"/>
  <c r="K81" i="5"/>
  <c r="L81" i="5" s="1"/>
  <c r="I81" i="5"/>
  <c r="J81" i="5" s="1"/>
  <c r="U79" i="5"/>
  <c r="V79" i="5" s="1"/>
  <c r="S79" i="5"/>
  <c r="T79" i="5" s="1"/>
  <c r="Q79" i="5"/>
  <c r="R79" i="5" s="1"/>
  <c r="O79" i="5"/>
  <c r="P79" i="5" s="1"/>
  <c r="N79" i="5"/>
  <c r="K79" i="5"/>
  <c r="L79" i="5" s="1"/>
  <c r="I79" i="5"/>
  <c r="J79" i="5" s="1"/>
  <c r="U77" i="5"/>
  <c r="V77" i="5" s="1"/>
  <c r="S77" i="5"/>
  <c r="T77" i="5" s="1"/>
  <c r="Q77" i="5"/>
  <c r="R77" i="5" s="1"/>
  <c r="O77" i="5"/>
  <c r="P77" i="5" s="1"/>
  <c r="N77" i="5"/>
  <c r="K77" i="5"/>
  <c r="L77" i="5" s="1"/>
  <c r="I77" i="5"/>
  <c r="J77" i="5" s="1"/>
  <c r="U74" i="5"/>
  <c r="V74" i="5" s="1"/>
  <c r="S74" i="5"/>
  <c r="T74" i="5" s="1"/>
  <c r="Q74" i="5"/>
  <c r="R74" i="5" s="1"/>
  <c r="O74" i="5"/>
  <c r="P74" i="5" s="1"/>
  <c r="N74" i="5"/>
  <c r="K74" i="5"/>
  <c r="L74" i="5" s="1"/>
  <c r="I74" i="5"/>
  <c r="J74" i="5" s="1"/>
  <c r="U72" i="5"/>
  <c r="V72" i="5" s="1"/>
  <c r="S72" i="5"/>
  <c r="T72" i="5" s="1"/>
  <c r="Q72" i="5"/>
  <c r="R72" i="5" s="1"/>
  <c r="O72" i="5"/>
  <c r="P72" i="5" s="1"/>
  <c r="N72" i="5"/>
  <c r="K72" i="5"/>
  <c r="L72" i="5" s="1"/>
  <c r="I72" i="5"/>
  <c r="J72" i="5" s="1"/>
  <c r="U70" i="5"/>
  <c r="V70" i="5" s="1"/>
  <c r="S70" i="5"/>
  <c r="T70" i="5" s="1"/>
  <c r="Q70" i="5"/>
  <c r="R70" i="5" s="1"/>
  <c r="O70" i="5"/>
  <c r="P70" i="5" s="1"/>
  <c r="N70" i="5"/>
  <c r="K70" i="5"/>
  <c r="L70" i="5" s="1"/>
  <c r="I70" i="5"/>
  <c r="J70" i="5" s="1"/>
  <c r="U68" i="5"/>
  <c r="V68" i="5" s="1"/>
  <c r="S68" i="5"/>
  <c r="T68" i="5" s="1"/>
  <c r="Q68" i="5"/>
  <c r="R68" i="5" s="1"/>
  <c r="O68" i="5"/>
  <c r="P68" i="5" s="1"/>
  <c r="N68" i="5"/>
  <c r="K68" i="5"/>
  <c r="L68" i="5" s="1"/>
  <c r="I68" i="5"/>
  <c r="J68" i="5" s="1"/>
  <c r="U65" i="5"/>
  <c r="V65" i="5" s="1"/>
  <c r="S65" i="5"/>
  <c r="T65" i="5" s="1"/>
  <c r="Q65" i="5"/>
  <c r="R65" i="5" s="1"/>
  <c r="O65" i="5"/>
  <c r="P65" i="5" s="1"/>
  <c r="N65" i="5"/>
  <c r="K65" i="5"/>
  <c r="L65" i="5" s="1"/>
  <c r="I65" i="5"/>
  <c r="J65" i="5" s="1"/>
  <c r="U63" i="5"/>
  <c r="V63" i="5" s="1"/>
  <c r="S63" i="5"/>
  <c r="T63" i="5" s="1"/>
  <c r="Q63" i="5"/>
  <c r="R63" i="5" s="1"/>
  <c r="O63" i="5"/>
  <c r="P63" i="5" s="1"/>
  <c r="N63" i="5"/>
  <c r="K63" i="5"/>
  <c r="L63" i="5" s="1"/>
  <c r="I63" i="5"/>
  <c r="J63" i="5" s="1"/>
  <c r="U61" i="5"/>
  <c r="V61" i="5" s="1"/>
  <c r="S61" i="5"/>
  <c r="T61" i="5" s="1"/>
  <c r="Q61" i="5"/>
  <c r="R61" i="5" s="1"/>
  <c r="O61" i="5"/>
  <c r="P61" i="5" s="1"/>
  <c r="N61" i="5"/>
  <c r="K61" i="5"/>
  <c r="L61" i="5" s="1"/>
  <c r="I61" i="5"/>
  <c r="J61" i="5" s="1"/>
  <c r="U59" i="5"/>
  <c r="V59" i="5" s="1"/>
  <c r="S59" i="5"/>
  <c r="T59" i="5" s="1"/>
  <c r="Q59" i="5"/>
  <c r="R59" i="5" s="1"/>
  <c r="O59" i="5"/>
  <c r="P59" i="5" s="1"/>
  <c r="N59" i="5"/>
  <c r="K59" i="5"/>
  <c r="L59" i="5" s="1"/>
  <c r="I59" i="5"/>
  <c r="J59" i="5" s="1"/>
  <c r="U57" i="5"/>
  <c r="V57" i="5" s="1"/>
  <c r="S57" i="5"/>
  <c r="T57" i="5" s="1"/>
  <c r="Q57" i="5"/>
  <c r="R57" i="5" s="1"/>
  <c r="O57" i="5"/>
  <c r="P57" i="5" s="1"/>
  <c r="N57" i="5"/>
  <c r="K57" i="5"/>
  <c r="L57" i="5" s="1"/>
  <c r="I57" i="5"/>
  <c r="J57" i="5" s="1"/>
  <c r="U54" i="5"/>
  <c r="V54" i="5" s="1"/>
  <c r="S54" i="5"/>
  <c r="T54" i="5" s="1"/>
  <c r="Q54" i="5"/>
  <c r="R54" i="5" s="1"/>
  <c r="O54" i="5"/>
  <c r="P54" i="5" s="1"/>
  <c r="N54" i="5"/>
  <c r="K54" i="5"/>
  <c r="L54" i="5" s="1"/>
  <c r="I54" i="5"/>
  <c r="J54" i="5" s="1"/>
  <c r="U52" i="5"/>
  <c r="V52" i="5" s="1"/>
  <c r="S52" i="5"/>
  <c r="T52" i="5" s="1"/>
  <c r="Q52" i="5"/>
  <c r="R52" i="5" s="1"/>
  <c r="O52" i="5"/>
  <c r="P52" i="5" s="1"/>
  <c r="N52" i="5"/>
  <c r="K52" i="5"/>
  <c r="L52" i="5" s="1"/>
  <c r="I52" i="5"/>
  <c r="J52" i="5" s="1"/>
  <c r="U50" i="5"/>
  <c r="V50" i="5" s="1"/>
  <c r="S50" i="5"/>
  <c r="T50" i="5" s="1"/>
  <c r="Q50" i="5"/>
  <c r="R50" i="5" s="1"/>
  <c r="O50" i="5"/>
  <c r="P50" i="5" s="1"/>
  <c r="N50" i="5"/>
  <c r="K50" i="5"/>
  <c r="L50" i="5" s="1"/>
  <c r="I50" i="5"/>
  <c r="J50" i="5" s="1"/>
  <c r="U49" i="5"/>
  <c r="V49" i="5" s="1"/>
  <c r="S49" i="5"/>
  <c r="T49" i="5" s="1"/>
  <c r="Q49" i="5"/>
  <c r="R49" i="5" s="1"/>
  <c r="O49" i="5"/>
  <c r="P49" i="5" s="1"/>
  <c r="N49" i="5"/>
  <c r="K49" i="5"/>
  <c r="L49" i="5" s="1"/>
  <c r="I49" i="5"/>
  <c r="J49" i="5" s="1"/>
  <c r="U47" i="5"/>
  <c r="V47" i="5" s="1"/>
  <c r="S47" i="5"/>
  <c r="T47" i="5" s="1"/>
  <c r="Q47" i="5"/>
  <c r="R47" i="5" s="1"/>
  <c r="O47" i="5"/>
  <c r="P47" i="5" s="1"/>
  <c r="N47" i="5"/>
  <c r="K47" i="5"/>
  <c r="L47" i="5" s="1"/>
  <c r="I47" i="5"/>
  <c r="J47" i="5" s="1"/>
  <c r="U45" i="5"/>
  <c r="V45" i="5" s="1"/>
  <c r="S45" i="5"/>
  <c r="T45" i="5" s="1"/>
  <c r="Q45" i="5"/>
  <c r="R45" i="5" s="1"/>
  <c r="O45" i="5"/>
  <c r="P45" i="5" s="1"/>
  <c r="N45" i="5"/>
  <c r="K45" i="5"/>
  <c r="L45" i="5" s="1"/>
  <c r="I45" i="5"/>
  <c r="J45" i="5" s="1"/>
  <c r="U43" i="5"/>
  <c r="V43" i="5" s="1"/>
  <c r="S43" i="5"/>
  <c r="T43" i="5" s="1"/>
  <c r="Q43" i="5"/>
  <c r="R43" i="5" s="1"/>
  <c r="O43" i="5"/>
  <c r="P43" i="5" s="1"/>
  <c r="N43" i="5"/>
  <c r="K43" i="5"/>
  <c r="L43" i="5" s="1"/>
  <c r="I43" i="5"/>
  <c r="J43" i="5" s="1"/>
  <c r="U41" i="5"/>
  <c r="V41" i="5" s="1"/>
  <c r="S41" i="5"/>
  <c r="T41" i="5" s="1"/>
  <c r="Q41" i="5"/>
  <c r="R41" i="5" s="1"/>
  <c r="O41" i="5"/>
  <c r="P41" i="5" s="1"/>
  <c r="N41" i="5"/>
  <c r="K41" i="5"/>
  <c r="L41" i="5" s="1"/>
  <c r="I41" i="5"/>
  <c r="J41" i="5" s="1"/>
  <c r="U38" i="5"/>
  <c r="V38" i="5" s="1"/>
  <c r="S38" i="5"/>
  <c r="T38" i="5" s="1"/>
  <c r="Q38" i="5"/>
  <c r="R38" i="5" s="1"/>
  <c r="O38" i="5"/>
  <c r="P38" i="5" s="1"/>
  <c r="N38" i="5"/>
  <c r="K38" i="5"/>
  <c r="L38" i="5" s="1"/>
  <c r="I38" i="5"/>
  <c r="J38" i="5" s="1"/>
  <c r="U36" i="5"/>
  <c r="V36" i="5" s="1"/>
  <c r="S36" i="5"/>
  <c r="T36" i="5" s="1"/>
  <c r="Q36" i="5"/>
  <c r="R36" i="5" s="1"/>
  <c r="O36" i="5"/>
  <c r="P36" i="5" s="1"/>
  <c r="N36" i="5"/>
  <c r="K36" i="5"/>
  <c r="L36" i="5" s="1"/>
  <c r="I36" i="5"/>
  <c r="J36" i="5" s="1"/>
  <c r="U34" i="5"/>
  <c r="V34" i="5" s="1"/>
  <c r="S34" i="5"/>
  <c r="T34" i="5" s="1"/>
  <c r="Q34" i="5"/>
  <c r="R34" i="5" s="1"/>
  <c r="O34" i="5"/>
  <c r="P34" i="5" s="1"/>
  <c r="N34" i="5"/>
  <c r="K34" i="5"/>
  <c r="L34" i="5" s="1"/>
  <c r="I34" i="5"/>
  <c r="J34" i="5" s="1"/>
  <c r="U33" i="5"/>
  <c r="V33" i="5" s="1"/>
  <c r="S33" i="5"/>
  <c r="T33" i="5" s="1"/>
  <c r="Q33" i="5"/>
  <c r="R33" i="5" s="1"/>
  <c r="O33" i="5"/>
  <c r="P33" i="5" s="1"/>
  <c r="N33" i="5"/>
  <c r="K33" i="5"/>
  <c r="L33" i="5" s="1"/>
  <c r="I33" i="5"/>
  <c r="J33" i="5" s="1"/>
  <c r="U31" i="5"/>
  <c r="V31" i="5" s="1"/>
  <c r="S31" i="5"/>
  <c r="T31" i="5" s="1"/>
  <c r="Q31" i="5"/>
  <c r="R31" i="5" s="1"/>
  <c r="O31" i="5"/>
  <c r="P31" i="5" s="1"/>
  <c r="N31" i="5"/>
  <c r="K31" i="5"/>
  <c r="L31" i="5" s="1"/>
  <c r="I31" i="5"/>
  <c r="J31" i="5" s="1"/>
  <c r="U29" i="5"/>
  <c r="V29" i="5" s="1"/>
  <c r="S29" i="5"/>
  <c r="T29" i="5" s="1"/>
  <c r="Q29" i="5"/>
  <c r="R29" i="5" s="1"/>
  <c r="O29" i="5"/>
  <c r="P29" i="5" s="1"/>
  <c r="N29" i="5"/>
  <c r="K29" i="5"/>
  <c r="L29" i="5" s="1"/>
  <c r="I29" i="5"/>
  <c r="J29" i="5" s="1"/>
  <c r="U27" i="5"/>
  <c r="V27" i="5" s="1"/>
  <c r="S27" i="5"/>
  <c r="T27" i="5" s="1"/>
  <c r="Q27" i="5"/>
  <c r="R27" i="5" s="1"/>
  <c r="O27" i="5"/>
  <c r="P27" i="5" s="1"/>
  <c r="N27" i="5"/>
  <c r="K27" i="5"/>
  <c r="L27" i="5" s="1"/>
  <c r="I27" i="5"/>
  <c r="J27" i="5" s="1"/>
  <c r="U26" i="5"/>
  <c r="V26" i="5" s="1"/>
  <c r="S26" i="5"/>
  <c r="T26" i="5" s="1"/>
  <c r="Q26" i="5"/>
  <c r="R26" i="5" s="1"/>
  <c r="O26" i="5"/>
  <c r="P26" i="5" s="1"/>
  <c r="N26" i="5"/>
  <c r="K26" i="5"/>
  <c r="L26" i="5" s="1"/>
  <c r="I26" i="5"/>
  <c r="J26" i="5" s="1"/>
  <c r="U23" i="5"/>
  <c r="V23" i="5" s="1"/>
  <c r="S23" i="5"/>
  <c r="T23" i="5" s="1"/>
  <c r="Q23" i="5"/>
  <c r="R23" i="5" s="1"/>
  <c r="O23" i="5"/>
  <c r="P23" i="5" s="1"/>
  <c r="N23" i="5"/>
  <c r="K23" i="5"/>
  <c r="L23" i="5" s="1"/>
  <c r="I23" i="5"/>
  <c r="J23" i="5" s="1"/>
  <c r="U20" i="5"/>
  <c r="V20" i="5" s="1"/>
  <c r="S20" i="5"/>
  <c r="T20" i="5" s="1"/>
  <c r="Q20" i="5"/>
  <c r="R20" i="5" s="1"/>
  <c r="O20" i="5"/>
  <c r="P20" i="5" s="1"/>
  <c r="N20" i="5"/>
  <c r="K20" i="5"/>
  <c r="L20" i="5" s="1"/>
  <c r="I20" i="5"/>
  <c r="J20" i="5" s="1"/>
  <c r="U19" i="5"/>
  <c r="V19" i="5" s="1"/>
  <c r="S19" i="5"/>
  <c r="T19" i="5" s="1"/>
  <c r="Q19" i="5"/>
  <c r="R19" i="5" s="1"/>
  <c r="O19" i="5"/>
  <c r="P19" i="5" s="1"/>
  <c r="N19" i="5"/>
  <c r="K19" i="5"/>
  <c r="L19" i="5" s="1"/>
  <c r="I19" i="5"/>
  <c r="J19" i="5" s="1"/>
  <c r="U18" i="5"/>
  <c r="V18" i="5" s="1"/>
  <c r="S18" i="5"/>
  <c r="T18" i="5" s="1"/>
  <c r="Q18" i="5"/>
  <c r="R18" i="5" s="1"/>
  <c r="O18" i="5"/>
  <c r="P18" i="5" s="1"/>
  <c r="N18" i="5"/>
  <c r="K18" i="5"/>
  <c r="L18" i="5" s="1"/>
  <c r="I18" i="5"/>
  <c r="J18" i="5" s="1"/>
  <c r="U15" i="5"/>
  <c r="V15" i="5" s="1"/>
  <c r="S15" i="5"/>
  <c r="T15" i="5" s="1"/>
  <c r="Q15" i="5"/>
  <c r="R15" i="5" s="1"/>
  <c r="O15" i="5"/>
  <c r="P15" i="5" s="1"/>
  <c r="N15" i="5"/>
  <c r="K15" i="5"/>
  <c r="L15" i="5" s="1"/>
  <c r="I15" i="5"/>
  <c r="J15" i="5" s="1"/>
  <c r="U13" i="5"/>
  <c r="V13" i="5" s="1"/>
  <c r="S13" i="5"/>
  <c r="T13" i="5" s="1"/>
  <c r="Q13" i="5"/>
  <c r="R13" i="5" s="1"/>
  <c r="O13" i="5"/>
  <c r="P13" i="5" s="1"/>
  <c r="N13" i="5"/>
  <c r="K13" i="5"/>
  <c r="L13" i="5" s="1"/>
  <c r="I13" i="5"/>
  <c r="J13" i="5" s="1"/>
  <c r="U11" i="5"/>
  <c r="V11" i="5" s="1"/>
  <c r="S11" i="5"/>
  <c r="T11" i="5" s="1"/>
  <c r="Q11" i="5"/>
  <c r="R11" i="5" s="1"/>
  <c r="O11" i="5"/>
  <c r="P11" i="5" s="1"/>
  <c r="N11" i="5"/>
  <c r="K11" i="5"/>
  <c r="L11" i="5" s="1"/>
  <c r="I11" i="5"/>
  <c r="J11" i="5" s="1"/>
  <c r="U9" i="5"/>
  <c r="V9" i="5" s="1"/>
  <c r="S9" i="5"/>
  <c r="T9" i="5" s="1"/>
  <c r="Q9" i="5"/>
  <c r="R9" i="5" s="1"/>
  <c r="O9" i="5"/>
  <c r="P9" i="5" s="1"/>
  <c r="N9" i="5"/>
  <c r="K9" i="5"/>
  <c r="L9" i="5" s="1"/>
  <c r="I9" i="5"/>
  <c r="J9" i="5" s="1"/>
  <c r="U7" i="5"/>
  <c r="V7" i="5" s="1"/>
  <c r="S7" i="5"/>
  <c r="T7" i="5" s="1"/>
  <c r="Q7" i="5"/>
  <c r="R7" i="5" s="1"/>
  <c r="O7" i="5"/>
  <c r="P7" i="5" s="1"/>
  <c r="N7" i="5"/>
  <c r="K7" i="5"/>
  <c r="L7" i="5" s="1"/>
  <c r="I7" i="5"/>
  <c r="J7" i="5" s="1"/>
  <c r="U6" i="5"/>
  <c r="V6" i="5" s="1"/>
  <c r="S6" i="5"/>
  <c r="T6" i="5" s="1"/>
  <c r="Q6" i="5"/>
  <c r="R6" i="5" s="1"/>
  <c r="O6" i="5"/>
  <c r="P6" i="5" s="1"/>
  <c r="N6" i="5"/>
  <c r="K6" i="5"/>
  <c r="L6" i="5" s="1"/>
  <c r="I6" i="5"/>
  <c r="J6" i="5" s="1"/>
  <c r="U7" i="4"/>
  <c r="V7" i="4" s="1"/>
  <c r="U9" i="4"/>
  <c r="V9" i="4" s="1"/>
  <c r="U11" i="4"/>
  <c r="V11" i="4" s="1"/>
  <c r="U13" i="4"/>
  <c r="V13" i="4" s="1"/>
  <c r="U15" i="4"/>
  <c r="V15" i="4" s="1"/>
  <c r="U18" i="4"/>
  <c r="V18" i="4" s="1"/>
  <c r="U19" i="4"/>
  <c r="V19" i="4" s="1"/>
  <c r="U20" i="4"/>
  <c r="V20" i="4" s="1"/>
  <c r="U23" i="4"/>
  <c r="V23" i="4" s="1"/>
  <c r="U26" i="4"/>
  <c r="V26" i="4" s="1"/>
  <c r="U27" i="4"/>
  <c r="V27" i="4" s="1"/>
  <c r="U29" i="4"/>
  <c r="V29" i="4" s="1"/>
  <c r="U31" i="4"/>
  <c r="V31" i="4" s="1"/>
  <c r="U33" i="4"/>
  <c r="V33" i="4" s="1"/>
  <c r="U34" i="4"/>
  <c r="V34" i="4" s="1"/>
  <c r="U36" i="4"/>
  <c r="V36" i="4" s="1"/>
  <c r="U38" i="4"/>
  <c r="V38" i="4" s="1"/>
  <c r="U41" i="4"/>
  <c r="V41" i="4" s="1"/>
  <c r="U43" i="4"/>
  <c r="V43" i="4" s="1"/>
  <c r="U45" i="4"/>
  <c r="V45" i="4" s="1"/>
  <c r="U47" i="4"/>
  <c r="V47" i="4" s="1"/>
  <c r="U49" i="4"/>
  <c r="V49" i="4" s="1"/>
  <c r="U50" i="4"/>
  <c r="V50" i="4" s="1"/>
  <c r="U52" i="4"/>
  <c r="V52" i="4" s="1"/>
  <c r="U54" i="4"/>
  <c r="V54" i="4" s="1"/>
  <c r="U57" i="4"/>
  <c r="V57" i="4" s="1"/>
  <c r="U59" i="4"/>
  <c r="V59" i="4" s="1"/>
  <c r="U61" i="4"/>
  <c r="V61" i="4" s="1"/>
  <c r="U63" i="4"/>
  <c r="V63" i="4" s="1"/>
  <c r="U65" i="4"/>
  <c r="V65" i="4" s="1"/>
  <c r="U68" i="4"/>
  <c r="V68" i="4" s="1"/>
  <c r="U70" i="4"/>
  <c r="V70" i="4" s="1"/>
  <c r="U72" i="4"/>
  <c r="V72" i="4" s="1"/>
  <c r="U74" i="4"/>
  <c r="V74" i="4" s="1"/>
  <c r="U77" i="4"/>
  <c r="V77" i="4" s="1"/>
  <c r="U79" i="4"/>
  <c r="V79" i="4" s="1"/>
  <c r="U81" i="4"/>
  <c r="V81" i="4" s="1"/>
  <c r="U83" i="4"/>
  <c r="V83" i="4" s="1"/>
  <c r="U84" i="4"/>
  <c r="V84" i="4" s="1"/>
  <c r="U85" i="4"/>
  <c r="V85" i="4" s="1"/>
  <c r="U87" i="4"/>
  <c r="V87" i="4" s="1"/>
  <c r="U89" i="4"/>
  <c r="V89" i="4" s="1"/>
  <c r="U91" i="4"/>
  <c r="V91" i="4" s="1"/>
  <c r="U93" i="4"/>
  <c r="V93" i="4" s="1"/>
  <c r="U96" i="4"/>
  <c r="V96" i="4" s="1"/>
  <c r="U98" i="4"/>
  <c r="V98" i="4" s="1"/>
  <c r="U99" i="4"/>
  <c r="V99" i="4" s="1"/>
  <c r="U102" i="4"/>
  <c r="V102" i="4" s="1"/>
  <c r="U103" i="4"/>
  <c r="V103" i="4" s="1"/>
  <c r="U105" i="4"/>
  <c r="V105" i="4" s="1"/>
  <c r="U106" i="4"/>
  <c r="V106" i="4" s="1"/>
  <c r="U108" i="4"/>
  <c r="V108" i="4" s="1"/>
  <c r="U111" i="4"/>
  <c r="V111" i="4" s="1"/>
  <c r="U113" i="4"/>
  <c r="V113" i="4" s="1"/>
  <c r="U116" i="4"/>
  <c r="V116" i="4" s="1"/>
  <c r="U118" i="4"/>
  <c r="V118" i="4" s="1"/>
  <c r="U120" i="4"/>
  <c r="V120" i="4" s="1"/>
  <c r="U122" i="4"/>
  <c r="V122" i="4" s="1"/>
  <c r="U124" i="4"/>
  <c r="V124" i="4" s="1"/>
  <c r="U125" i="4"/>
  <c r="V125" i="4" s="1"/>
  <c r="U127" i="4"/>
  <c r="V127" i="4" s="1"/>
  <c r="U130" i="4"/>
  <c r="V130" i="4" s="1"/>
  <c r="U132" i="4"/>
  <c r="V132" i="4" s="1"/>
  <c r="U134" i="4"/>
  <c r="V134" i="4" s="1"/>
  <c r="U137" i="4"/>
  <c r="V137" i="4" s="1"/>
  <c r="U139" i="4"/>
  <c r="V139" i="4" s="1"/>
  <c r="U141" i="4"/>
  <c r="V141" i="4" s="1"/>
  <c r="U144" i="4"/>
  <c r="V144" i="4" s="1"/>
  <c r="U147" i="4"/>
  <c r="V147" i="4" s="1"/>
  <c r="U149" i="4"/>
  <c r="V149" i="4" s="1"/>
  <c r="U151" i="4"/>
  <c r="V151" i="4" s="1"/>
  <c r="U153" i="4"/>
  <c r="V153" i="4" s="1"/>
  <c r="U154" i="4"/>
  <c r="V154" i="4" s="1"/>
  <c r="U156" i="4"/>
  <c r="V156" i="4" s="1"/>
  <c r="U158" i="4"/>
  <c r="V158" i="4" s="1"/>
  <c r="U161" i="4"/>
  <c r="V161" i="4" s="1"/>
  <c r="U163" i="4"/>
  <c r="V163" i="4" s="1"/>
  <c r="U164" i="4"/>
  <c r="V164" i="4" s="1"/>
  <c r="U167" i="4"/>
  <c r="V167" i="4" s="1"/>
  <c r="U170" i="4"/>
  <c r="V170" i="4" s="1"/>
  <c r="U172" i="4"/>
  <c r="V172" i="4" s="1"/>
  <c r="U174" i="4"/>
  <c r="V174" i="4" s="1"/>
  <c r="U175" i="4"/>
  <c r="V175" i="4" s="1"/>
  <c r="U177" i="4"/>
  <c r="V177" i="4" s="1"/>
  <c r="U180" i="4"/>
  <c r="V180" i="4" s="1"/>
  <c r="U182" i="4"/>
  <c r="V182" i="4" s="1"/>
  <c r="U184" i="4"/>
  <c r="V184" i="4" s="1"/>
  <c r="U186" i="4"/>
  <c r="V186" i="4" s="1"/>
  <c r="U187" i="4"/>
  <c r="V187" i="4" s="1"/>
  <c r="U189" i="4"/>
  <c r="V189" i="4" s="1"/>
  <c r="U190" i="4"/>
  <c r="V190" i="4" s="1"/>
  <c r="U192" i="4"/>
  <c r="V192" i="4" s="1"/>
  <c r="U193" i="4"/>
  <c r="V193" i="4" s="1"/>
  <c r="U194" i="4"/>
  <c r="V194" i="4" s="1"/>
  <c r="U196" i="4"/>
  <c r="V196" i="4" s="1"/>
  <c r="U197" i="4"/>
  <c r="V197" i="4" s="1"/>
  <c r="U199" i="4"/>
  <c r="V199" i="4" s="1"/>
  <c r="U201" i="4"/>
  <c r="V201" i="4" s="1"/>
  <c r="U203" i="4"/>
  <c r="V203" i="4" s="1"/>
  <c r="U204" i="4"/>
  <c r="V204" i="4" s="1"/>
  <c r="U207" i="4"/>
  <c r="V207" i="4" s="1"/>
  <c r="U209" i="4"/>
  <c r="V209" i="4" s="1"/>
  <c r="U211" i="4"/>
  <c r="V211" i="4" s="1"/>
  <c r="U214" i="4"/>
  <c r="V214" i="4" s="1"/>
  <c r="U217" i="4"/>
  <c r="V217" i="4" s="1"/>
  <c r="U218" i="4"/>
  <c r="V218" i="4" s="1"/>
  <c r="U220" i="4"/>
  <c r="V220" i="4" s="1"/>
  <c r="U222" i="4"/>
  <c r="V222" i="4" s="1"/>
  <c r="U224" i="4"/>
  <c r="V224" i="4" s="1"/>
  <c r="U226" i="4"/>
  <c r="V226" i="4" s="1"/>
  <c r="U228" i="4"/>
  <c r="V228" i="4" s="1"/>
  <c r="U230" i="4"/>
  <c r="V230" i="4" s="1"/>
  <c r="U232" i="4"/>
  <c r="V232" i="4" s="1"/>
  <c r="U235" i="4"/>
  <c r="V235" i="4" s="1"/>
  <c r="U238" i="4"/>
  <c r="V238" i="4" s="1"/>
  <c r="U239" i="4"/>
  <c r="V239" i="4" s="1"/>
  <c r="U241" i="4"/>
  <c r="V241" i="4" s="1"/>
  <c r="U244" i="4"/>
  <c r="V244" i="4" s="1"/>
  <c r="U246" i="4"/>
  <c r="V246" i="4" s="1"/>
  <c r="U247" i="4"/>
  <c r="V247" i="4" s="1"/>
  <c r="U249" i="4"/>
  <c r="V249" i="4" s="1"/>
  <c r="U252" i="4"/>
  <c r="V252" i="4" s="1"/>
  <c r="U254" i="4"/>
  <c r="V254" i="4" s="1"/>
  <c r="U257" i="4"/>
  <c r="V257" i="4" s="1"/>
  <c r="U259" i="4"/>
  <c r="V259" i="4" s="1"/>
  <c r="U261" i="4"/>
  <c r="V261" i="4" s="1"/>
  <c r="U262" i="4"/>
  <c r="V262" i="4" s="1"/>
  <c r="U264" i="4"/>
  <c r="V264" i="4" s="1"/>
  <c r="U266" i="4"/>
  <c r="V266" i="4" s="1"/>
  <c r="U269" i="4"/>
  <c r="V269" i="4" s="1"/>
  <c r="U272" i="4"/>
  <c r="V272" i="4" s="1"/>
  <c r="U273" i="4"/>
  <c r="V273" i="4" s="1"/>
  <c r="U275" i="4"/>
  <c r="V275" i="4" s="1"/>
  <c r="U277" i="4"/>
  <c r="V277" i="4" s="1"/>
  <c r="U280" i="4"/>
  <c r="V280" i="4" s="1"/>
  <c r="U283" i="4"/>
  <c r="V283" i="4" s="1"/>
  <c r="U284" i="4"/>
  <c r="V284" i="4" s="1"/>
  <c r="U286" i="4"/>
  <c r="V286" i="4" s="1"/>
  <c r="U288" i="4"/>
  <c r="V288" i="4" s="1"/>
  <c r="U290" i="4"/>
  <c r="V290" i="4" s="1"/>
  <c r="U293" i="4"/>
  <c r="V293" i="4" s="1"/>
  <c r="U295" i="4"/>
  <c r="V295" i="4" s="1"/>
  <c r="U297" i="4"/>
  <c r="V297" i="4" s="1"/>
  <c r="U300" i="4"/>
  <c r="V300" i="4" s="1"/>
  <c r="U301" i="4"/>
  <c r="V301" i="4" s="1"/>
  <c r="U303" i="4"/>
  <c r="V303" i="4" s="1"/>
  <c r="U306" i="4"/>
  <c r="V306" i="4" s="1"/>
  <c r="U308" i="4"/>
  <c r="V308" i="4" s="1"/>
  <c r="U309" i="4"/>
  <c r="V309" i="4" s="1"/>
  <c r="U310" i="4"/>
  <c r="V310" i="4" s="1"/>
  <c r="U311" i="4"/>
  <c r="V311" i="4" s="1"/>
  <c r="U313" i="4"/>
  <c r="V313" i="4" s="1"/>
  <c r="U314" i="4"/>
  <c r="V314" i="4" s="1"/>
  <c r="U315" i="4"/>
  <c r="V315" i="4" s="1"/>
  <c r="U318" i="4"/>
  <c r="V318" i="4" s="1"/>
  <c r="U320" i="4"/>
  <c r="V320" i="4" s="1"/>
  <c r="U323" i="4"/>
  <c r="V323" i="4" s="1"/>
  <c r="U324" i="4"/>
  <c r="V324" i="4" s="1"/>
  <c r="U327" i="4"/>
  <c r="V327" i="4" s="1"/>
  <c r="U329" i="4"/>
  <c r="V329" i="4" s="1"/>
  <c r="U331" i="4"/>
  <c r="V331" i="4" s="1"/>
  <c r="U333" i="4"/>
  <c r="V333" i="4" s="1"/>
  <c r="U336" i="4"/>
  <c r="V336" i="4" s="1"/>
  <c r="U337" i="4"/>
  <c r="V337" i="4" s="1"/>
  <c r="U338" i="4"/>
  <c r="V338" i="4" s="1"/>
  <c r="U339" i="4"/>
  <c r="V339" i="4" s="1"/>
  <c r="U342" i="4"/>
  <c r="V342" i="4" s="1"/>
  <c r="U343" i="4"/>
  <c r="V343" i="4" s="1"/>
  <c r="U345" i="4"/>
  <c r="V345" i="4" s="1"/>
  <c r="U347" i="4"/>
  <c r="V347" i="4" s="1"/>
  <c r="U348" i="4"/>
  <c r="V348" i="4" s="1"/>
  <c r="U350" i="4"/>
  <c r="V350" i="4" s="1"/>
  <c r="U352" i="4"/>
  <c r="V352" i="4" s="1"/>
  <c r="U6" i="4"/>
  <c r="V6" i="4" s="1"/>
  <c r="S7" i="4"/>
  <c r="T7" i="4" s="1"/>
  <c r="S9" i="4"/>
  <c r="T9" i="4" s="1"/>
  <c r="S11" i="4"/>
  <c r="T11" i="4" s="1"/>
  <c r="S13" i="4"/>
  <c r="T13" i="4" s="1"/>
  <c r="S15" i="4"/>
  <c r="T15" i="4" s="1"/>
  <c r="S18" i="4"/>
  <c r="T18" i="4" s="1"/>
  <c r="S19" i="4"/>
  <c r="T19" i="4" s="1"/>
  <c r="S20" i="4"/>
  <c r="T20" i="4" s="1"/>
  <c r="S23" i="4"/>
  <c r="T23" i="4" s="1"/>
  <c r="S26" i="4"/>
  <c r="T26" i="4" s="1"/>
  <c r="S27" i="4"/>
  <c r="T27" i="4" s="1"/>
  <c r="S29" i="4"/>
  <c r="T29" i="4" s="1"/>
  <c r="S31" i="4"/>
  <c r="T31" i="4" s="1"/>
  <c r="S33" i="4"/>
  <c r="T33" i="4" s="1"/>
  <c r="S34" i="4"/>
  <c r="T34" i="4" s="1"/>
  <c r="S36" i="4"/>
  <c r="T36" i="4" s="1"/>
  <c r="S38" i="4"/>
  <c r="T38" i="4" s="1"/>
  <c r="S41" i="4"/>
  <c r="T41" i="4" s="1"/>
  <c r="S43" i="4"/>
  <c r="T43" i="4" s="1"/>
  <c r="S45" i="4"/>
  <c r="T45" i="4" s="1"/>
  <c r="S47" i="4"/>
  <c r="T47" i="4" s="1"/>
  <c r="S49" i="4"/>
  <c r="T49" i="4" s="1"/>
  <c r="S50" i="4"/>
  <c r="T50" i="4" s="1"/>
  <c r="S52" i="4"/>
  <c r="T52" i="4" s="1"/>
  <c r="S54" i="4"/>
  <c r="T54" i="4" s="1"/>
  <c r="S57" i="4"/>
  <c r="T57" i="4" s="1"/>
  <c r="S59" i="4"/>
  <c r="T59" i="4" s="1"/>
  <c r="S61" i="4"/>
  <c r="T61" i="4" s="1"/>
  <c r="S63" i="4"/>
  <c r="T63" i="4" s="1"/>
  <c r="S65" i="4"/>
  <c r="T65" i="4" s="1"/>
  <c r="S68" i="4"/>
  <c r="T68" i="4" s="1"/>
  <c r="S70" i="4"/>
  <c r="T70" i="4" s="1"/>
  <c r="S72" i="4"/>
  <c r="T72" i="4" s="1"/>
  <c r="S74" i="4"/>
  <c r="T74" i="4" s="1"/>
  <c r="S77" i="4"/>
  <c r="T77" i="4" s="1"/>
  <c r="S79" i="4"/>
  <c r="T79" i="4" s="1"/>
  <c r="S81" i="4"/>
  <c r="T81" i="4" s="1"/>
  <c r="S83" i="4"/>
  <c r="T83" i="4" s="1"/>
  <c r="S84" i="4"/>
  <c r="T84" i="4" s="1"/>
  <c r="S85" i="4"/>
  <c r="T85" i="4" s="1"/>
  <c r="S87" i="4"/>
  <c r="T87" i="4" s="1"/>
  <c r="S89" i="4"/>
  <c r="T89" i="4" s="1"/>
  <c r="S91" i="4"/>
  <c r="T91" i="4" s="1"/>
  <c r="S93" i="4"/>
  <c r="T93" i="4" s="1"/>
  <c r="S96" i="4"/>
  <c r="T96" i="4" s="1"/>
  <c r="S98" i="4"/>
  <c r="T98" i="4" s="1"/>
  <c r="S99" i="4"/>
  <c r="T99" i="4" s="1"/>
  <c r="S102" i="4"/>
  <c r="T102" i="4" s="1"/>
  <c r="S103" i="4"/>
  <c r="T103" i="4" s="1"/>
  <c r="S105" i="4"/>
  <c r="T105" i="4" s="1"/>
  <c r="S106" i="4"/>
  <c r="T106" i="4" s="1"/>
  <c r="S108" i="4"/>
  <c r="T108" i="4" s="1"/>
  <c r="S111" i="4"/>
  <c r="T111" i="4" s="1"/>
  <c r="S113" i="4"/>
  <c r="T113" i="4" s="1"/>
  <c r="S116" i="4"/>
  <c r="T116" i="4" s="1"/>
  <c r="S118" i="4"/>
  <c r="T118" i="4" s="1"/>
  <c r="S120" i="4"/>
  <c r="T120" i="4" s="1"/>
  <c r="S122" i="4"/>
  <c r="T122" i="4" s="1"/>
  <c r="S124" i="4"/>
  <c r="T124" i="4" s="1"/>
  <c r="S125" i="4"/>
  <c r="T125" i="4" s="1"/>
  <c r="S127" i="4"/>
  <c r="T127" i="4" s="1"/>
  <c r="S130" i="4"/>
  <c r="T130" i="4" s="1"/>
  <c r="S132" i="4"/>
  <c r="T132" i="4" s="1"/>
  <c r="S134" i="4"/>
  <c r="T134" i="4" s="1"/>
  <c r="S137" i="4"/>
  <c r="T137" i="4" s="1"/>
  <c r="S139" i="4"/>
  <c r="T139" i="4" s="1"/>
  <c r="S141" i="4"/>
  <c r="T141" i="4" s="1"/>
  <c r="S144" i="4"/>
  <c r="T144" i="4" s="1"/>
  <c r="S147" i="4"/>
  <c r="T147" i="4" s="1"/>
  <c r="S149" i="4"/>
  <c r="T149" i="4" s="1"/>
  <c r="S151" i="4"/>
  <c r="T151" i="4" s="1"/>
  <c r="S153" i="4"/>
  <c r="T153" i="4" s="1"/>
  <c r="S154" i="4"/>
  <c r="T154" i="4" s="1"/>
  <c r="S156" i="4"/>
  <c r="T156" i="4" s="1"/>
  <c r="S158" i="4"/>
  <c r="T158" i="4" s="1"/>
  <c r="S161" i="4"/>
  <c r="T161" i="4" s="1"/>
  <c r="S163" i="4"/>
  <c r="T163" i="4" s="1"/>
  <c r="S164" i="4"/>
  <c r="T164" i="4" s="1"/>
  <c r="S167" i="4"/>
  <c r="T167" i="4" s="1"/>
  <c r="S170" i="4"/>
  <c r="T170" i="4" s="1"/>
  <c r="S172" i="4"/>
  <c r="T172" i="4" s="1"/>
  <c r="S174" i="4"/>
  <c r="T174" i="4" s="1"/>
  <c r="S175" i="4"/>
  <c r="T175" i="4" s="1"/>
  <c r="S177" i="4"/>
  <c r="T177" i="4" s="1"/>
  <c r="S180" i="4"/>
  <c r="T180" i="4" s="1"/>
  <c r="S182" i="4"/>
  <c r="T182" i="4" s="1"/>
  <c r="S184" i="4"/>
  <c r="T184" i="4" s="1"/>
  <c r="S186" i="4"/>
  <c r="T186" i="4" s="1"/>
  <c r="S187" i="4"/>
  <c r="T187" i="4" s="1"/>
  <c r="S189" i="4"/>
  <c r="T189" i="4" s="1"/>
  <c r="S190" i="4"/>
  <c r="T190" i="4" s="1"/>
  <c r="S192" i="4"/>
  <c r="T192" i="4" s="1"/>
  <c r="S193" i="4"/>
  <c r="T193" i="4" s="1"/>
  <c r="S194" i="4"/>
  <c r="T194" i="4" s="1"/>
  <c r="S196" i="4"/>
  <c r="T196" i="4" s="1"/>
  <c r="S197" i="4"/>
  <c r="T197" i="4" s="1"/>
  <c r="S199" i="4"/>
  <c r="T199" i="4" s="1"/>
  <c r="S201" i="4"/>
  <c r="T201" i="4" s="1"/>
  <c r="S203" i="4"/>
  <c r="T203" i="4" s="1"/>
  <c r="S204" i="4"/>
  <c r="T204" i="4" s="1"/>
  <c r="S207" i="4"/>
  <c r="T207" i="4" s="1"/>
  <c r="S209" i="4"/>
  <c r="T209" i="4" s="1"/>
  <c r="S211" i="4"/>
  <c r="T211" i="4" s="1"/>
  <c r="S214" i="4"/>
  <c r="T214" i="4" s="1"/>
  <c r="S217" i="4"/>
  <c r="T217" i="4" s="1"/>
  <c r="S218" i="4"/>
  <c r="T218" i="4" s="1"/>
  <c r="S220" i="4"/>
  <c r="T220" i="4" s="1"/>
  <c r="S222" i="4"/>
  <c r="T222" i="4" s="1"/>
  <c r="S224" i="4"/>
  <c r="T224" i="4" s="1"/>
  <c r="S226" i="4"/>
  <c r="T226" i="4" s="1"/>
  <c r="S228" i="4"/>
  <c r="T228" i="4" s="1"/>
  <c r="S230" i="4"/>
  <c r="T230" i="4" s="1"/>
  <c r="S232" i="4"/>
  <c r="T232" i="4" s="1"/>
  <c r="S235" i="4"/>
  <c r="T235" i="4" s="1"/>
  <c r="S238" i="4"/>
  <c r="T238" i="4" s="1"/>
  <c r="S239" i="4"/>
  <c r="T239" i="4" s="1"/>
  <c r="S241" i="4"/>
  <c r="T241" i="4" s="1"/>
  <c r="S244" i="4"/>
  <c r="T244" i="4" s="1"/>
  <c r="S246" i="4"/>
  <c r="T246" i="4" s="1"/>
  <c r="S247" i="4"/>
  <c r="T247" i="4" s="1"/>
  <c r="S249" i="4"/>
  <c r="T249" i="4" s="1"/>
  <c r="S252" i="4"/>
  <c r="T252" i="4" s="1"/>
  <c r="S254" i="4"/>
  <c r="T254" i="4" s="1"/>
  <c r="S257" i="4"/>
  <c r="T257" i="4" s="1"/>
  <c r="S259" i="4"/>
  <c r="T259" i="4" s="1"/>
  <c r="S261" i="4"/>
  <c r="T261" i="4" s="1"/>
  <c r="S262" i="4"/>
  <c r="T262" i="4" s="1"/>
  <c r="S264" i="4"/>
  <c r="T264" i="4" s="1"/>
  <c r="S266" i="4"/>
  <c r="T266" i="4" s="1"/>
  <c r="S269" i="4"/>
  <c r="T269" i="4" s="1"/>
  <c r="S272" i="4"/>
  <c r="T272" i="4" s="1"/>
  <c r="S273" i="4"/>
  <c r="T273" i="4" s="1"/>
  <c r="S275" i="4"/>
  <c r="T275" i="4" s="1"/>
  <c r="S277" i="4"/>
  <c r="T277" i="4" s="1"/>
  <c r="S280" i="4"/>
  <c r="T280" i="4" s="1"/>
  <c r="S283" i="4"/>
  <c r="T283" i="4" s="1"/>
  <c r="S284" i="4"/>
  <c r="T284" i="4" s="1"/>
  <c r="S286" i="4"/>
  <c r="T286" i="4" s="1"/>
  <c r="S288" i="4"/>
  <c r="T288" i="4" s="1"/>
  <c r="S290" i="4"/>
  <c r="T290" i="4" s="1"/>
  <c r="S293" i="4"/>
  <c r="T293" i="4" s="1"/>
  <c r="S295" i="4"/>
  <c r="T295" i="4" s="1"/>
  <c r="S297" i="4"/>
  <c r="T297" i="4" s="1"/>
  <c r="S300" i="4"/>
  <c r="T300" i="4" s="1"/>
  <c r="S301" i="4"/>
  <c r="T301" i="4" s="1"/>
  <c r="S303" i="4"/>
  <c r="T303" i="4" s="1"/>
  <c r="S306" i="4"/>
  <c r="T306" i="4" s="1"/>
  <c r="S308" i="4"/>
  <c r="T308" i="4" s="1"/>
  <c r="S309" i="4"/>
  <c r="T309" i="4" s="1"/>
  <c r="S310" i="4"/>
  <c r="T310" i="4" s="1"/>
  <c r="S311" i="4"/>
  <c r="T311" i="4" s="1"/>
  <c r="S313" i="4"/>
  <c r="T313" i="4" s="1"/>
  <c r="S314" i="4"/>
  <c r="T314" i="4" s="1"/>
  <c r="S315" i="4"/>
  <c r="T315" i="4" s="1"/>
  <c r="S318" i="4"/>
  <c r="T318" i="4" s="1"/>
  <c r="S320" i="4"/>
  <c r="T320" i="4" s="1"/>
  <c r="S323" i="4"/>
  <c r="T323" i="4" s="1"/>
  <c r="S324" i="4"/>
  <c r="T324" i="4" s="1"/>
  <c r="S327" i="4"/>
  <c r="T327" i="4" s="1"/>
  <c r="S329" i="4"/>
  <c r="T329" i="4" s="1"/>
  <c r="S331" i="4"/>
  <c r="T331" i="4" s="1"/>
  <c r="S333" i="4"/>
  <c r="T333" i="4" s="1"/>
  <c r="S336" i="4"/>
  <c r="T336" i="4" s="1"/>
  <c r="S337" i="4"/>
  <c r="T337" i="4" s="1"/>
  <c r="S338" i="4"/>
  <c r="T338" i="4" s="1"/>
  <c r="S339" i="4"/>
  <c r="T339" i="4" s="1"/>
  <c r="S342" i="4"/>
  <c r="T342" i="4" s="1"/>
  <c r="S343" i="4"/>
  <c r="T343" i="4" s="1"/>
  <c r="S345" i="4"/>
  <c r="T345" i="4" s="1"/>
  <c r="S347" i="4"/>
  <c r="T347" i="4" s="1"/>
  <c r="S348" i="4"/>
  <c r="T348" i="4" s="1"/>
  <c r="S350" i="4"/>
  <c r="T350" i="4" s="1"/>
  <c r="S352" i="4"/>
  <c r="T352" i="4" s="1"/>
  <c r="S6" i="4"/>
  <c r="T6" i="4" s="1"/>
  <c r="Q7" i="4"/>
  <c r="R7" i="4" s="1"/>
  <c r="Q9" i="4"/>
  <c r="R9" i="4" s="1"/>
  <c r="Q11" i="4"/>
  <c r="R11" i="4" s="1"/>
  <c r="Q13" i="4"/>
  <c r="R13" i="4" s="1"/>
  <c r="Q15" i="4"/>
  <c r="R15" i="4" s="1"/>
  <c r="Q18" i="4"/>
  <c r="R18" i="4" s="1"/>
  <c r="Q19" i="4"/>
  <c r="R19" i="4" s="1"/>
  <c r="Q20" i="4"/>
  <c r="R20" i="4" s="1"/>
  <c r="Q23" i="4"/>
  <c r="R23" i="4" s="1"/>
  <c r="Q26" i="4"/>
  <c r="R26" i="4" s="1"/>
  <c r="Q27" i="4"/>
  <c r="R27" i="4" s="1"/>
  <c r="Q29" i="4"/>
  <c r="R29" i="4" s="1"/>
  <c r="Q31" i="4"/>
  <c r="R31" i="4" s="1"/>
  <c r="Q33" i="4"/>
  <c r="R33" i="4" s="1"/>
  <c r="Q34" i="4"/>
  <c r="R34" i="4" s="1"/>
  <c r="Q36" i="4"/>
  <c r="R36" i="4" s="1"/>
  <c r="Q38" i="4"/>
  <c r="R38" i="4" s="1"/>
  <c r="Q41" i="4"/>
  <c r="R41" i="4" s="1"/>
  <c r="Q43" i="4"/>
  <c r="R43" i="4" s="1"/>
  <c r="Q45" i="4"/>
  <c r="R45" i="4" s="1"/>
  <c r="Q47" i="4"/>
  <c r="R47" i="4" s="1"/>
  <c r="Q49" i="4"/>
  <c r="R49" i="4" s="1"/>
  <c r="Q50" i="4"/>
  <c r="R50" i="4" s="1"/>
  <c r="Q52" i="4"/>
  <c r="R52" i="4" s="1"/>
  <c r="Q54" i="4"/>
  <c r="R54" i="4" s="1"/>
  <c r="Q57" i="4"/>
  <c r="R57" i="4" s="1"/>
  <c r="Q59" i="4"/>
  <c r="R59" i="4" s="1"/>
  <c r="Q61" i="4"/>
  <c r="R61" i="4" s="1"/>
  <c r="Q63" i="4"/>
  <c r="R63" i="4" s="1"/>
  <c r="Q65" i="4"/>
  <c r="R65" i="4" s="1"/>
  <c r="Q68" i="4"/>
  <c r="R68" i="4" s="1"/>
  <c r="Q70" i="4"/>
  <c r="R70" i="4" s="1"/>
  <c r="Q72" i="4"/>
  <c r="R72" i="4" s="1"/>
  <c r="Q74" i="4"/>
  <c r="R74" i="4" s="1"/>
  <c r="Q77" i="4"/>
  <c r="R77" i="4" s="1"/>
  <c r="Q79" i="4"/>
  <c r="R79" i="4" s="1"/>
  <c r="Q81" i="4"/>
  <c r="R81" i="4" s="1"/>
  <c r="Q83" i="4"/>
  <c r="R83" i="4" s="1"/>
  <c r="Q84" i="4"/>
  <c r="R84" i="4" s="1"/>
  <c r="Q85" i="4"/>
  <c r="R85" i="4" s="1"/>
  <c r="Q87" i="4"/>
  <c r="R87" i="4" s="1"/>
  <c r="Q89" i="4"/>
  <c r="R89" i="4" s="1"/>
  <c r="Q91" i="4"/>
  <c r="R91" i="4" s="1"/>
  <c r="Q93" i="4"/>
  <c r="R93" i="4" s="1"/>
  <c r="Q96" i="4"/>
  <c r="R96" i="4" s="1"/>
  <c r="Q98" i="4"/>
  <c r="R98" i="4" s="1"/>
  <c r="Q99" i="4"/>
  <c r="R99" i="4" s="1"/>
  <c r="Q102" i="4"/>
  <c r="R102" i="4" s="1"/>
  <c r="Q103" i="4"/>
  <c r="R103" i="4" s="1"/>
  <c r="Q105" i="4"/>
  <c r="R105" i="4" s="1"/>
  <c r="Q106" i="4"/>
  <c r="R106" i="4" s="1"/>
  <c r="Q108" i="4"/>
  <c r="R108" i="4" s="1"/>
  <c r="Q111" i="4"/>
  <c r="R111" i="4" s="1"/>
  <c r="Q113" i="4"/>
  <c r="R113" i="4" s="1"/>
  <c r="Q116" i="4"/>
  <c r="R116" i="4" s="1"/>
  <c r="Q118" i="4"/>
  <c r="R118" i="4" s="1"/>
  <c r="Q120" i="4"/>
  <c r="R120" i="4" s="1"/>
  <c r="Q122" i="4"/>
  <c r="R122" i="4" s="1"/>
  <c r="Q124" i="4"/>
  <c r="R124" i="4" s="1"/>
  <c r="Q125" i="4"/>
  <c r="R125" i="4" s="1"/>
  <c r="Q127" i="4"/>
  <c r="R127" i="4" s="1"/>
  <c r="Q130" i="4"/>
  <c r="R130" i="4" s="1"/>
  <c r="Q132" i="4"/>
  <c r="R132" i="4" s="1"/>
  <c r="Q134" i="4"/>
  <c r="R134" i="4" s="1"/>
  <c r="Q137" i="4"/>
  <c r="R137" i="4" s="1"/>
  <c r="Q139" i="4"/>
  <c r="R139" i="4" s="1"/>
  <c r="Q141" i="4"/>
  <c r="R141" i="4" s="1"/>
  <c r="Q144" i="4"/>
  <c r="R144" i="4" s="1"/>
  <c r="Q147" i="4"/>
  <c r="R147" i="4" s="1"/>
  <c r="Q149" i="4"/>
  <c r="R149" i="4" s="1"/>
  <c r="Q151" i="4"/>
  <c r="R151" i="4" s="1"/>
  <c r="Q153" i="4"/>
  <c r="R153" i="4" s="1"/>
  <c r="Q154" i="4"/>
  <c r="R154" i="4" s="1"/>
  <c r="Q156" i="4"/>
  <c r="R156" i="4" s="1"/>
  <c r="Q158" i="4"/>
  <c r="R158" i="4" s="1"/>
  <c r="Q161" i="4"/>
  <c r="R161" i="4" s="1"/>
  <c r="Q163" i="4"/>
  <c r="R163" i="4" s="1"/>
  <c r="Q164" i="4"/>
  <c r="R164" i="4" s="1"/>
  <c r="Q167" i="4"/>
  <c r="R167" i="4" s="1"/>
  <c r="Q170" i="4"/>
  <c r="R170" i="4" s="1"/>
  <c r="Q172" i="4"/>
  <c r="R172" i="4" s="1"/>
  <c r="Q174" i="4"/>
  <c r="R174" i="4" s="1"/>
  <c r="Q175" i="4"/>
  <c r="R175" i="4" s="1"/>
  <c r="Q177" i="4"/>
  <c r="R177" i="4" s="1"/>
  <c r="Q180" i="4"/>
  <c r="R180" i="4" s="1"/>
  <c r="Q182" i="4"/>
  <c r="R182" i="4" s="1"/>
  <c r="Q184" i="4"/>
  <c r="R184" i="4" s="1"/>
  <c r="Q186" i="4"/>
  <c r="R186" i="4" s="1"/>
  <c r="Q187" i="4"/>
  <c r="R187" i="4" s="1"/>
  <c r="Q189" i="4"/>
  <c r="R189" i="4" s="1"/>
  <c r="Q190" i="4"/>
  <c r="R190" i="4" s="1"/>
  <c r="Q192" i="4"/>
  <c r="R192" i="4" s="1"/>
  <c r="Q193" i="4"/>
  <c r="R193" i="4" s="1"/>
  <c r="Q194" i="4"/>
  <c r="R194" i="4" s="1"/>
  <c r="Q196" i="4"/>
  <c r="R196" i="4" s="1"/>
  <c r="Q197" i="4"/>
  <c r="R197" i="4" s="1"/>
  <c r="Q199" i="4"/>
  <c r="R199" i="4" s="1"/>
  <c r="Q201" i="4"/>
  <c r="R201" i="4" s="1"/>
  <c r="Q203" i="4"/>
  <c r="R203" i="4" s="1"/>
  <c r="Q204" i="4"/>
  <c r="R204" i="4" s="1"/>
  <c r="Q207" i="4"/>
  <c r="R207" i="4" s="1"/>
  <c r="Q209" i="4"/>
  <c r="R209" i="4" s="1"/>
  <c r="Q211" i="4"/>
  <c r="R211" i="4" s="1"/>
  <c r="Q214" i="4"/>
  <c r="R214" i="4" s="1"/>
  <c r="Q217" i="4"/>
  <c r="R217" i="4" s="1"/>
  <c r="Q218" i="4"/>
  <c r="R218" i="4" s="1"/>
  <c r="Q220" i="4"/>
  <c r="R220" i="4" s="1"/>
  <c r="Q222" i="4"/>
  <c r="R222" i="4" s="1"/>
  <c r="Q224" i="4"/>
  <c r="R224" i="4" s="1"/>
  <c r="Q226" i="4"/>
  <c r="R226" i="4" s="1"/>
  <c r="Q228" i="4"/>
  <c r="R228" i="4" s="1"/>
  <c r="Q230" i="4"/>
  <c r="R230" i="4" s="1"/>
  <c r="Q232" i="4"/>
  <c r="R232" i="4" s="1"/>
  <c r="Q235" i="4"/>
  <c r="R235" i="4" s="1"/>
  <c r="Q238" i="4"/>
  <c r="R238" i="4" s="1"/>
  <c r="Q239" i="4"/>
  <c r="R239" i="4" s="1"/>
  <c r="Q241" i="4"/>
  <c r="R241" i="4" s="1"/>
  <c r="Q244" i="4"/>
  <c r="R244" i="4" s="1"/>
  <c r="Q246" i="4"/>
  <c r="R246" i="4" s="1"/>
  <c r="Q247" i="4"/>
  <c r="R247" i="4" s="1"/>
  <c r="Q249" i="4"/>
  <c r="R249" i="4" s="1"/>
  <c r="Q252" i="4"/>
  <c r="R252" i="4" s="1"/>
  <c r="Q254" i="4"/>
  <c r="R254" i="4" s="1"/>
  <c r="Q257" i="4"/>
  <c r="R257" i="4" s="1"/>
  <c r="Q259" i="4"/>
  <c r="R259" i="4" s="1"/>
  <c r="Q261" i="4"/>
  <c r="R261" i="4" s="1"/>
  <c r="Q262" i="4"/>
  <c r="R262" i="4" s="1"/>
  <c r="Q264" i="4"/>
  <c r="R264" i="4" s="1"/>
  <c r="Q266" i="4"/>
  <c r="R266" i="4" s="1"/>
  <c r="Q269" i="4"/>
  <c r="R269" i="4" s="1"/>
  <c r="Q272" i="4"/>
  <c r="R272" i="4" s="1"/>
  <c r="Q273" i="4"/>
  <c r="R273" i="4" s="1"/>
  <c r="Q275" i="4"/>
  <c r="R275" i="4" s="1"/>
  <c r="Q277" i="4"/>
  <c r="R277" i="4" s="1"/>
  <c r="Q280" i="4"/>
  <c r="R280" i="4" s="1"/>
  <c r="Q283" i="4"/>
  <c r="R283" i="4" s="1"/>
  <c r="Q284" i="4"/>
  <c r="R284" i="4" s="1"/>
  <c r="Q286" i="4"/>
  <c r="R286" i="4" s="1"/>
  <c r="Q288" i="4"/>
  <c r="R288" i="4" s="1"/>
  <c r="Q290" i="4"/>
  <c r="R290" i="4" s="1"/>
  <c r="Q293" i="4"/>
  <c r="R293" i="4" s="1"/>
  <c r="Q295" i="4"/>
  <c r="R295" i="4" s="1"/>
  <c r="Q297" i="4"/>
  <c r="R297" i="4" s="1"/>
  <c r="Q300" i="4"/>
  <c r="R300" i="4" s="1"/>
  <c r="Q301" i="4"/>
  <c r="R301" i="4" s="1"/>
  <c r="Q303" i="4"/>
  <c r="R303" i="4" s="1"/>
  <c r="Q306" i="4"/>
  <c r="R306" i="4" s="1"/>
  <c r="Q308" i="4"/>
  <c r="R308" i="4" s="1"/>
  <c r="Q309" i="4"/>
  <c r="R309" i="4" s="1"/>
  <c r="Q310" i="4"/>
  <c r="R310" i="4" s="1"/>
  <c r="Q311" i="4"/>
  <c r="R311" i="4" s="1"/>
  <c r="Q313" i="4"/>
  <c r="R313" i="4" s="1"/>
  <c r="Q314" i="4"/>
  <c r="R314" i="4" s="1"/>
  <c r="Q315" i="4"/>
  <c r="R315" i="4" s="1"/>
  <c r="Q318" i="4"/>
  <c r="R318" i="4" s="1"/>
  <c r="Q320" i="4"/>
  <c r="R320" i="4" s="1"/>
  <c r="Q323" i="4"/>
  <c r="R323" i="4" s="1"/>
  <c r="Q324" i="4"/>
  <c r="R324" i="4" s="1"/>
  <c r="Q327" i="4"/>
  <c r="R327" i="4" s="1"/>
  <c r="Q329" i="4"/>
  <c r="R329" i="4" s="1"/>
  <c r="Q331" i="4"/>
  <c r="R331" i="4" s="1"/>
  <c r="Q333" i="4"/>
  <c r="R333" i="4" s="1"/>
  <c r="Q336" i="4"/>
  <c r="R336" i="4" s="1"/>
  <c r="Q337" i="4"/>
  <c r="R337" i="4" s="1"/>
  <c r="Q338" i="4"/>
  <c r="R338" i="4" s="1"/>
  <c r="Q339" i="4"/>
  <c r="R339" i="4" s="1"/>
  <c r="Q342" i="4"/>
  <c r="R342" i="4" s="1"/>
  <c r="Q343" i="4"/>
  <c r="R343" i="4" s="1"/>
  <c r="Q345" i="4"/>
  <c r="R345" i="4" s="1"/>
  <c r="Q347" i="4"/>
  <c r="R347" i="4" s="1"/>
  <c r="Q348" i="4"/>
  <c r="R348" i="4" s="1"/>
  <c r="Q350" i="4"/>
  <c r="R350" i="4" s="1"/>
  <c r="Q352" i="4"/>
  <c r="R352" i="4" s="1"/>
  <c r="Q6" i="4"/>
  <c r="R6" i="4" s="1"/>
  <c r="O9" i="4"/>
  <c r="P9" i="4" s="1"/>
  <c r="O11" i="4"/>
  <c r="P11" i="4" s="1"/>
  <c r="O13" i="4"/>
  <c r="P13" i="4" s="1"/>
  <c r="O15" i="4"/>
  <c r="P15" i="4" s="1"/>
  <c r="O18" i="4"/>
  <c r="P18" i="4" s="1"/>
  <c r="O19" i="4"/>
  <c r="P19" i="4" s="1"/>
  <c r="O20" i="4"/>
  <c r="P20" i="4" s="1"/>
  <c r="O23" i="4"/>
  <c r="P23" i="4" s="1"/>
  <c r="O26" i="4"/>
  <c r="P26" i="4" s="1"/>
  <c r="O27" i="4"/>
  <c r="P27" i="4" s="1"/>
  <c r="O29" i="4"/>
  <c r="P29" i="4" s="1"/>
  <c r="O31" i="4"/>
  <c r="P31" i="4" s="1"/>
  <c r="O33" i="4"/>
  <c r="P33" i="4" s="1"/>
  <c r="O34" i="4"/>
  <c r="P34" i="4" s="1"/>
  <c r="O36" i="4"/>
  <c r="P36" i="4" s="1"/>
  <c r="O38" i="4"/>
  <c r="P38" i="4" s="1"/>
  <c r="O41" i="4"/>
  <c r="P41" i="4" s="1"/>
  <c r="O43" i="4"/>
  <c r="P43" i="4" s="1"/>
  <c r="O45" i="4"/>
  <c r="P45" i="4" s="1"/>
  <c r="O47" i="4"/>
  <c r="P47" i="4" s="1"/>
  <c r="O49" i="4"/>
  <c r="P49" i="4" s="1"/>
  <c r="O50" i="4"/>
  <c r="P50" i="4" s="1"/>
  <c r="O52" i="4"/>
  <c r="P52" i="4" s="1"/>
  <c r="O54" i="4"/>
  <c r="P54" i="4" s="1"/>
  <c r="O57" i="4"/>
  <c r="P57" i="4" s="1"/>
  <c r="O59" i="4"/>
  <c r="P59" i="4" s="1"/>
  <c r="O61" i="4"/>
  <c r="P61" i="4" s="1"/>
  <c r="O63" i="4"/>
  <c r="P63" i="4" s="1"/>
  <c r="O65" i="4"/>
  <c r="P65" i="4" s="1"/>
  <c r="O68" i="4"/>
  <c r="P68" i="4" s="1"/>
  <c r="O70" i="4"/>
  <c r="P70" i="4" s="1"/>
  <c r="O72" i="4"/>
  <c r="P72" i="4" s="1"/>
  <c r="O74" i="4"/>
  <c r="P74" i="4" s="1"/>
  <c r="O77" i="4"/>
  <c r="P77" i="4" s="1"/>
  <c r="O79" i="4"/>
  <c r="P79" i="4" s="1"/>
  <c r="O81" i="4"/>
  <c r="P81" i="4" s="1"/>
  <c r="O83" i="4"/>
  <c r="P83" i="4" s="1"/>
  <c r="O84" i="4"/>
  <c r="P84" i="4" s="1"/>
  <c r="O85" i="4"/>
  <c r="P85" i="4" s="1"/>
  <c r="O87" i="4"/>
  <c r="P87" i="4" s="1"/>
  <c r="O89" i="4"/>
  <c r="P89" i="4" s="1"/>
  <c r="O91" i="4"/>
  <c r="P91" i="4" s="1"/>
  <c r="O93" i="4"/>
  <c r="P93" i="4" s="1"/>
  <c r="O96" i="4"/>
  <c r="P96" i="4" s="1"/>
  <c r="O98" i="4"/>
  <c r="P98" i="4" s="1"/>
  <c r="O99" i="4"/>
  <c r="P99" i="4" s="1"/>
  <c r="O102" i="4"/>
  <c r="P102" i="4" s="1"/>
  <c r="O103" i="4"/>
  <c r="P103" i="4" s="1"/>
  <c r="O105" i="4"/>
  <c r="P105" i="4" s="1"/>
  <c r="O106" i="4"/>
  <c r="P106" i="4" s="1"/>
  <c r="O108" i="4"/>
  <c r="P108" i="4" s="1"/>
  <c r="O111" i="4"/>
  <c r="P111" i="4" s="1"/>
  <c r="O113" i="4"/>
  <c r="P113" i="4" s="1"/>
  <c r="O116" i="4"/>
  <c r="P116" i="4" s="1"/>
  <c r="O118" i="4"/>
  <c r="P118" i="4" s="1"/>
  <c r="O120" i="4"/>
  <c r="P120" i="4" s="1"/>
  <c r="O122" i="4"/>
  <c r="P122" i="4" s="1"/>
  <c r="O124" i="4"/>
  <c r="P124" i="4" s="1"/>
  <c r="O125" i="4"/>
  <c r="P125" i="4" s="1"/>
  <c r="O127" i="4"/>
  <c r="P127" i="4" s="1"/>
  <c r="O130" i="4"/>
  <c r="P130" i="4" s="1"/>
  <c r="O132" i="4"/>
  <c r="P132" i="4" s="1"/>
  <c r="O134" i="4"/>
  <c r="P134" i="4" s="1"/>
  <c r="O137" i="4"/>
  <c r="P137" i="4" s="1"/>
  <c r="O139" i="4"/>
  <c r="P139" i="4" s="1"/>
  <c r="O141" i="4"/>
  <c r="P141" i="4" s="1"/>
  <c r="O144" i="4"/>
  <c r="P144" i="4" s="1"/>
  <c r="O147" i="4"/>
  <c r="P147" i="4" s="1"/>
  <c r="O149" i="4"/>
  <c r="P149" i="4" s="1"/>
  <c r="O151" i="4"/>
  <c r="P151" i="4" s="1"/>
  <c r="O153" i="4"/>
  <c r="P153" i="4" s="1"/>
  <c r="O154" i="4"/>
  <c r="P154" i="4" s="1"/>
  <c r="O156" i="4"/>
  <c r="P156" i="4" s="1"/>
  <c r="O158" i="4"/>
  <c r="P158" i="4" s="1"/>
  <c r="O161" i="4"/>
  <c r="P161" i="4" s="1"/>
  <c r="O163" i="4"/>
  <c r="P163" i="4" s="1"/>
  <c r="O164" i="4"/>
  <c r="P164" i="4" s="1"/>
  <c r="O167" i="4"/>
  <c r="P167" i="4" s="1"/>
  <c r="O170" i="4"/>
  <c r="P170" i="4" s="1"/>
  <c r="O172" i="4"/>
  <c r="P172" i="4" s="1"/>
  <c r="O174" i="4"/>
  <c r="P174" i="4" s="1"/>
  <c r="O175" i="4"/>
  <c r="P175" i="4" s="1"/>
  <c r="O177" i="4"/>
  <c r="P177" i="4" s="1"/>
  <c r="O180" i="4"/>
  <c r="P180" i="4" s="1"/>
  <c r="O182" i="4"/>
  <c r="P182" i="4" s="1"/>
  <c r="O184" i="4"/>
  <c r="P184" i="4" s="1"/>
  <c r="O186" i="4"/>
  <c r="P186" i="4" s="1"/>
  <c r="O187" i="4"/>
  <c r="P187" i="4" s="1"/>
  <c r="O189" i="4"/>
  <c r="P189" i="4" s="1"/>
  <c r="O190" i="4"/>
  <c r="P190" i="4" s="1"/>
  <c r="O192" i="4"/>
  <c r="P192" i="4" s="1"/>
  <c r="O193" i="4"/>
  <c r="P193" i="4" s="1"/>
  <c r="O194" i="4"/>
  <c r="P194" i="4" s="1"/>
  <c r="O196" i="4"/>
  <c r="P196" i="4" s="1"/>
  <c r="O197" i="4"/>
  <c r="P197" i="4" s="1"/>
  <c r="O199" i="4"/>
  <c r="P199" i="4" s="1"/>
  <c r="O201" i="4"/>
  <c r="P201" i="4" s="1"/>
  <c r="O203" i="4"/>
  <c r="P203" i="4" s="1"/>
  <c r="O204" i="4"/>
  <c r="P204" i="4" s="1"/>
  <c r="O207" i="4"/>
  <c r="P207" i="4" s="1"/>
  <c r="O209" i="4"/>
  <c r="P209" i="4" s="1"/>
  <c r="O211" i="4"/>
  <c r="P211" i="4" s="1"/>
  <c r="O214" i="4"/>
  <c r="P214" i="4" s="1"/>
  <c r="O217" i="4"/>
  <c r="P217" i="4" s="1"/>
  <c r="O218" i="4"/>
  <c r="P218" i="4" s="1"/>
  <c r="O220" i="4"/>
  <c r="P220" i="4" s="1"/>
  <c r="O222" i="4"/>
  <c r="P222" i="4" s="1"/>
  <c r="O224" i="4"/>
  <c r="P224" i="4" s="1"/>
  <c r="O226" i="4"/>
  <c r="P226" i="4" s="1"/>
  <c r="O228" i="4"/>
  <c r="P228" i="4" s="1"/>
  <c r="O230" i="4"/>
  <c r="P230" i="4" s="1"/>
  <c r="O232" i="4"/>
  <c r="P232" i="4" s="1"/>
  <c r="O235" i="4"/>
  <c r="P235" i="4" s="1"/>
  <c r="O238" i="4"/>
  <c r="P238" i="4" s="1"/>
  <c r="O239" i="4"/>
  <c r="P239" i="4" s="1"/>
  <c r="O241" i="4"/>
  <c r="P241" i="4" s="1"/>
  <c r="O244" i="4"/>
  <c r="P244" i="4" s="1"/>
  <c r="O246" i="4"/>
  <c r="P246" i="4" s="1"/>
  <c r="O247" i="4"/>
  <c r="P247" i="4" s="1"/>
  <c r="O249" i="4"/>
  <c r="P249" i="4" s="1"/>
  <c r="O252" i="4"/>
  <c r="P252" i="4" s="1"/>
  <c r="O254" i="4"/>
  <c r="P254" i="4" s="1"/>
  <c r="O257" i="4"/>
  <c r="P257" i="4" s="1"/>
  <c r="O259" i="4"/>
  <c r="P259" i="4" s="1"/>
  <c r="O261" i="4"/>
  <c r="P261" i="4" s="1"/>
  <c r="O262" i="4"/>
  <c r="P262" i="4" s="1"/>
  <c r="O264" i="4"/>
  <c r="P264" i="4" s="1"/>
  <c r="O266" i="4"/>
  <c r="P266" i="4" s="1"/>
  <c r="O269" i="4"/>
  <c r="P269" i="4" s="1"/>
  <c r="O272" i="4"/>
  <c r="P272" i="4" s="1"/>
  <c r="O273" i="4"/>
  <c r="P273" i="4" s="1"/>
  <c r="O275" i="4"/>
  <c r="P275" i="4" s="1"/>
  <c r="O277" i="4"/>
  <c r="P277" i="4" s="1"/>
  <c r="O280" i="4"/>
  <c r="P280" i="4" s="1"/>
  <c r="O283" i="4"/>
  <c r="P283" i="4" s="1"/>
  <c r="O284" i="4"/>
  <c r="P284" i="4" s="1"/>
  <c r="O286" i="4"/>
  <c r="P286" i="4" s="1"/>
  <c r="O288" i="4"/>
  <c r="P288" i="4" s="1"/>
  <c r="O290" i="4"/>
  <c r="P290" i="4" s="1"/>
  <c r="O293" i="4"/>
  <c r="P293" i="4" s="1"/>
  <c r="O295" i="4"/>
  <c r="P295" i="4" s="1"/>
  <c r="O297" i="4"/>
  <c r="P297" i="4" s="1"/>
  <c r="O300" i="4"/>
  <c r="P300" i="4" s="1"/>
  <c r="O301" i="4"/>
  <c r="P301" i="4" s="1"/>
  <c r="O303" i="4"/>
  <c r="P303" i="4" s="1"/>
  <c r="O306" i="4"/>
  <c r="P306" i="4" s="1"/>
  <c r="O308" i="4"/>
  <c r="P308" i="4" s="1"/>
  <c r="O309" i="4"/>
  <c r="P309" i="4" s="1"/>
  <c r="O310" i="4"/>
  <c r="P310" i="4" s="1"/>
  <c r="O311" i="4"/>
  <c r="P311" i="4" s="1"/>
  <c r="O313" i="4"/>
  <c r="P313" i="4" s="1"/>
  <c r="O314" i="4"/>
  <c r="P314" i="4" s="1"/>
  <c r="O315" i="4"/>
  <c r="P315" i="4" s="1"/>
  <c r="O318" i="4"/>
  <c r="P318" i="4" s="1"/>
  <c r="O320" i="4"/>
  <c r="P320" i="4" s="1"/>
  <c r="O323" i="4"/>
  <c r="P323" i="4" s="1"/>
  <c r="O324" i="4"/>
  <c r="P324" i="4" s="1"/>
  <c r="O327" i="4"/>
  <c r="P327" i="4" s="1"/>
  <c r="O329" i="4"/>
  <c r="P329" i="4" s="1"/>
  <c r="O331" i="4"/>
  <c r="P331" i="4" s="1"/>
  <c r="O333" i="4"/>
  <c r="P333" i="4" s="1"/>
  <c r="O336" i="4"/>
  <c r="P336" i="4" s="1"/>
  <c r="O337" i="4"/>
  <c r="P337" i="4" s="1"/>
  <c r="O338" i="4"/>
  <c r="P338" i="4" s="1"/>
  <c r="O339" i="4"/>
  <c r="P339" i="4" s="1"/>
  <c r="O342" i="4"/>
  <c r="P342" i="4" s="1"/>
  <c r="O343" i="4"/>
  <c r="P343" i="4" s="1"/>
  <c r="O345" i="4"/>
  <c r="P345" i="4" s="1"/>
  <c r="O347" i="4"/>
  <c r="P347" i="4" s="1"/>
  <c r="O348" i="4"/>
  <c r="P348" i="4" s="1"/>
  <c r="O350" i="4"/>
  <c r="P350" i="4" s="1"/>
  <c r="O352" i="4"/>
  <c r="P352" i="4" s="1"/>
  <c r="O7" i="4"/>
  <c r="P7" i="4" s="1"/>
  <c r="O6" i="4"/>
  <c r="P6" i="4" s="1"/>
  <c r="N7" i="4"/>
  <c r="N9" i="4"/>
  <c r="N11" i="4"/>
  <c r="N13" i="4"/>
  <c r="N15" i="4"/>
  <c r="N18" i="4"/>
  <c r="N19" i="4"/>
  <c r="N20" i="4"/>
  <c r="N23" i="4"/>
  <c r="N26" i="4"/>
  <c r="N27" i="4"/>
  <c r="N29" i="4"/>
  <c r="N31" i="4"/>
  <c r="N33" i="4"/>
  <c r="N34" i="4"/>
  <c r="N36" i="4"/>
  <c r="N38" i="4"/>
  <c r="N41" i="4"/>
  <c r="N43" i="4"/>
  <c r="N45" i="4"/>
  <c r="N47" i="4"/>
  <c r="N49" i="4"/>
  <c r="N50" i="4"/>
  <c r="N52" i="4"/>
  <c r="N54" i="4"/>
  <c r="N57" i="4"/>
  <c r="N59" i="4"/>
  <c r="N61" i="4"/>
  <c r="N63" i="4"/>
  <c r="N65" i="4"/>
  <c r="N68" i="4"/>
  <c r="N70" i="4"/>
  <c r="N72" i="4"/>
  <c r="N74" i="4"/>
  <c r="N77" i="4"/>
  <c r="N79" i="4"/>
  <c r="N81" i="4"/>
  <c r="N83" i="4"/>
  <c r="N84" i="4"/>
  <c r="N85" i="4"/>
  <c r="N87" i="4"/>
  <c r="N89" i="4"/>
  <c r="N91" i="4"/>
  <c r="N93" i="4"/>
  <c r="N96" i="4"/>
  <c r="N98" i="4"/>
  <c r="N99" i="4"/>
  <c r="N102" i="4"/>
  <c r="N103" i="4"/>
  <c r="N105" i="4"/>
  <c r="N106" i="4"/>
  <c r="N108" i="4"/>
  <c r="N111" i="4"/>
  <c r="N113" i="4"/>
  <c r="N116" i="4"/>
  <c r="N118" i="4"/>
  <c r="N120" i="4"/>
  <c r="N122" i="4"/>
  <c r="N124" i="4"/>
  <c r="N125" i="4"/>
  <c r="N127" i="4"/>
  <c r="N130" i="4"/>
  <c r="N132" i="4"/>
  <c r="N134" i="4"/>
  <c r="N137" i="4"/>
  <c r="N139" i="4"/>
  <c r="N141" i="4"/>
  <c r="N144" i="4"/>
  <c r="N147" i="4"/>
  <c r="N149" i="4"/>
  <c r="N151" i="4"/>
  <c r="N153" i="4"/>
  <c r="N154" i="4"/>
  <c r="N156" i="4"/>
  <c r="N158" i="4"/>
  <c r="N161" i="4"/>
  <c r="N163" i="4"/>
  <c r="N164" i="4"/>
  <c r="N167" i="4"/>
  <c r="N170" i="4"/>
  <c r="N172" i="4"/>
  <c r="N174" i="4"/>
  <c r="N175" i="4"/>
  <c r="N177" i="4"/>
  <c r="N180" i="4"/>
  <c r="N182" i="4"/>
  <c r="N184" i="4"/>
  <c r="N186" i="4"/>
  <c r="N187" i="4"/>
  <c r="N189" i="4"/>
  <c r="N190" i="4"/>
  <c r="N192" i="4"/>
  <c r="N193" i="4"/>
  <c r="N194" i="4"/>
  <c r="N196" i="4"/>
  <c r="N197" i="4"/>
  <c r="N199" i="4"/>
  <c r="N201" i="4"/>
  <c r="N203" i="4"/>
  <c r="N204" i="4"/>
  <c r="N207" i="4"/>
  <c r="N209" i="4"/>
  <c r="N211" i="4"/>
  <c r="N214" i="4"/>
  <c r="N217" i="4"/>
  <c r="N218" i="4"/>
  <c r="N220" i="4"/>
  <c r="N222" i="4"/>
  <c r="N224" i="4"/>
  <c r="N226" i="4"/>
  <c r="N228" i="4"/>
  <c r="N230" i="4"/>
  <c r="N232" i="4"/>
  <c r="N235" i="4"/>
  <c r="N238" i="4"/>
  <c r="N239" i="4"/>
  <c r="N241" i="4"/>
  <c r="N244" i="4"/>
  <c r="N246" i="4"/>
  <c r="N247" i="4"/>
  <c r="N249" i="4"/>
  <c r="N252" i="4"/>
  <c r="N254" i="4"/>
  <c r="N257" i="4"/>
  <c r="N259" i="4"/>
  <c r="N261" i="4"/>
  <c r="N262" i="4"/>
  <c r="N264" i="4"/>
  <c r="N266" i="4"/>
  <c r="N269" i="4"/>
  <c r="N272" i="4"/>
  <c r="N273" i="4"/>
  <c r="N275" i="4"/>
  <c r="N277" i="4"/>
  <c r="N280" i="4"/>
  <c r="N283" i="4"/>
  <c r="N284" i="4"/>
  <c r="N286" i="4"/>
  <c r="N288" i="4"/>
  <c r="N290" i="4"/>
  <c r="N293" i="4"/>
  <c r="N295" i="4"/>
  <c r="N297" i="4"/>
  <c r="N300" i="4"/>
  <c r="N301" i="4"/>
  <c r="N303" i="4"/>
  <c r="N306" i="4"/>
  <c r="N308" i="4"/>
  <c r="N309" i="4"/>
  <c r="N310" i="4"/>
  <c r="N311" i="4"/>
  <c r="N313" i="4"/>
  <c r="N314" i="4"/>
  <c r="N315" i="4"/>
  <c r="N318" i="4"/>
  <c r="N320" i="4"/>
  <c r="N323" i="4"/>
  <c r="N324" i="4"/>
  <c r="N327" i="4"/>
  <c r="N329" i="4"/>
  <c r="N331" i="4"/>
  <c r="N333" i="4"/>
  <c r="N336" i="4"/>
  <c r="N337" i="4"/>
  <c r="N338" i="4"/>
  <c r="N339" i="4"/>
  <c r="N342" i="4"/>
  <c r="N343" i="4"/>
  <c r="N345" i="4"/>
  <c r="N347" i="4"/>
  <c r="N348" i="4"/>
  <c r="N350" i="4"/>
  <c r="N352" i="4"/>
  <c r="N6" i="4"/>
  <c r="K7" i="4"/>
  <c r="L7" i="4" s="1"/>
  <c r="K9" i="4"/>
  <c r="L9" i="4" s="1"/>
  <c r="K11" i="4"/>
  <c r="L11" i="4" s="1"/>
  <c r="K13" i="4"/>
  <c r="L13" i="4" s="1"/>
  <c r="K15" i="4"/>
  <c r="L15" i="4" s="1"/>
  <c r="K18" i="4"/>
  <c r="L18" i="4" s="1"/>
  <c r="K19" i="4"/>
  <c r="L19" i="4" s="1"/>
  <c r="K20" i="4"/>
  <c r="L20" i="4" s="1"/>
  <c r="K23" i="4"/>
  <c r="L23" i="4" s="1"/>
  <c r="K26" i="4"/>
  <c r="L26" i="4" s="1"/>
  <c r="K27" i="4"/>
  <c r="L27" i="4" s="1"/>
  <c r="K29" i="4"/>
  <c r="L29" i="4" s="1"/>
  <c r="K31" i="4"/>
  <c r="L31" i="4" s="1"/>
  <c r="K33" i="4"/>
  <c r="L33" i="4" s="1"/>
  <c r="K34" i="4"/>
  <c r="L34" i="4" s="1"/>
  <c r="K36" i="4"/>
  <c r="L36" i="4" s="1"/>
  <c r="K38" i="4"/>
  <c r="L38" i="4" s="1"/>
  <c r="K41" i="4"/>
  <c r="L41" i="4" s="1"/>
  <c r="K43" i="4"/>
  <c r="L43" i="4" s="1"/>
  <c r="K45" i="4"/>
  <c r="L45" i="4" s="1"/>
  <c r="K47" i="4"/>
  <c r="L47" i="4" s="1"/>
  <c r="K49" i="4"/>
  <c r="L49" i="4" s="1"/>
  <c r="K50" i="4"/>
  <c r="L50" i="4" s="1"/>
  <c r="K52" i="4"/>
  <c r="L52" i="4" s="1"/>
  <c r="K54" i="4"/>
  <c r="L54" i="4" s="1"/>
  <c r="K57" i="4"/>
  <c r="L57" i="4" s="1"/>
  <c r="K59" i="4"/>
  <c r="L59" i="4" s="1"/>
  <c r="K61" i="4"/>
  <c r="L61" i="4" s="1"/>
  <c r="K63" i="4"/>
  <c r="L63" i="4" s="1"/>
  <c r="K65" i="4"/>
  <c r="L65" i="4" s="1"/>
  <c r="K68" i="4"/>
  <c r="L68" i="4" s="1"/>
  <c r="K70" i="4"/>
  <c r="L70" i="4" s="1"/>
  <c r="K72" i="4"/>
  <c r="L72" i="4" s="1"/>
  <c r="K74" i="4"/>
  <c r="L74" i="4" s="1"/>
  <c r="K77" i="4"/>
  <c r="L77" i="4" s="1"/>
  <c r="K79" i="4"/>
  <c r="L79" i="4" s="1"/>
  <c r="K81" i="4"/>
  <c r="L81" i="4" s="1"/>
  <c r="K83" i="4"/>
  <c r="L83" i="4" s="1"/>
  <c r="K84" i="4"/>
  <c r="L84" i="4" s="1"/>
  <c r="K85" i="4"/>
  <c r="L85" i="4" s="1"/>
  <c r="K87" i="4"/>
  <c r="L87" i="4" s="1"/>
  <c r="K89" i="4"/>
  <c r="L89" i="4" s="1"/>
  <c r="K91" i="4"/>
  <c r="L91" i="4" s="1"/>
  <c r="K93" i="4"/>
  <c r="L93" i="4" s="1"/>
  <c r="K96" i="4"/>
  <c r="L96" i="4" s="1"/>
  <c r="K98" i="4"/>
  <c r="L98" i="4" s="1"/>
  <c r="K99" i="4"/>
  <c r="L99" i="4" s="1"/>
  <c r="K102" i="4"/>
  <c r="L102" i="4" s="1"/>
  <c r="K103" i="4"/>
  <c r="L103" i="4" s="1"/>
  <c r="K105" i="4"/>
  <c r="L105" i="4" s="1"/>
  <c r="K106" i="4"/>
  <c r="L106" i="4" s="1"/>
  <c r="K108" i="4"/>
  <c r="L108" i="4" s="1"/>
  <c r="K111" i="4"/>
  <c r="L111" i="4" s="1"/>
  <c r="K113" i="4"/>
  <c r="L113" i="4" s="1"/>
  <c r="K116" i="4"/>
  <c r="L116" i="4" s="1"/>
  <c r="K118" i="4"/>
  <c r="L118" i="4" s="1"/>
  <c r="K120" i="4"/>
  <c r="L120" i="4" s="1"/>
  <c r="K122" i="4"/>
  <c r="L122" i="4" s="1"/>
  <c r="K124" i="4"/>
  <c r="L124" i="4" s="1"/>
  <c r="K125" i="4"/>
  <c r="L125" i="4" s="1"/>
  <c r="K127" i="4"/>
  <c r="L127" i="4" s="1"/>
  <c r="K130" i="4"/>
  <c r="L130" i="4" s="1"/>
  <c r="K132" i="4"/>
  <c r="L132" i="4" s="1"/>
  <c r="K134" i="4"/>
  <c r="L134" i="4" s="1"/>
  <c r="K137" i="4"/>
  <c r="L137" i="4" s="1"/>
  <c r="K139" i="4"/>
  <c r="L139" i="4" s="1"/>
  <c r="K141" i="4"/>
  <c r="L141" i="4" s="1"/>
  <c r="K144" i="4"/>
  <c r="L144" i="4" s="1"/>
  <c r="K147" i="4"/>
  <c r="L147" i="4" s="1"/>
  <c r="K149" i="4"/>
  <c r="L149" i="4" s="1"/>
  <c r="K151" i="4"/>
  <c r="L151" i="4" s="1"/>
  <c r="K153" i="4"/>
  <c r="L153" i="4" s="1"/>
  <c r="K154" i="4"/>
  <c r="L154" i="4" s="1"/>
  <c r="K156" i="4"/>
  <c r="L156" i="4" s="1"/>
  <c r="K158" i="4"/>
  <c r="L158" i="4" s="1"/>
  <c r="K161" i="4"/>
  <c r="L161" i="4" s="1"/>
  <c r="K163" i="4"/>
  <c r="L163" i="4" s="1"/>
  <c r="K164" i="4"/>
  <c r="L164" i="4" s="1"/>
  <c r="K167" i="4"/>
  <c r="L167" i="4" s="1"/>
  <c r="K170" i="4"/>
  <c r="L170" i="4" s="1"/>
  <c r="K172" i="4"/>
  <c r="L172" i="4" s="1"/>
  <c r="K174" i="4"/>
  <c r="L174" i="4" s="1"/>
  <c r="K175" i="4"/>
  <c r="L175" i="4" s="1"/>
  <c r="K177" i="4"/>
  <c r="L177" i="4" s="1"/>
  <c r="K180" i="4"/>
  <c r="L180" i="4" s="1"/>
  <c r="K182" i="4"/>
  <c r="L182" i="4" s="1"/>
  <c r="K184" i="4"/>
  <c r="L184" i="4" s="1"/>
  <c r="K186" i="4"/>
  <c r="L186" i="4" s="1"/>
  <c r="K187" i="4"/>
  <c r="L187" i="4" s="1"/>
  <c r="K189" i="4"/>
  <c r="L189" i="4" s="1"/>
  <c r="K190" i="4"/>
  <c r="L190" i="4" s="1"/>
  <c r="K192" i="4"/>
  <c r="L192" i="4" s="1"/>
  <c r="K193" i="4"/>
  <c r="L193" i="4" s="1"/>
  <c r="K194" i="4"/>
  <c r="L194" i="4" s="1"/>
  <c r="K196" i="4"/>
  <c r="L196" i="4" s="1"/>
  <c r="K197" i="4"/>
  <c r="L197" i="4" s="1"/>
  <c r="K199" i="4"/>
  <c r="L199" i="4" s="1"/>
  <c r="K201" i="4"/>
  <c r="L201" i="4" s="1"/>
  <c r="K203" i="4"/>
  <c r="L203" i="4" s="1"/>
  <c r="K204" i="4"/>
  <c r="L204" i="4" s="1"/>
  <c r="K207" i="4"/>
  <c r="L207" i="4" s="1"/>
  <c r="K209" i="4"/>
  <c r="L209" i="4" s="1"/>
  <c r="K211" i="4"/>
  <c r="L211" i="4" s="1"/>
  <c r="K214" i="4"/>
  <c r="L214" i="4" s="1"/>
  <c r="K217" i="4"/>
  <c r="L217" i="4" s="1"/>
  <c r="K218" i="4"/>
  <c r="L218" i="4" s="1"/>
  <c r="K220" i="4"/>
  <c r="L220" i="4" s="1"/>
  <c r="K222" i="4"/>
  <c r="L222" i="4" s="1"/>
  <c r="K224" i="4"/>
  <c r="L224" i="4" s="1"/>
  <c r="K226" i="4"/>
  <c r="L226" i="4" s="1"/>
  <c r="K228" i="4"/>
  <c r="L228" i="4" s="1"/>
  <c r="K230" i="4"/>
  <c r="L230" i="4" s="1"/>
  <c r="K232" i="4"/>
  <c r="L232" i="4" s="1"/>
  <c r="K235" i="4"/>
  <c r="L235" i="4" s="1"/>
  <c r="K238" i="4"/>
  <c r="L238" i="4" s="1"/>
  <c r="K239" i="4"/>
  <c r="L239" i="4" s="1"/>
  <c r="K241" i="4"/>
  <c r="L241" i="4" s="1"/>
  <c r="K244" i="4"/>
  <c r="L244" i="4" s="1"/>
  <c r="K246" i="4"/>
  <c r="L246" i="4" s="1"/>
  <c r="K247" i="4"/>
  <c r="L247" i="4" s="1"/>
  <c r="K249" i="4"/>
  <c r="L249" i="4" s="1"/>
  <c r="K252" i="4"/>
  <c r="L252" i="4" s="1"/>
  <c r="K254" i="4"/>
  <c r="L254" i="4" s="1"/>
  <c r="K257" i="4"/>
  <c r="L257" i="4" s="1"/>
  <c r="K259" i="4"/>
  <c r="L259" i="4" s="1"/>
  <c r="K261" i="4"/>
  <c r="L261" i="4" s="1"/>
  <c r="K262" i="4"/>
  <c r="L262" i="4" s="1"/>
  <c r="K264" i="4"/>
  <c r="L264" i="4" s="1"/>
  <c r="K266" i="4"/>
  <c r="L266" i="4" s="1"/>
  <c r="K269" i="4"/>
  <c r="L269" i="4" s="1"/>
  <c r="K272" i="4"/>
  <c r="L272" i="4" s="1"/>
  <c r="K273" i="4"/>
  <c r="L273" i="4" s="1"/>
  <c r="K275" i="4"/>
  <c r="L275" i="4" s="1"/>
  <c r="K277" i="4"/>
  <c r="L277" i="4" s="1"/>
  <c r="K280" i="4"/>
  <c r="L280" i="4" s="1"/>
  <c r="K283" i="4"/>
  <c r="L283" i="4" s="1"/>
  <c r="K284" i="4"/>
  <c r="L284" i="4" s="1"/>
  <c r="K286" i="4"/>
  <c r="L286" i="4" s="1"/>
  <c r="K288" i="4"/>
  <c r="L288" i="4" s="1"/>
  <c r="K290" i="4"/>
  <c r="L290" i="4" s="1"/>
  <c r="K293" i="4"/>
  <c r="L293" i="4" s="1"/>
  <c r="K295" i="4"/>
  <c r="L295" i="4" s="1"/>
  <c r="K297" i="4"/>
  <c r="L297" i="4" s="1"/>
  <c r="K300" i="4"/>
  <c r="L300" i="4" s="1"/>
  <c r="K301" i="4"/>
  <c r="L301" i="4" s="1"/>
  <c r="K303" i="4"/>
  <c r="L303" i="4" s="1"/>
  <c r="K306" i="4"/>
  <c r="L306" i="4" s="1"/>
  <c r="K308" i="4"/>
  <c r="L308" i="4" s="1"/>
  <c r="K309" i="4"/>
  <c r="L309" i="4" s="1"/>
  <c r="K310" i="4"/>
  <c r="L310" i="4" s="1"/>
  <c r="K311" i="4"/>
  <c r="L311" i="4" s="1"/>
  <c r="K313" i="4"/>
  <c r="L313" i="4" s="1"/>
  <c r="K314" i="4"/>
  <c r="L314" i="4" s="1"/>
  <c r="K315" i="4"/>
  <c r="L315" i="4" s="1"/>
  <c r="K318" i="4"/>
  <c r="L318" i="4" s="1"/>
  <c r="K320" i="4"/>
  <c r="L320" i="4" s="1"/>
  <c r="K323" i="4"/>
  <c r="L323" i="4" s="1"/>
  <c r="K324" i="4"/>
  <c r="L324" i="4" s="1"/>
  <c r="K327" i="4"/>
  <c r="L327" i="4" s="1"/>
  <c r="K329" i="4"/>
  <c r="L329" i="4" s="1"/>
  <c r="K331" i="4"/>
  <c r="L331" i="4" s="1"/>
  <c r="K333" i="4"/>
  <c r="L333" i="4" s="1"/>
  <c r="K336" i="4"/>
  <c r="L336" i="4" s="1"/>
  <c r="K337" i="4"/>
  <c r="L337" i="4" s="1"/>
  <c r="K338" i="4"/>
  <c r="L338" i="4" s="1"/>
  <c r="K339" i="4"/>
  <c r="L339" i="4" s="1"/>
  <c r="K342" i="4"/>
  <c r="L342" i="4" s="1"/>
  <c r="K343" i="4"/>
  <c r="L343" i="4" s="1"/>
  <c r="K345" i="4"/>
  <c r="L345" i="4" s="1"/>
  <c r="K347" i="4"/>
  <c r="L347" i="4" s="1"/>
  <c r="K348" i="4"/>
  <c r="L348" i="4" s="1"/>
  <c r="K350" i="4"/>
  <c r="L350" i="4" s="1"/>
  <c r="K352" i="4"/>
  <c r="L352" i="4" s="1"/>
  <c r="K6" i="4"/>
  <c r="L6" i="4" s="1"/>
  <c r="I180" i="4"/>
  <c r="J180" i="4" s="1"/>
  <c r="I7" i="4"/>
  <c r="J7" i="4" s="1"/>
  <c r="I9" i="4"/>
  <c r="J9" i="4" s="1"/>
  <c r="I11" i="4"/>
  <c r="J11" i="4" s="1"/>
  <c r="I13" i="4"/>
  <c r="J13" i="4" s="1"/>
  <c r="I15" i="4"/>
  <c r="J15" i="4" s="1"/>
  <c r="I18" i="4"/>
  <c r="J18" i="4" s="1"/>
  <c r="I19" i="4"/>
  <c r="J19" i="4" s="1"/>
  <c r="I20" i="4"/>
  <c r="J20" i="4" s="1"/>
  <c r="I23" i="4"/>
  <c r="J23" i="4" s="1"/>
  <c r="I26" i="4"/>
  <c r="J26" i="4" s="1"/>
  <c r="I27" i="4"/>
  <c r="J27" i="4" s="1"/>
  <c r="I29" i="4"/>
  <c r="J29" i="4" s="1"/>
  <c r="I31" i="4"/>
  <c r="J31" i="4" s="1"/>
  <c r="I33" i="4"/>
  <c r="J33" i="4" s="1"/>
  <c r="I34" i="4"/>
  <c r="J34" i="4" s="1"/>
  <c r="I36" i="4"/>
  <c r="J36" i="4" s="1"/>
  <c r="I38" i="4"/>
  <c r="J38" i="4" s="1"/>
  <c r="I41" i="4"/>
  <c r="J41" i="4" s="1"/>
  <c r="I43" i="4"/>
  <c r="J43" i="4" s="1"/>
  <c r="I45" i="4"/>
  <c r="J45" i="4" s="1"/>
  <c r="I47" i="4"/>
  <c r="J47" i="4" s="1"/>
  <c r="I49" i="4"/>
  <c r="J49" i="4" s="1"/>
  <c r="I50" i="4"/>
  <c r="J50" i="4" s="1"/>
  <c r="I52" i="4"/>
  <c r="J52" i="4" s="1"/>
  <c r="I54" i="4"/>
  <c r="J54" i="4" s="1"/>
  <c r="I57" i="4"/>
  <c r="J57" i="4" s="1"/>
  <c r="I59" i="4"/>
  <c r="J59" i="4" s="1"/>
  <c r="I61" i="4"/>
  <c r="J61" i="4" s="1"/>
  <c r="I63" i="4"/>
  <c r="J63" i="4" s="1"/>
  <c r="I65" i="4"/>
  <c r="J65" i="4" s="1"/>
  <c r="I68" i="4"/>
  <c r="J68" i="4" s="1"/>
  <c r="I70" i="4"/>
  <c r="J70" i="4" s="1"/>
  <c r="I72" i="4"/>
  <c r="J72" i="4" s="1"/>
  <c r="I74" i="4"/>
  <c r="J74" i="4" s="1"/>
  <c r="I77" i="4"/>
  <c r="J77" i="4" s="1"/>
  <c r="I79" i="4"/>
  <c r="J79" i="4" s="1"/>
  <c r="I81" i="4"/>
  <c r="J81" i="4" s="1"/>
  <c r="I83" i="4"/>
  <c r="J83" i="4" s="1"/>
  <c r="I84" i="4"/>
  <c r="J84" i="4" s="1"/>
  <c r="I85" i="4"/>
  <c r="J85" i="4" s="1"/>
  <c r="I87" i="4"/>
  <c r="J87" i="4" s="1"/>
  <c r="I89" i="4"/>
  <c r="J89" i="4" s="1"/>
  <c r="I91" i="4"/>
  <c r="J91" i="4" s="1"/>
  <c r="I93" i="4"/>
  <c r="J93" i="4" s="1"/>
  <c r="I96" i="4"/>
  <c r="J96" i="4" s="1"/>
  <c r="I98" i="4"/>
  <c r="J98" i="4" s="1"/>
  <c r="I99" i="4"/>
  <c r="J99" i="4" s="1"/>
  <c r="I102" i="4"/>
  <c r="J102" i="4" s="1"/>
  <c r="I103" i="4"/>
  <c r="J103" i="4" s="1"/>
  <c r="I105" i="4"/>
  <c r="J105" i="4" s="1"/>
  <c r="I106" i="4"/>
  <c r="J106" i="4" s="1"/>
  <c r="I108" i="4"/>
  <c r="J108" i="4" s="1"/>
  <c r="I111" i="4"/>
  <c r="J111" i="4" s="1"/>
  <c r="I113" i="4"/>
  <c r="J113" i="4" s="1"/>
  <c r="I116" i="4"/>
  <c r="J116" i="4" s="1"/>
  <c r="I118" i="4"/>
  <c r="J118" i="4" s="1"/>
  <c r="I120" i="4"/>
  <c r="J120" i="4" s="1"/>
  <c r="I122" i="4"/>
  <c r="J122" i="4" s="1"/>
  <c r="I124" i="4"/>
  <c r="J124" i="4" s="1"/>
  <c r="I125" i="4"/>
  <c r="J125" i="4" s="1"/>
  <c r="I127" i="4"/>
  <c r="J127" i="4" s="1"/>
  <c r="I130" i="4"/>
  <c r="J130" i="4" s="1"/>
  <c r="I132" i="4"/>
  <c r="J132" i="4" s="1"/>
  <c r="I134" i="4"/>
  <c r="J134" i="4" s="1"/>
  <c r="I137" i="4"/>
  <c r="J137" i="4" s="1"/>
  <c r="I139" i="4"/>
  <c r="J139" i="4" s="1"/>
  <c r="I141" i="4"/>
  <c r="J141" i="4" s="1"/>
  <c r="I144" i="4"/>
  <c r="J144" i="4" s="1"/>
  <c r="I147" i="4"/>
  <c r="J147" i="4" s="1"/>
  <c r="I149" i="4"/>
  <c r="J149" i="4" s="1"/>
  <c r="I151" i="4"/>
  <c r="J151" i="4" s="1"/>
  <c r="I153" i="4"/>
  <c r="J153" i="4" s="1"/>
  <c r="I154" i="4"/>
  <c r="J154" i="4" s="1"/>
  <c r="I156" i="4"/>
  <c r="J156" i="4" s="1"/>
  <c r="I158" i="4"/>
  <c r="J158" i="4" s="1"/>
  <c r="I161" i="4"/>
  <c r="J161" i="4" s="1"/>
  <c r="I163" i="4"/>
  <c r="J163" i="4" s="1"/>
  <c r="I164" i="4"/>
  <c r="J164" i="4" s="1"/>
  <c r="I167" i="4"/>
  <c r="J167" i="4" s="1"/>
  <c r="I170" i="4"/>
  <c r="J170" i="4" s="1"/>
  <c r="I172" i="4"/>
  <c r="J172" i="4" s="1"/>
  <c r="I174" i="4"/>
  <c r="J174" i="4" s="1"/>
  <c r="I175" i="4"/>
  <c r="J175" i="4" s="1"/>
  <c r="I177" i="4"/>
  <c r="J177" i="4" s="1"/>
  <c r="I182" i="4"/>
  <c r="J182" i="4" s="1"/>
  <c r="I184" i="4"/>
  <c r="J184" i="4" s="1"/>
  <c r="I186" i="4"/>
  <c r="J186" i="4" s="1"/>
  <c r="I187" i="4"/>
  <c r="J187" i="4" s="1"/>
  <c r="I189" i="4"/>
  <c r="J189" i="4" s="1"/>
  <c r="I190" i="4"/>
  <c r="J190" i="4" s="1"/>
  <c r="I192" i="4"/>
  <c r="J192" i="4" s="1"/>
  <c r="I193" i="4"/>
  <c r="J193" i="4" s="1"/>
  <c r="I194" i="4"/>
  <c r="J194" i="4" s="1"/>
  <c r="I196" i="4"/>
  <c r="J196" i="4" s="1"/>
  <c r="I197" i="4"/>
  <c r="J197" i="4" s="1"/>
  <c r="I199" i="4"/>
  <c r="J199" i="4" s="1"/>
  <c r="I201" i="4"/>
  <c r="J201" i="4" s="1"/>
  <c r="I203" i="4"/>
  <c r="J203" i="4" s="1"/>
  <c r="I204" i="4"/>
  <c r="J204" i="4" s="1"/>
  <c r="I207" i="4"/>
  <c r="J207" i="4" s="1"/>
  <c r="I209" i="4"/>
  <c r="J209" i="4" s="1"/>
  <c r="I211" i="4"/>
  <c r="J211" i="4" s="1"/>
  <c r="I214" i="4"/>
  <c r="J214" i="4" s="1"/>
  <c r="I217" i="4"/>
  <c r="J217" i="4" s="1"/>
  <c r="I218" i="4"/>
  <c r="J218" i="4" s="1"/>
  <c r="I220" i="4"/>
  <c r="J220" i="4" s="1"/>
  <c r="I222" i="4"/>
  <c r="J222" i="4" s="1"/>
  <c r="I224" i="4"/>
  <c r="J224" i="4" s="1"/>
  <c r="I226" i="4"/>
  <c r="J226" i="4" s="1"/>
  <c r="I228" i="4"/>
  <c r="J228" i="4" s="1"/>
  <c r="I230" i="4"/>
  <c r="J230" i="4" s="1"/>
  <c r="I232" i="4"/>
  <c r="J232" i="4" s="1"/>
  <c r="I235" i="4"/>
  <c r="J235" i="4" s="1"/>
  <c r="I238" i="4"/>
  <c r="J238" i="4" s="1"/>
  <c r="I239" i="4"/>
  <c r="J239" i="4" s="1"/>
  <c r="I241" i="4"/>
  <c r="J241" i="4" s="1"/>
  <c r="I244" i="4"/>
  <c r="J244" i="4" s="1"/>
  <c r="I246" i="4"/>
  <c r="J246" i="4" s="1"/>
  <c r="I247" i="4"/>
  <c r="J247" i="4" s="1"/>
  <c r="I249" i="4"/>
  <c r="J249" i="4" s="1"/>
  <c r="I252" i="4"/>
  <c r="J252" i="4" s="1"/>
  <c r="I254" i="4"/>
  <c r="J254" i="4" s="1"/>
  <c r="I257" i="4"/>
  <c r="J257" i="4" s="1"/>
  <c r="I259" i="4"/>
  <c r="J259" i="4" s="1"/>
  <c r="I261" i="4"/>
  <c r="J261" i="4" s="1"/>
  <c r="I262" i="4"/>
  <c r="J262" i="4" s="1"/>
  <c r="I264" i="4"/>
  <c r="J264" i="4" s="1"/>
  <c r="I266" i="4"/>
  <c r="J266" i="4" s="1"/>
  <c r="I269" i="4"/>
  <c r="J269" i="4" s="1"/>
  <c r="I272" i="4"/>
  <c r="J272" i="4" s="1"/>
  <c r="I273" i="4"/>
  <c r="J273" i="4" s="1"/>
  <c r="I275" i="4"/>
  <c r="J275" i="4" s="1"/>
  <c r="I277" i="4"/>
  <c r="J277" i="4" s="1"/>
  <c r="I280" i="4"/>
  <c r="J280" i="4" s="1"/>
  <c r="I283" i="4"/>
  <c r="J283" i="4" s="1"/>
  <c r="I284" i="4"/>
  <c r="J284" i="4" s="1"/>
  <c r="I286" i="4"/>
  <c r="J286" i="4" s="1"/>
  <c r="I288" i="4"/>
  <c r="J288" i="4" s="1"/>
  <c r="I290" i="4"/>
  <c r="J290" i="4" s="1"/>
  <c r="I293" i="4"/>
  <c r="J293" i="4" s="1"/>
  <c r="I295" i="4"/>
  <c r="J295" i="4" s="1"/>
  <c r="I297" i="4"/>
  <c r="J297" i="4" s="1"/>
  <c r="I300" i="4"/>
  <c r="J300" i="4" s="1"/>
  <c r="I301" i="4"/>
  <c r="J301" i="4" s="1"/>
  <c r="I303" i="4"/>
  <c r="J303" i="4" s="1"/>
  <c r="I306" i="4"/>
  <c r="J306" i="4" s="1"/>
  <c r="I308" i="4"/>
  <c r="J308" i="4" s="1"/>
  <c r="I309" i="4"/>
  <c r="J309" i="4" s="1"/>
  <c r="I310" i="4"/>
  <c r="J310" i="4" s="1"/>
  <c r="I311" i="4"/>
  <c r="J311" i="4" s="1"/>
  <c r="I313" i="4"/>
  <c r="J313" i="4" s="1"/>
  <c r="I314" i="4"/>
  <c r="J314" i="4" s="1"/>
  <c r="I315" i="4"/>
  <c r="J315" i="4" s="1"/>
  <c r="I318" i="4"/>
  <c r="J318" i="4" s="1"/>
  <c r="I320" i="4"/>
  <c r="J320" i="4" s="1"/>
  <c r="I323" i="4"/>
  <c r="J323" i="4" s="1"/>
  <c r="I324" i="4"/>
  <c r="J324" i="4" s="1"/>
  <c r="I327" i="4"/>
  <c r="J327" i="4" s="1"/>
  <c r="I329" i="4"/>
  <c r="J329" i="4" s="1"/>
  <c r="I331" i="4"/>
  <c r="J331" i="4" s="1"/>
  <c r="I333" i="4"/>
  <c r="J333" i="4" s="1"/>
  <c r="I336" i="4"/>
  <c r="J336" i="4" s="1"/>
  <c r="I337" i="4"/>
  <c r="J337" i="4" s="1"/>
  <c r="I338" i="4"/>
  <c r="J338" i="4" s="1"/>
  <c r="I339" i="4"/>
  <c r="J339" i="4" s="1"/>
  <c r="I342" i="4"/>
  <c r="J342" i="4" s="1"/>
  <c r="I343" i="4"/>
  <c r="J343" i="4" s="1"/>
  <c r="I345" i="4"/>
  <c r="J345" i="4" s="1"/>
  <c r="I347" i="4"/>
  <c r="J347" i="4" s="1"/>
  <c r="I348" i="4"/>
  <c r="J348" i="4" s="1"/>
  <c r="I350" i="4"/>
  <c r="J350" i="4" s="1"/>
  <c r="I352" i="4"/>
  <c r="J352" i="4" s="1"/>
  <c r="I6" i="4"/>
  <c r="J6" i="4" s="1"/>
  <c r="W347" i="4" l="1"/>
  <c r="W333" i="4"/>
  <c r="W315" i="4"/>
  <c r="W303" i="4"/>
  <c r="W286" i="4"/>
  <c r="W269" i="4"/>
  <c r="W252" i="4"/>
  <c r="W235" i="4"/>
  <c r="W218" i="4"/>
  <c r="W201" i="4"/>
  <c r="W189" i="4"/>
  <c r="W172" i="4"/>
  <c r="W154" i="4"/>
  <c r="W120" i="4"/>
  <c r="W103" i="4"/>
  <c r="W87" i="4"/>
  <c r="W72" i="4"/>
  <c r="W23" i="4"/>
  <c r="W7" i="4"/>
  <c r="W345" i="4"/>
  <c r="W331" i="4"/>
  <c r="W314" i="4"/>
  <c r="W301" i="4"/>
  <c r="W284" i="4"/>
  <c r="W266" i="4"/>
  <c r="W232" i="4"/>
  <c r="W217" i="4"/>
  <c r="W199" i="4"/>
  <c r="W187" i="4"/>
  <c r="W151" i="4"/>
  <c r="W116" i="4"/>
  <c r="W84" i="4"/>
  <c r="W68" i="4"/>
  <c r="W19" i="4"/>
  <c r="W167" i="4"/>
  <c r="W132" i="4"/>
  <c r="W99" i="4"/>
  <c r="W50" i="4"/>
  <c r="W34" i="4"/>
  <c r="W327" i="4"/>
  <c r="W311" i="4"/>
  <c r="W297" i="4"/>
  <c r="W280" i="4"/>
  <c r="W228" i="4"/>
  <c r="W211" i="4"/>
  <c r="W196" i="4"/>
  <c r="W184" i="4"/>
  <c r="W177" i="4"/>
  <c r="W161" i="4"/>
  <c r="W144" i="4"/>
  <c r="W125" i="4"/>
  <c r="W108" i="4"/>
  <c r="W93" i="4"/>
  <c r="W79" i="4"/>
  <c r="W61" i="4"/>
  <c r="W45" i="4"/>
  <c r="W29" i="4"/>
  <c r="W13" i="4"/>
  <c r="W337" i="4"/>
  <c r="W320" i="4"/>
  <c r="W308" i="4"/>
  <c r="W290" i="4"/>
  <c r="W273" i="4"/>
  <c r="W257" i="4"/>
  <c r="W239" i="4"/>
  <c r="W204" i="4"/>
  <c r="W192" i="4"/>
  <c r="W175" i="4"/>
  <c r="W141" i="4"/>
  <c r="W124" i="4"/>
  <c r="W106" i="4"/>
  <c r="W91" i="4"/>
  <c r="W77" i="4"/>
  <c r="W59" i="4"/>
  <c r="W43" i="4"/>
  <c r="W27" i="4"/>
  <c r="W11" i="4"/>
  <c r="W348" i="4"/>
  <c r="W336" i="4"/>
  <c r="W318" i="4"/>
  <c r="W306" i="4"/>
  <c r="W288" i="4"/>
  <c r="W272" i="4"/>
  <c r="W254" i="4"/>
  <c r="W238" i="4"/>
  <c r="W220" i="4"/>
  <c r="W203" i="4"/>
  <c r="W190" i="4"/>
  <c r="W232" i="5"/>
  <c r="W85" i="5"/>
  <c r="W77" i="5"/>
  <c r="W301" i="5"/>
  <c r="W45" i="5"/>
  <c r="W345" i="5"/>
  <c r="W220" i="5"/>
  <c r="W273" i="5"/>
  <c r="W288" i="5"/>
  <c r="W306" i="5"/>
  <c r="W308" i="5"/>
  <c r="W280" i="5"/>
  <c r="W196" i="5"/>
  <c r="W105" i="5"/>
  <c r="W38" i="5"/>
  <c r="W108" i="5"/>
  <c r="W84" i="5"/>
  <c r="W89" i="5"/>
  <c r="W125" i="5"/>
  <c r="W153" i="5"/>
  <c r="W154" i="5"/>
  <c r="W164" i="5"/>
  <c r="W217" i="5"/>
  <c r="W247" i="5"/>
  <c r="W309" i="5"/>
  <c r="W343" i="5"/>
  <c r="W347" i="5"/>
  <c r="W331" i="5"/>
  <c r="W144" i="5"/>
  <c r="W180" i="5"/>
  <c r="W197" i="5"/>
  <c r="W211" i="5"/>
  <c r="W264" i="5"/>
  <c r="W266" i="5"/>
  <c r="W13" i="5"/>
  <c r="W15" i="5"/>
  <c r="W36" i="5"/>
  <c r="W63" i="5"/>
  <c r="W91" i="5"/>
  <c r="W93" i="5"/>
  <c r="W158" i="5"/>
  <c r="W262" i="5"/>
  <c r="W269" i="5"/>
  <c r="W286" i="5"/>
  <c r="W339" i="5"/>
  <c r="W350" i="5"/>
  <c r="W259" i="5"/>
  <c r="W241" i="5"/>
  <c r="W272" i="5"/>
  <c r="W284" i="5"/>
  <c r="W313" i="5"/>
  <c r="W315" i="5"/>
  <c r="W337" i="5"/>
  <c r="W68" i="5"/>
  <c r="W83" i="5"/>
  <c r="W277" i="5"/>
  <c r="W26" i="5"/>
  <c r="W27" i="5"/>
  <c r="W41" i="5"/>
  <c r="W49" i="5"/>
  <c r="W50" i="5"/>
  <c r="W57" i="5"/>
  <c r="W59" i="5"/>
  <c r="W65" i="5"/>
  <c r="W70" i="5"/>
  <c r="W79" i="5"/>
  <c r="W122" i="5"/>
  <c r="W132" i="5"/>
  <c r="W187" i="5"/>
  <c r="W290" i="5"/>
  <c r="W323" i="5"/>
  <c r="W52" i="5"/>
  <c r="W189" i="5"/>
  <c r="W199" i="5"/>
  <c r="W207" i="5"/>
  <c r="W209" i="5"/>
  <c r="W249" i="5"/>
  <c r="W31" i="5"/>
  <c r="W43" i="5"/>
  <c r="W33" i="5"/>
  <c r="W61" i="5"/>
  <c r="W113" i="5"/>
  <c r="W6" i="5"/>
  <c r="W7" i="5"/>
  <c r="W29" i="5"/>
  <c r="W34" i="5"/>
  <c r="W72" i="5"/>
  <c r="W98" i="5"/>
  <c r="W134" i="5"/>
  <c r="W9" i="5"/>
  <c r="W11" i="5"/>
  <c r="W54" i="5"/>
  <c r="W118" i="5"/>
  <c r="W102" i="5"/>
  <c r="W18" i="5"/>
  <c r="W19" i="5"/>
  <c r="W47" i="5"/>
  <c r="W20" i="5"/>
  <c r="W23" i="5"/>
  <c r="W74" i="5"/>
  <c r="W81" i="5"/>
  <c r="W103" i="5"/>
  <c r="W99" i="5"/>
  <c r="W147" i="5"/>
  <c r="W167" i="5"/>
  <c r="W177" i="5"/>
  <c r="W190" i="5"/>
  <c r="W235" i="5"/>
  <c r="W246" i="5"/>
  <c r="W300" i="5"/>
  <c r="W311" i="5"/>
  <c r="W329" i="5"/>
  <c r="W87" i="5"/>
  <c r="W96" i="5"/>
  <c r="W127" i="5"/>
  <c r="W139" i="5"/>
  <c r="W156" i="5"/>
  <c r="W201" i="5"/>
  <c r="W275" i="5"/>
  <c r="W297" i="5"/>
  <c r="W314" i="5"/>
  <c r="W327" i="5"/>
  <c r="W333" i="5"/>
  <c r="W348" i="5"/>
  <c r="W124" i="5"/>
  <c r="W149" i="5"/>
  <c r="W170" i="5"/>
  <c r="W192" i="5"/>
  <c r="W238" i="5"/>
  <c r="W336" i="5"/>
  <c r="W120" i="5"/>
  <c r="W141" i="5"/>
  <c r="W151" i="5"/>
  <c r="W172" i="5"/>
  <c r="W186" i="5"/>
  <c r="W194" i="5"/>
  <c r="W214" i="5"/>
  <c r="W252" i="5"/>
  <c r="W257" i="5"/>
  <c r="W318" i="5"/>
  <c r="W320" i="5"/>
  <c r="W338" i="5"/>
  <c r="W116" i="5"/>
  <c r="W161" i="5"/>
  <c r="W184" i="5"/>
  <c r="W193" i="5"/>
  <c r="W224" i="5"/>
  <c r="W239" i="5"/>
  <c r="W254" i="5"/>
  <c r="W293" i="5"/>
  <c r="W342" i="5"/>
  <c r="W111" i="5"/>
  <c r="W130" i="5"/>
  <c r="W137" i="5"/>
  <c r="W163" i="5"/>
  <c r="W174" i="5"/>
  <c r="W203" i="5"/>
  <c r="W230" i="5"/>
  <c r="W244" i="5"/>
  <c r="W261" i="5"/>
  <c r="W106" i="5"/>
  <c r="W175" i="5"/>
  <c r="W204" i="5"/>
  <c r="W222" i="5"/>
  <c r="W228" i="5"/>
  <c r="W283" i="5"/>
  <c r="W310" i="5"/>
  <c r="W218" i="5"/>
  <c r="W324" i="5"/>
  <c r="W182" i="5"/>
  <c r="W226" i="5"/>
  <c r="W303" i="5"/>
  <c r="W352" i="5"/>
  <c r="W295" i="5"/>
  <c r="W170" i="4"/>
  <c r="W153" i="4"/>
  <c r="W118" i="4"/>
  <c r="W102" i="4"/>
  <c r="W85" i="4"/>
  <c r="W70" i="4"/>
  <c r="W52" i="4"/>
  <c r="W36" i="4"/>
  <c r="W20" i="4"/>
  <c r="W180" i="4"/>
  <c r="W343" i="4"/>
  <c r="W329" i="4"/>
  <c r="W300" i="4"/>
  <c r="W283" i="4"/>
  <c r="W264" i="4"/>
  <c r="W247" i="4"/>
  <c r="W230" i="4"/>
  <c r="W214" i="4"/>
  <c r="W197" i="4"/>
  <c r="W186" i="4"/>
  <c r="W310" i="4"/>
  <c r="W182" i="4"/>
  <c r="W350" i="4"/>
  <c r="W222" i="4"/>
  <c r="W158" i="4"/>
  <c r="W164" i="4"/>
  <c r="W149" i="4"/>
  <c r="W130" i="4"/>
  <c r="W113" i="4"/>
  <c r="W98" i="4"/>
  <c r="W83" i="4"/>
  <c r="W65" i="4"/>
  <c r="W49" i="4"/>
  <c r="W33" i="4"/>
  <c r="W18" i="4"/>
  <c r="W6" i="4"/>
  <c r="W339" i="4"/>
  <c r="W324" i="4"/>
  <c r="W295" i="4"/>
  <c r="W277" i="4"/>
  <c r="W261" i="4"/>
  <c r="W244" i="4"/>
  <c r="W226" i="4"/>
  <c r="W209" i="4"/>
  <c r="W194" i="4"/>
  <c r="W163" i="4"/>
  <c r="W147" i="4"/>
  <c r="W127" i="4"/>
  <c r="W111" i="4"/>
  <c r="W96" i="4"/>
  <c r="W63" i="4"/>
  <c r="W47" i="4"/>
  <c r="W31" i="4"/>
  <c r="W15" i="4"/>
  <c r="W352" i="4"/>
  <c r="W338" i="4"/>
  <c r="W323" i="4"/>
  <c r="W309" i="4"/>
  <c r="W293" i="4"/>
  <c r="W275" i="4"/>
  <c r="W259" i="4"/>
  <c r="W241" i="4"/>
  <c r="W224" i="4"/>
  <c r="W207" i="4"/>
  <c r="W193" i="4"/>
  <c r="W174" i="4"/>
  <c r="W156" i="4"/>
  <c r="W139" i="4"/>
  <c r="W122" i="4"/>
  <c r="W105" i="4"/>
  <c r="W89" i="4"/>
  <c r="W74" i="4"/>
  <c r="W57" i="4"/>
  <c r="W41" i="4"/>
  <c r="W26" i="4"/>
  <c r="W9" i="4"/>
  <c r="W54" i="4"/>
  <c r="W38" i="4"/>
  <c r="W342" i="4"/>
  <c r="W262" i="4"/>
  <c r="W246" i="4"/>
  <c r="W137" i="4"/>
  <c r="W249" i="4"/>
  <c r="W313" i="4"/>
  <c r="W134" i="4"/>
  <c r="W81" i="4"/>
  <c r="F361" i="4" l="1"/>
  <c r="G361" i="4"/>
  <c r="H361" i="4"/>
  <c r="F360" i="4"/>
  <c r="G360" i="4"/>
  <c r="H360" i="4"/>
  <c r="F359" i="4"/>
  <c r="G359" i="4"/>
  <c r="H359" i="4"/>
  <c r="F358" i="4"/>
  <c r="G358" i="4"/>
  <c r="H358" i="4"/>
  <c r="E361" i="4"/>
  <c r="E360" i="4"/>
  <c r="E359" i="4"/>
  <c r="E358" i="4"/>
  <c r="C361" i="4"/>
  <c r="C360" i="4"/>
  <c r="C359" i="4"/>
  <c r="B361" i="4"/>
  <c r="B360" i="4"/>
  <c r="B359" i="4"/>
  <c r="B358" i="4"/>
  <c r="C358" i="4"/>
  <c r="D355" i="5" l="1"/>
  <c r="D358" i="5"/>
  <c r="D357" i="5"/>
  <c r="D356" i="5"/>
  <c r="D361" i="4"/>
  <c r="D358" i="4"/>
  <c r="D359" i="4"/>
  <c r="D360" i="4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</calcChain>
</file>

<file path=xl/sharedStrings.xml><?xml version="1.0" encoding="utf-8"?>
<sst xmlns="http://schemas.openxmlformats.org/spreadsheetml/2006/main" count="22131" uniqueCount="3426">
  <si>
    <t>Andrássy Gyula Budapesti Német Nyelvű Egyetem</t>
  </si>
  <si>
    <t>Magyar Képzőművészeti Egyetem</t>
  </si>
  <si>
    <t>Állatorvostudományi Egyetem</t>
  </si>
  <si>
    <t>Moholy-Nagy Művészeti Egyetem</t>
  </si>
  <si>
    <t>Adventista Teológiai Főiskola</t>
  </si>
  <si>
    <t>Magyar Táncművészeti Egyetem</t>
  </si>
  <si>
    <t>Apor Vilmos Katolikus Főiskola</t>
  </si>
  <si>
    <t>Neumann János Egyetem</t>
  </si>
  <si>
    <t>Budapesti Gazdasági Egyetem</t>
  </si>
  <si>
    <t>Nemzeti Közszolgálati Egyetem</t>
  </si>
  <si>
    <t>Bhaktivedanta Hittudományi Főiskola</t>
  </si>
  <si>
    <t>Nyíregyházi Egyetem</t>
  </si>
  <si>
    <t>Brenner János Hittudományi Főiskola</t>
  </si>
  <si>
    <t>Óbudai Egyetem</t>
  </si>
  <si>
    <t>Budapest Kortárstánc Főiskola</t>
  </si>
  <si>
    <t>Országos Rabbiképző - Zsidó Egyetem</t>
  </si>
  <si>
    <t>Budapesti Műszaki és Gazdaságtudományi Egyetem</t>
  </si>
  <si>
    <t>Pannon Egyetem</t>
  </si>
  <si>
    <t>Baptista Teológiai Akadémia</t>
  </si>
  <si>
    <t>Pécsi Püspöki Hittudományi Főiskola</t>
  </si>
  <si>
    <t>Budapesti Corvinus Egyetem</t>
  </si>
  <si>
    <t>Pázmány Péter Katolikus Egyetem</t>
  </si>
  <si>
    <t>Debreceni Egyetem</t>
  </si>
  <si>
    <t>Pápai Református Teológiai Akadémia</t>
  </si>
  <si>
    <t>Debreceni Református Hittudományi Egyetem</t>
  </si>
  <si>
    <t>Pécsi Tudományegyetem</t>
  </si>
  <si>
    <t>Dunaújvárosi Egyetem</t>
  </si>
  <si>
    <t>Pünkösdi Teológiai Főiskola</t>
  </si>
  <si>
    <t>Edutus Egyetem</t>
  </si>
  <si>
    <t>Semmelweis Egyetem</t>
  </si>
  <si>
    <t>Egri Hittudományi Főiskola</t>
  </si>
  <si>
    <t>Soproni Egyetem</t>
  </si>
  <si>
    <t>Evangélikus Hittudományi Egyetem</t>
  </si>
  <si>
    <t>Sárospataki Református Teológiai Akadémia</t>
  </si>
  <si>
    <t>Eötvös József Főiskola</t>
  </si>
  <si>
    <t>Sola Scriptura Teológiai Főiskola</t>
  </si>
  <si>
    <t>Eszterházy Károly Egyetem</t>
  </si>
  <si>
    <t>Sapientia Szerzetesi Hittudományi Főiskola</t>
  </si>
  <si>
    <t>Eötvös Loránd Tudományegyetem</t>
  </si>
  <si>
    <t>Szent Atanáz Görögkatolikus Hittudományi Főiskola</t>
  </si>
  <si>
    <t>Esztergomi Hittudományi Főiskola</t>
  </si>
  <si>
    <t>Széchenyi István Egyetem</t>
  </si>
  <si>
    <t>Gábor Dénes Főiskola</t>
  </si>
  <si>
    <t>Színház- és Filmművészeti Egyetem</t>
  </si>
  <si>
    <t>Gál Ferenc Főiskola</t>
  </si>
  <si>
    <t>Szent István Egyetem</t>
  </si>
  <si>
    <t>IBS Nemzetközi Üzleti Főiskola</t>
  </si>
  <si>
    <t>Szent Pál Akadémia</t>
  </si>
  <si>
    <t>Kaposvári Egyetem</t>
  </si>
  <si>
    <t>Szegedi Tudományegyetem</t>
  </si>
  <si>
    <t>Közép-európai Egyetem</t>
  </si>
  <si>
    <t>Testnevelési Egyetem</t>
  </si>
  <si>
    <t>Kodolányi János Egyetem</t>
  </si>
  <si>
    <t>A Tan Kapuja Buddhista Főiskola</t>
  </si>
  <si>
    <t>Károli Gáspár Református Egyetem</t>
  </si>
  <si>
    <t>Tomori Pál Főiskola</t>
  </si>
  <si>
    <t>Liszt Ferenc Zeneművészeti Egyetem</t>
  </si>
  <si>
    <t>Veszprémi Érseki Hittudományi Főiskola</t>
  </si>
  <si>
    <t>Miskolci Egyetem</t>
  </si>
  <si>
    <t>Wesley János Lelkészképző Főiskola</t>
  </si>
  <si>
    <t>Budapesti Metropolitan Egyetem</t>
  </si>
  <si>
    <t>Wekerle Sándor Üzleti Főiskola</t>
  </si>
  <si>
    <t>Élelmiszeripar</t>
  </si>
  <si>
    <t>Építőipar</t>
  </si>
  <si>
    <t>Épületgépészet</t>
  </si>
  <si>
    <t>Gépészet</t>
  </si>
  <si>
    <t>Honvédelem</t>
  </si>
  <si>
    <t>Kereskedelem</t>
  </si>
  <si>
    <t>Kreatív</t>
  </si>
  <si>
    <t>Sport</t>
  </si>
  <si>
    <t>Szépészet</t>
  </si>
  <si>
    <t>Szociális</t>
  </si>
  <si>
    <t>Turizmus-vendéglátás</t>
  </si>
  <si>
    <t>Vegyipar</t>
  </si>
  <si>
    <t>igen</t>
  </si>
  <si>
    <t>nem</t>
  </si>
  <si>
    <t>11-25%</t>
  </si>
  <si>
    <t>75% felett</t>
  </si>
  <si>
    <t>10% alatt</t>
  </si>
  <si>
    <t>26-50%</t>
  </si>
  <si>
    <t>51-75%</t>
  </si>
  <si>
    <t>Bányaipari technikus</t>
  </si>
  <si>
    <t>Bányaművelő</t>
  </si>
  <si>
    <t>Fémelőállító</t>
  </si>
  <si>
    <t>Fluidumkitermelő</t>
  </si>
  <si>
    <t>Fluidumkitermelő technikus</t>
  </si>
  <si>
    <t>Kohász- és öntésztechnikus</t>
  </si>
  <si>
    <t>Öntvénykészítő</t>
  </si>
  <si>
    <t>Fogtechnikus</t>
  </si>
  <si>
    <t>Optikaitermék-készítő</t>
  </si>
  <si>
    <t>Optikus</t>
  </si>
  <si>
    <t>Általános ápoló</t>
  </si>
  <si>
    <t>Egészségügyi asszisztens</t>
  </si>
  <si>
    <t>Egészségügyi laboráns</t>
  </si>
  <si>
    <t>Gyakorló ápoló</t>
  </si>
  <si>
    <t>Klinikai laboratóriumi szakasszisztens</t>
  </si>
  <si>
    <t>Ortopédiai műszerész</t>
  </si>
  <si>
    <t>Perioperatív szakasszisztens</t>
  </si>
  <si>
    <t>Radiográfiai szakasszisztens</t>
  </si>
  <si>
    <t xml:space="preserve">Rehabilitációs terapeuta </t>
  </si>
  <si>
    <t>Szövettani szakasszisztens</t>
  </si>
  <si>
    <t>Automatikai technikus</t>
  </si>
  <si>
    <t>Elektronikai műszerész</t>
  </si>
  <si>
    <t>Elektronikai technikus</t>
  </si>
  <si>
    <t>Erősáramú elektrotechnikus</t>
  </si>
  <si>
    <t>Ipari informatikai technikus</t>
  </si>
  <si>
    <t>Közlekedésautomatikai technikus</t>
  </si>
  <si>
    <t>Villanyszerelő</t>
  </si>
  <si>
    <t>Bor- és pezsgőgyártó technikus</t>
  </si>
  <si>
    <t>Édességkészítő</t>
  </si>
  <si>
    <t>Élelmiszer-ellenőrzési technikus</t>
  </si>
  <si>
    <t>Élelmiszeripari gépésztechnikus</t>
  </si>
  <si>
    <t>Élelmiszeripari gépkezelő</t>
  </si>
  <si>
    <t>Erjedés- és üdítőital-ipari termékkészítő</t>
  </si>
  <si>
    <t>Hentes és húskészítmény-készítő</t>
  </si>
  <si>
    <t>Húsipari technikus</t>
  </si>
  <si>
    <t>Kistermelői élelmiszer-előállító</t>
  </si>
  <si>
    <t>Pék</t>
  </si>
  <si>
    <t>Pék-cukrász</t>
  </si>
  <si>
    <t>Sütő- és cukrászipari technikus</t>
  </si>
  <si>
    <t>Szőlész-borász</t>
  </si>
  <si>
    <t>Tartósítóipari technikus</t>
  </si>
  <si>
    <t>Tartósítóipari termék-készítő</t>
  </si>
  <si>
    <t>Tejipari technikus</t>
  </si>
  <si>
    <t>Tejtermékkészítő</t>
  </si>
  <si>
    <t>Ács</t>
  </si>
  <si>
    <t>Bádogos</t>
  </si>
  <si>
    <t>Burkoló</t>
  </si>
  <si>
    <t>Épületszobrász és műköves</t>
  </si>
  <si>
    <t>Festő, mázoló, tapétázó</t>
  </si>
  <si>
    <t>Hídépítő és -fenntartó technikus</t>
  </si>
  <si>
    <t>Kőfaragó</t>
  </si>
  <si>
    <t>Kőműves</t>
  </si>
  <si>
    <t>Magasépítő technikus</t>
  </si>
  <si>
    <t>Mélyépítő technikus</t>
  </si>
  <si>
    <t>Szárazépítő</t>
  </si>
  <si>
    <t>Szerkezetépítő és -szerelő</t>
  </si>
  <si>
    <t>Szigetelő</t>
  </si>
  <si>
    <t>Tetőfedő</t>
  </si>
  <si>
    <t>Útépítő és útfenntartó</t>
  </si>
  <si>
    <t>Útépítő, vasútépítő és -fenntartó technikus</t>
  </si>
  <si>
    <t>Épületgépész technikus</t>
  </si>
  <si>
    <t>Hűtő- és szellőzésrendszer-szerelő</t>
  </si>
  <si>
    <t>Központifűtés- és gázhálózatrendszer-szerelő</t>
  </si>
  <si>
    <t>Víz- és csatornarendszer-szerelő</t>
  </si>
  <si>
    <t>Asztalos</t>
  </si>
  <si>
    <t>Faipari technikus</t>
  </si>
  <si>
    <t>Kárpitos</t>
  </si>
  <si>
    <t>Pénzügyi-számviteli ügyintéző</t>
  </si>
  <si>
    <t>Vállalkozási ügyviteli ügyintéző</t>
  </si>
  <si>
    <t>CNC-programozó</t>
  </si>
  <si>
    <t>Építő-, szállító- és munkagép-szerelő</t>
  </si>
  <si>
    <t>Épület- és szerkezetlakatos</t>
  </si>
  <si>
    <t>Finommechanikai műszerész</t>
  </si>
  <si>
    <t>Gépész technikus</t>
  </si>
  <si>
    <t>Gépgyártás-technológiai technikus</t>
  </si>
  <si>
    <t>Gépi és CNC forgácsoló</t>
  </si>
  <si>
    <t>Hegesztő</t>
  </si>
  <si>
    <t>Ipari gépész</t>
  </si>
  <si>
    <t>Légijármű-műszerész technikus</t>
  </si>
  <si>
    <t>Légijármű-szerelő technikus</t>
  </si>
  <si>
    <t>Szerszám- és készülékgyártó</t>
  </si>
  <si>
    <t>Vasútijármű-szerelő technikus</t>
  </si>
  <si>
    <t>Fegyvergyártó szaktechnikus</t>
  </si>
  <si>
    <t>Fegyverműszerész technikus</t>
  </si>
  <si>
    <t>Fegyveroptikai szaktechnikus</t>
  </si>
  <si>
    <t>Honvéd altiszt</t>
  </si>
  <si>
    <t>Honvéd kadét</t>
  </si>
  <si>
    <t>Infokommunikációs hálózatépítő és -üzemeltető technikus</t>
  </si>
  <si>
    <t>Informatikai rendszer- és alkalmazás-üzemeltető technikus</t>
  </si>
  <si>
    <t>Szoftverfejlesztő és -tesztelő</t>
  </si>
  <si>
    <t>Távközlési technikus</t>
  </si>
  <si>
    <t>Idegen nyelvű ipari és kereskedelmi technikus</t>
  </si>
  <si>
    <t>Kereskedelmi értékesítő</t>
  </si>
  <si>
    <t>Kereskedő és webáruházi technikus</t>
  </si>
  <si>
    <t>Hulladékfeldolgozó munkatárs</t>
  </si>
  <si>
    <t>Környezetvédelmi technikus</t>
  </si>
  <si>
    <t>Vízügyi munkatárs</t>
  </si>
  <si>
    <t>Vízügyi technikus</t>
  </si>
  <si>
    <t>Hajózási technikus</t>
  </si>
  <si>
    <t>Képesített hajós</t>
  </si>
  <si>
    <t>Kishajóépítő és -karbantartó</t>
  </si>
  <si>
    <t>Kocsivizsgáló technikus</t>
  </si>
  <si>
    <t>Közlekedésüzemvitel-ellátó technikus</t>
  </si>
  <si>
    <t>Logisztikai technikus</t>
  </si>
  <si>
    <t>Postai üzleti ügyintéző</t>
  </si>
  <si>
    <t>Vasútforgalmi szolgálattevő technikus</t>
  </si>
  <si>
    <t>Bőrtermékkészítő</t>
  </si>
  <si>
    <t>Divat-, jelmez- és díszlettervező</t>
  </si>
  <si>
    <t>Divatszabó</t>
  </si>
  <si>
    <t>Kerámia- és porcelánkészítő</t>
  </si>
  <si>
    <t>Könnyűipari technikus</t>
  </si>
  <si>
    <t>Textilgyártó</t>
  </si>
  <si>
    <t>Dekoratőr</t>
  </si>
  <si>
    <t>Fotográfus</t>
  </si>
  <si>
    <t>Grafikus</t>
  </si>
  <si>
    <t>Mozgókép- és animációkészítő</t>
  </si>
  <si>
    <t>Nyomdaipari technikus</t>
  </si>
  <si>
    <t>Nyomdász</t>
  </si>
  <si>
    <t>Hangtechnikus</t>
  </si>
  <si>
    <t>Színház- és rendezvénytechnikus</t>
  </si>
  <si>
    <t>Erdőművelő-fakitermelő</t>
  </si>
  <si>
    <t>Erdésztechnikus</t>
  </si>
  <si>
    <t>Földmérő, földügyi és térinformatikai technikus</t>
  </si>
  <si>
    <t>Gazda</t>
  </si>
  <si>
    <t>Kertész</t>
  </si>
  <si>
    <t>Kertésztechnikus</t>
  </si>
  <si>
    <t>Mezőgazdasági gépész</t>
  </si>
  <si>
    <t>Mezőgazdasági gépésztechnikus</t>
  </si>
  <si>
    <t>Mezőgazdasági technikus</t>
  </si>
  <si>
    <t>Közszolgálati technikus</t>
  </si>
  <si>
    <t>Rendészeti őr</t>
  </si>
  <si>
    <t>Rendőr tiszthelyettes</t>
  </si>
  <si>
    <t>Alternatív járműhajtási technikus</t>
  </si>
  <si>
    <t>Autógyártó</t>
  </si>
  <si>
    <t>Fémszerkezetfelület-bevonó</t>
  </si>
  <si>
    <t>Gépjármű-mechatronikai technikus</t>
  </si>
  <si>
    <t>Gépjármű mechatronikus</t>
  </si>
  <si>
    <t>Gyártósori gépbeállító</t>
  </si>
  <si>
    <t>Ipari szerviztechnikus</t>
  </si>
  <si>
    <t>Járműfényező</t>
  </si>
  <si>
    <t>Járműipari karbantartó technikus</t>
  </si>
  <si>
    <t>Járműkarosszéria-előkészítő, felületbevonó</t>
  </si>
  <si>
    <t>Karosszérialakatos</t>
  </si>
  <si>
    <t>Mechatronikai technikus</t>
  </si>
  <si>
    <t>Mechatronikus karbantartó</t>
  </si>
  <si>
    <t>Fitness-wellness instruktor</t>
  </si>
  <si>
    <t>Sportedző (a sportág megjelölésével) - sportszervező</t>
  </si>
  <si>
    <t>Fodrász</t>
  </si>
  <si>
    <t>Kéz- és lábápoló technikus</t>
  </si>
  <si>
    <t>Kozmetikus technikus</t>
  </si>
  <si>
    <t>Gyermek- és ifjúsági felügyelő</t>
  </si>
  <si>
    <t>Kisgyermekgondozó, -nevelő</t>
  </si>
  <si>
    <t>Szociális ápoló és gondozó</t>
  </si>
  <si>
    <t>Szociális és gyermekvédelmi szakasszisztens</t>
  </si>
  <si>
    <t>Szociális és mentálhigiénés szakgondozó</t>
  </si>
  <si>
    <t>Szociális és rehabilitációs szakgondozó</t>
  </si>
  <si>
    <t>Cukrász</t>
  </si>
  <si>
    <t>Cukrász szaktechnikus</t>
  </si>
  <si>
    <t>Panziós-fogadós</t>
  </si>
  <si>
    <t>Pincér - vendégtéri szakember</t>
  </si>
  <si>
    <t>Szakács</t>
  </si>
  <si>
    <t>Szakács szaktechnikus</t>
  </si>
  <si>
    <t>Turisztikai technikus</t>
  </si>
  <si>
    <t>Vendégtéri szaktechnikus</t>
  </si>
  <si>
    <t>Abroncsgyártó</t>
  </si>
  <si>
    <t>Gumiipari technikus</t>
  </si>
  <si>
    <t>Gyógyszerkészítmény-gyártó</t>
  </si>
  <si>
    <t>Műanyag-feldolgozó</t>
  </si>
  <si>
    <t>Műanyag-feldolgozó technikus</t>
  </si>
  <si>
    <t>Papírgyártó és -feldolgozó, csomagolószer-gyártó</t>
  </si>
  <si>
    <t>Papírgyártó és -feldolgozó, csomagolószer-gyártó technikus</t>
  </si>
  <si>
    <t>Vegyész technikus</t>
  </si>
  <si>
    <t>Vegyipari rendszerkezelő</t>
  </si>
  <si>
    <t>Mentőápoló</t>
  </si>
  <si>
    <t>Erjedés- és üdítőital-ipari technikus</t>
  </si>
  <si>
    <t>Szakképzési centrumok</t>
  </si>
  <si>
    <t>A szakképzési centrum részeként működő szakképző intézmények (új elnevezés)</t>
  </si>
  <si>
    <t>Bajai_SZC</t>
  </si>
  <si>
    <t>Bajai SZC Bányai Júlia Technikum és Szakképző Iskola</t>
  </si>
  <si>
    <t>Bajai SZC Jelky András Technikum és Szakképző Iskola</t>
  </si>
  <si>
    <t>Bajai SZC Kalocsai Dózsa György Technikum és Kollégium</t>
  </si>
  <si>
    <t>Bajai SZC Kossuth Zsuzsanna Technikum</t>
  </si>
  <si>
    <t>Bajai SZC Türr István Technikum</t>
  </si>
  <si>
    <t>Bajai SZC Radnóti Miklós Kollégium</t>
  </si>
  <si>
    <t>Békéscsabai_SZC</t>
  </si>
  <si>
    <t>Békéscsabai SZC Kemény Gábor Technikum</t>
  </si>
  <si>
    <t>Békéscsabai SZC Kós Károly Technikum és Szakképző Iskola</t>
  </si>
  <si>
    <t>Békéscsabai SZC Nemes Tihamér Technikum és Kollégium</t>
  </si>
  <si>
    <t>Békéscsabai SZC Széchenyi István Két Tanítási Nyelvű Közgazdasági Technikum és Kollégium</t>
  </si>
  <si>
    <t>Békéscsabai SZC Szent-Györgyi Albert Technikum és Kollégium</t>
  </si>
  <si>
    <t>Békéscsabai SZC Trefort Ágoston Technikum, Szakképző Iskola és Kollégium</t>
  </si>
  <si>
    <t>Békéscsabai SZC Vásárhelyi Pál Technikum és Kollégium</t>
  </si>
  <si>
    <t>Békéscsabai SZC Zwack József Technikum és Szakképző Iskola</t>
  </si>
  <si>
    <t>Berettyóújfalui_SZC</t>
  </si>
  <si>
    <t>Berettyóújfalui SZC Arany János Gimnázium és Technikum</t>
  </si>
  <si>
    <t>Berettyóújfalui SZC Bessenyei György Technikum</t>
  </si>
  <si>
    <t>Berettyóújfalui SZC Csiha Győző Technikum és Szakképző Iskola</t>
  </si>
  <si>
    <t>Berettyóújfalui SZC Karacs Ferenc Gimnázium, Technikum és Szakképző Iskola</t>
  </si>
  <si>
    <t>Berettyóújfalui SZC Közgazdasági Technikum</t>
  </si>
  <si>
    <t>Berettyóújfalui SZC Veres Péter Gimnázium, Technikum és Szakképző Iskola</t>
  </si>
  <si>
    <t>Budapesti_Gazdasági_SZC</t>
  </si>
  <si>
    <t>Budapesti Gazdasági SZC Giorgio Perlasca Vendéglátóipari Technikum és Szakképző Iskola</t>
  </si>
  <si>
    <t>Budapesti Gazdasági SZC Dobos C. József Vendéglátóipari Technikum és Szakképző Iskola</t>
  </si>
  <si>
    <t>Budapesti Gazdasági SZC Békésy György Technikum</t>
  </si>
  <si>
    <t>Budapesti Gazdasági SZC Belvárosi Technikum</t>
  </si>
  <si>
    <t>Budapesti Gazdasági SZC Berzeviczy Gergely Két Tanítási Nyelvű Közgazdasági Technikum</t>
  </si>
  <si>
    <t>Budapesti Gazdasági SZC Budai Gimnázium és Szakgimnázium</t>
  </si>
  <si>
    <t>Budapesti Gazdasági SZC Budai Technikum</t>
  </si>
  <si>
    <t>Budapesti Gazdasági SZC Csete Balázs Technikum</t>
  </si>
  <si>
    <t>Budapesti Gazdasági SZC Harsányi János Technikum</t>
  </si>
  <si>
    <t>Budapesti Gazdasági SZC Hunfalvy János Két Tanítási Nyelvű Közgazdasági Technikum</t>
  </si>
  <si>
    <t>Budapesti Gazdasági SZC II. Rákóczi Ferenc Technikum</t>
  </si>
  <si>
    <t>Budapesti Gazdasági SZC Károlyi Mihály Két Tanítási Nyelvű Közgazdasági Technikum</t>
  </si>
  <si>
    <t>Budapesti Gazdasági SZC Keleti Károly Közgazdasági Technikum</t>
  </si>
  <si>
    <t>Budapesti Gazdasági SZC Pesterzsébeti Technikum</t>
  </si>
  <si>
    <t>Budapesti Gazdasági SZC Pestszentlőrinci Technikum</t>
  </si>
  <si>
    <t>Budapesti Gazdasági SZC Szász Ferenc Kereskedelmi Technikum és Szakképző Iskola</t>
  </si>
  <si>
    <t>Budapesti Gazdasági SZC Széchenyi István Kereskedelmi Technikum</t>
  </si>
  <si>
    <t>Budapesti Gazdasági SZC Szent István Technikum és Kollégium</t>
  </si>
  <si>
    <t>Budapesti Gazdasági SZC Teleki Blanka Közgazdasági Technikum</t>
  </si>
  <si>
    <t>Budapesti Gazdasági SZC Terézvárosi Technikum és Szakképző Iskola</t>
  </si>
  <si>
    <t>Budapesti Gazdasági SZC Varga István Közgazdasági Technikum</t>
  </si>
  <si>
    <t>Budapesti Gazdasági SZC Vásárhelyi Pál Technikum</t>
  </si>
  <si>
    <t>Budapesti_Gépészeti_SZC</t>
  </si>
  <si>
    <t>Budapesti Gépészeti SZC Arany János Technikum és Szakképző iskola</t>
  </si>
  <si>
    <t>Budapesti Gépészeti SZC Bánki Donát Technikum</t>
  </si>
  <si>
    <t>Budapesti Gépészeti SZC Bethlen Gábor Technikum</t>
  </si>
  <si>
    <t>Budapesti Gépészeti SZC Csonka János Technikum és Szakképző Iskola</t>
  </si>
  <si>
    <t>Budapesti Gépészeti SZC Eötvös Loránd Technikum</t>
  </si>
  <si>
    <t>Budapesti Gépészeti SZC Fáy András Technikum</t>
  </si>
  <si>
    <t>Budapesti Gépészeti SZC Ganz Ábrahám Két Tanítási Nyelvű Technikum</t>
  </si>
  <si>
    <t>Budapesti Gépészeti SZC Katona József Technikum</t>
  </si>
  <si>
    <t>Budapesti Gépészeti SZC Kossuth Lajos Két Tanítási Nyelvű Technikum</t>
  </si>
  <si>
    <t>Budapesti Gépészeti SZC Magyar Hajózási Technikum</t>
  </si>
  <si>
    <t>Budapesti Gépészeti SZC Mechatronikai Technikum</t>
  </si>
  <si>
    <t>Budapesti Gépészeti SZC Öveges József Technikum és Szakképző iskola</t>
  </si>
  <si>
    <t>Budapesti Gépészeti SZC Szily Kálmán Technikum és Kollégium</t>
  </si>
  <si>
    <t>Budapesti_Komplex_SZC</t>
  </si>
  <si>
    <t>Budapesti Komplex SZC Erzsébet Királyné Szépészeti Technikum</t>
  </si>
  <si>
    <t>Budapesti Komplex SZC Gundel Károly Vendéglátó és Turisztikai Technikum</t>
  </si>
  <si>
    <t>Budapesti Komplex SZC Kaesz Gyula Faipari Technikum és Szakképző Iskola</t>
  </si>
  <si>
    <t>Budapesti Komplex SZC Kézművesipari Technikum</t>
  </si>
  <si>
    <t>Budapesti Komplex SZC Kreatív Technikum</t>
  </si>
  <si>
    <t>Budapesti Komplex SZC Pogány Frigyes Technikum</t>
  </si>
  <si>
    <t>Budapesti Komplex SZC Schulek Frigyes Két Tanítási Nyelvű Építőipari Technikum</t>
  </si>
  <si>
    <t>Budapesti Komplex SZC Szamos Mátyás Technikum és Szakképző Iskola</t>
  </si>
  <si>
    <t>Budapesti Komplex SZC Weiss Manfréd Technikum, Szakképző Iskola és Kollégium</t>
  </si>
  <si>
    <t>Budapesti Komplex SZC Ybl Miklós Építőipari Technikum és Szakképző Iskola</t>
  </si>
  <si>
    <t>Budapesti_Műszaki_SZC</t>
  </si>
  <si>
    <t>Budapesti Műszaki SZC Bláthy Ottó Titusz Informatikai Technikum</t>
  </si>
  <si>
    <t>Budapesti Műszaki SZC Bolyai János Műszaki Technikum és Kollégium</t>
  </si>
  <si>
    <t>Budapesti Műszaki SZC Egressy Gábor Két Tanítási Nyelvű Technikum</t>
  </si>
  <si>
    <t>Budapesti Műszaki SZC Neumann János Informatikai Technikum</t>
  </si>
  <si>
    <t>Budapesti Műszaki SZC Pataky István Híradásipari és Informatikai Technikum</t>
  </si>
  <si>
    <t>Budapesti Műszaki SZC Petrik Lajos Két Tanítási Nyelvű Technikum</t>
  </si>
  <si>
    <t>Budapesti Műszaki SZC Puskás Tivadar Távközlési és Informatikai Technikum</t>
  </si>
  <si>
    <t>Budapesti Műszaki SZC Than Károly Ökoiskola és Technikum</t>
  </si>
  <si>
    <t>Budapesti Műszaki SZC Trefort Ágoston Két Tanítási Nyelvű Technikum</t>
  </si>
  <si>
    <t>Budapesti Műszaki SZC Újpesti Két Tanítási Nyelvű Műszaki Technikum</t>
  </si>
  <si>
    <t>Budapesti Műszaki SZC Verebély László Technikum</t>
  </si>
  <si>
    <t>Budapesti Műszaki SZC Wesselényi Miklós Műszaki Technikum</t>
  </si>
  <si>
    <t>Ceglédi_SZC</t>
  </si>
  <si>
    <t>Ceglédi SZC Bem József Műszaki Technikum és Szakképző Iskola</t>
  </si>
  <si>
    <t>Ceglédi SZC Közgazdasági és Informatikai Technikum</t>
  </si>
  <si>
    <t>Ceglédi SZC Szterényi József Technikum és Szakképző Iskola</t>
  </si>
  <si>
    <t>Ceglédi SZC Unghváry László Vendéglátóipari Technikum és Szakképző Iskola</t>
  </si>
  <si>
    <t>Debreceni_SZC</t>
  </si>
  <si>
    <t>Debreceni SZC Baross Gábor Technikum, Szakképző Iskola és Kollégium</t>
  </si>
  <si>
    <t>Debreceni SZC Beregszászi Pál Technikum</t>
  </si>
  <si>
    <t>Debreceni SZC Bethlen Gábor Közgazdasági Technikum</t>
  </si>
  <si>
    <t>Debreceni SZC Brassai Sámuel Műszaki Technikum</t>
  </si>
  <si>
    <t>Debreceni SZC Irinyi János Technikum</t>
  </si>
  <si>
    <t>Debreceni SZC Kereskedelmi és Vendéglátóipari Technikum és Szakképző Iskola</t>
  </si>
  <si>
    <t>Debreceni SZC Kreatív Technikum</t>
  </si>
  <si>
    <t>Debreceni SZC Mechwart András Gépipari és Informatikai Technikum</t>
  </si>
  <si>
    <t>Debreceni SZC Péchy Mihály Építőipari Technikum</t>
  </si>
  <si>
    <t>Debreceni SZC Vegyipari Technikum</t>
  </si>
  <si>
    <t>Dunaújvárosi_SZC</t>
  </si>
  <si>
    <t>Dunaújvárosi SZC Bánki Donát Technikum</t>
  </si>
  <si>
    <t>Dunaújvárosi SZC Dunaferr Technikum és Szakképző Iskola</t>
  </si>
  <si>
    <t>Dunaújvárosi SZC Hild József Technikum, Szakképző Iskola és Szakiskola</t>
  </si>
  <si>
    <t>Dunaújvárosi SZC Kereskedelmi és Vendéglátóipari Technikum és Szakképző Iskola</t>
  </si>
  <si>
    <t>Dunaújvárosi SZC Lorántffy Zsuzsanna Technikum és Kollégium</t>
  </si>
  <si>
    <t>Dunaújvárosi SZC Rudas Közgazdasági Technikum és Kollégium</t>
  </si>
  <si>
    <t>Dunaújvárosi SZC Szabolcs Vezér Technikum</t>
  </si>
  <si>
    <t>Heves_Megyei_SZC</t>
  </si>
  <si>
    <t>Heves Megyei SZC Bornemissza Gergely Technikum, Szakképző Iskola és Kollégium</t>
  </si>
  <si>
    <t>Heves Megyei SZC Damjanich János Technikum, Szakképző Iskola és Kollégium</t>
  </si>
  <si>
    <t>Heves Megyei SZC József Attila Technikum, Szakképző Iskola és Kollégium</t>
  </si>
  <si>
    <t>Heves Megyei SZC Sárvári Kálmán Technikum, Szakképző Iskola és Kollégium</t>
  </si>
  <si>
    <t>Heves Megyei SZC Kossuth Zsuzsanna Technikum, Szakképző Iskola, Kollégium és Könyvtár</t>
  </si>
  <si>
    <t>Heves Megyei SZC Március 15. Technikum, Szakképző Iskola és Kollégium</t>
  </si>
  <si>
    <t>Heves Megyei SZC Remenyik Zsigmond Technikum</t>
  </si>
  <si>
    <t>Heves Megyei SZC Szent Lőrinc Vendéglátó és Idegenforgalmi Technikum és Szakképző Iskola</t>
  </si>
  <si>
    <t>Érdi_SZC</t>
  </si>
  <si>
    <t>Érdi SZC Csonka János Műszaki Technikum</t>
  </si>
  <si>
    <t>Érdi SZC Eötvös József Technikum</t>
  </si>
  <si>
    <t>Érdi SZC Kiskunlacházi Technikum és Szakképző Iskola</t>
  </si>
  <si>
    <t>Érdi SZC Kós Károly Technikum</t>
  </si>
  <si>
    <t>Érdi SZC Százhalombattai Széchenyi István Technikum és Gimnázium</t>
  </si>
  <si>
    <t>Győri_SZC</t>
  </si>
  <si>
    <t>Győri SZC Baross Gábor Két Tanítási Nyelvű Közgazdasági Technikum</t>
  </si>
  <si>
    <t>Győri SZC Bercsényi Miklós Közlekedési és Sportiskolai Technikum</t>
  </si>
  <si>
    <t>Győri SZC Deák Ferenc Közgazdasági Technikum</t>
  </si>
  <si>
    <t>Győri SZC Hild József Építőipari Technikum</t>
  </si>
  <si>
    <t>Győri SZC Hunyadi Mátyás Technikum</t>
  </si>
  <si>
    <t>Győri SZC Jedlik Ányos Gépipari és Informatikai Technikum és Kollégium</t>
  </si>
  <si>
    <t>Győri SZC Kossuth Lajos Technikum és Kollégium</t>
  </si>
  <si>
    <t>Győri SZC Krúdy Gyula Turisztikai és Vendéglátóipari Technikum</t>
  </si>
  <si>
    <t>Győri SZC Lukács Sándor Járműipari és Gépészeti Technikum és Kollégium</t>
  </si>
  <si>
    <t>Győri SZC Sport és Kreatív Technikum</t>
  </si>
  <si>
    <t>Győri SZC Bolyai János Technikum</t>
  </si>
  <si>
    <t>Győri SZC Pálffy Miklós Kereskedelmi és Logisztikai Technikum</t>
  </si>
  <si>
    <t>Győri SZC Pattantyús-Ábrahám Géza Technikum</t>
  </si>
  <si>
    <t>Gyulai_SZC</t>
  </si>
  <si>
    <t>Gyulai SZC Ady Endre-Bay Zoltán Technikum és Szakképző Iskola</t>
  </si>
  <si>
    <t>Gyulai SZC Dévaványai Technikum, Szakképző Iskola és Kollégium</t>
  </si>
  <si>
    <t>Gyulai SZC Harruckern János Technikum, Szakképző Iskola és Kollégium</t>
  </si>
  <si>
    <t>Gyulai SZC Kossuth Lajos Technikum, Szakképző Iskola és Kollégium</t>
  </si>
  <si>
    <t>Gyulai SZC Székely Mihály Technikum, Szakképző Iskola és Kollégium</t>
  </si>
  <si>
    <t>Gyulai SZC Szigeti Endre Technikum és Szakképző Iskola</t>
  </si>
  <si>
    <t>Hódmezővásárhelyi_SZC</t>
  </si>
  <si>
    <t>Hódmezővásárhelyi SZC Szentesi Boros Sámuel Technikum</t>
  </si>
  <si>
    <t>Hódmezővásárhelyi SZC Corvin Mátyás Technikum és Szakképző Iskola</t>
  </si>
  <si>
    <t>Hódmezővásárhelyi SZC Eötvös József Technikum</t>
  </si>
  <si>
    <t>Hódmezővásárhelyi SZC Makói Návay Lajos Technikum és Kollégium</t>
  </si>
  <si>
    <t>Hódmezővásárhelyi SZC Szentesi Pollák Antal Technikum</t>
  </si>
  <si>
    <t>Hódmezővásárhelyi SZC Csongrádi Sághy Mihály Technikum, Szakképző Iskola és Kollégium</t>
  </si>
  <si>
    <t>Hódmezővásárhelyi SZC Szentesi Zsoldos Ferenc Technikum</t>
  </si>
  <si>
    <t>Hódmezővásárhelyi SZC Cseresnyés Kollégium</t>
  </si>
  <si>
    <t>Kaposvári_SZC</t>
  </si>
  <si>
    <t>Kaposvári SZC Lamping József Technikum és Szakképző Iskola</t>
  </si>
  <si>
    <t>Kaposvári SZC Dráva Völgye Technikum és Gimnázium</t>
  </si>
  <si>
    <t>Kaposvári SZC Eötvös Loránd Műszaki Technikum és Kollégium</t>
  </si>
  <si>
    <t>Kaposvári SZC Nagyatádi Ady Endre Technikum és Gimnázium</t>
  </si>
  <si>
    <t>Kaposvári SZC Noszlopy Gáspár Közgazdasági Technikum</t>
  </si>
  <si>
    <t>Kaposvári SZC Széchenyi István Technikum és Szakképző Iskola</t>
  </si>
  <si>
    <t>Kaposvári SZC Barcsi Kollégium</t>
  </si>
  <si>
    <t>Karcagi_SZC</t>
  </si>
  <si>
    <t>Karcagi SZC Hámori András Technikum és Szakképző Iskola</t>
  </si>
  <si>
    <t>Karcagi SZC Kunszentmártoni Technikum és Szakképző Iskola</t>
  </si>
  <si>
    <t>Karcagi SZC Lábassy János Technikum és Szakképző Iskola</t>
  </si>
  <si>
    <t>Karcagi SZC Nagy László Gimnázium, Technikum és Szakképző Iskola</t>
  </si>
  <si>
    <t>Karcagi SZC Teleki Blanka Gimnázium, Technikum és Kollégium</t>
  </si>
  <si>
    <t>Karcagi SZC Ványai Ambrus Technikum, Szakképző Iskola és Kollégium</t>
  </si>
  <si>
    <t>Karcagi SZC Varró István Technikum, Szakképző Iskola és Kollégium</t>
  </si>
  <si>
    <t>Kecskeméti_SZC</t>
  </si>
  <si>
    <t>Kecskeméti SZC Gáspár András Technikum</t>
  </si>
  <si>
    <t>Kecskeméti SZC Gróf Károlyi Sándor Technikum</t>
  </si>
  <si>
    <t>Kecskeméti SZC Kada Elek Technikum</t>
  </si>
  <si>
    <t>Kecskeméti SZC Kandó Kálmán Technikum</t>
  </si>
  <si>
    <t>Kecskeméti SZC Széchenyi István Technikum</t>
  </si>
  <si>
    <t>Kecskeméti SZC Szent-Györgyi Albert Technikum</t>
  </si>
  <si>
    <t>Kecskeméti SZC Virágh Gedeon Technikum</t>
  </si>
  <si>
    <t>Kecskeméti SZC Kollégium</t>
  </si>
  <si>
    <t>Kiskunhalasi_SZC</t>
  </si>
  <si>
    <t>Kiskunhalasi SZC Dékáni Árpád Technikum</t>
  </si>
  <si>
    <t>Kiskunhalasi SZC Kiskőrösi Wattay Technikum és Kollégium</t>
  </si>
  <si>
    <t>Kiskunhalasi SZC Kiskunfélegyházi Kossuth Lajos Technikum, Szakképző Iskola és Kollégium</t>
  </si>
  <si>
    <t>Kiskunhalasi SZC Kiskunfélegyházi Közgazdasági Technikum</t>
  </si>
  <si>
    <t>Kisvárdai_SZC</t>
  </si>
  <si>
    <t>Kisvárdai SZC Fehérgyarmati Petőfi Sándor Technikum</t>
  </si>
  <si>
    <t>Kisvárdai SZC II. Rákóczi Ferenc Technikum és Szakképző Iskola</t>
  </si>
  <si>
    <t>Kisvárdai SZC Kandó Kálmán Technikum és Dr. Béres József Kollégium</t>
  </si>
  <si>
    <t>Mátészalkai_SZC</t>
  </si>
  <si>
    <t>Mátészalkai SZC Bethlen Gábor Technikum, Szakképző Iskola és Kollégium</t>
  </si>
  <si>
    <t>Mátészalkai SZC Budai Nagy Antal Technikum és Szakgimnázium</t>
  </si>
  <si>
    <t>Mátészalkai SZC Déri Miksa Technikum, Szakképző Iskola és Kollégium</t>
  </si>
  <si>
    <t>Mátészalkai SZC Gépészeti Technikum és Kollégium</t>
  </si>
  <si>
    <t>Miskolci_SZC</t>
  </si>
  <si>
    <t>Miskolci SZC Andrássy Gyula Gépipari Technikum</t>
  </si>
  <si>
    <t>Miskolci SZC Baross Gábor Üzleti és Közlekedési Technikum</t>
  </si>
  <si>
    <t>Miskolci SZC Berzeviczy Gergely Technikum</t>
  </si>
  <si>
    <t>Miskolci SZC Bláthy Ottó Villamosipari Technikum</t>
  </si>
  <si>
    <t>Miskolci SZC Kandó Kálmán Informatikai Technikum</t>
  </si>
  <si>
    <t>Miskolci SZC Kós Károly Építőipari, Kreatív Technikum és Szakképző Iskola</t>
  </si>
  <si>
    <t>Miskolci SZC Mezőkövesdi Szent László Gimnázium és Közgazdasági Technikum</t>
  </si>
  <si>
    <t>Miskolci SZC Szemere Bertalan Technikum, Szakképző Iskola és Kollégium</t>
  </si>
  <si>
    <t>Miskolci SZC Szentpáli István Kereskedelmi és Vendéglátó Technikum és Szakképző Iskola</t>
  </si>
  <si>
    <t>Nagykanizsai_SZC</t>
  </si>
  <si>
    <t>Nagykanizsai SZC Cserháti Sándor Technikum és Kollégium</t>
  </si>
  <si>
    <t>Nagykanizsai SZC Thúry György Technikum</t>
  </si>
  <si>
    <t>Nagykanizsai SZC Zsigmondy Vilmos Technikum</t>
  </si>
  <si>
    <t>Nyíregyházi_SZC</t>
  </si>
  <si>
    <t>Nyíregyházi SZC Bánki Donát Műszaki Technikum és Kollégium</t>
  </si>
  <si>
    <t>Nyíregyházi SZC Sipkay Barna Technikum</t>
  </si>
  <si>
    <t>Nyíregyházi SZC Széchenyi István Technikum és Kollégium</t>
  </si>
  <si>
    <t>Nyíregyházi SZC Vásárhelyi Pál Technikum</t>
  </si>
  <si>
    <t>Nyíregyházi SZC Wesselényi Miklós Technikum és Kollégium</t>
  </si>
  <si>
    <t>Nyíregyházi SZC Zay Anna Technikum és Kollégium</t>
  </si>
  <si>
    <t>Ózdi_SZC</t>
  </si>
  <si>
    <t>Ózdi SZC Bródy Imre Technikum</t>
  </si>
  <si>
    <t>Ózdi SZC Deák Ferenc Technikum és Szakképző Iskola</t>
  </si>
  <si>
    <t>Ózdi SZC Gábor Áron Technikum és Szakképző Iskola</t>
  </si>
  <si>
    <t>Ózdi SZC Surányi Endre Technikum, Szakképző Iskola és Kollégium</t>
  </si>
  <si>
    <t>Pápai_SZC</t>
  </si>
  <si>
    <t>Pápai SZC Acsády Ignác Technikum és Szakképző Iskola</t>
  </si>
  <si>
    <t>Pápai SZC Egry József Technikum, Szakképző Iskola és Kollégium</t>
  </si>
  <si>
    <t>Pápai SZC Faller Jenő Technikum, Szakképző Iskola és Kollégium</t>
  </si>
  <si>
    <t>Pápai SZC Jókai Mór Közgazdasági Technikum és Kollégium</t>
  </si>
  <si>
    <t>Baranya_Megyei_SZC</t>
  </si>
  <si>
    <t>Baranya Megyei SZC Garai Miklós Technikum és Szakképző Iskola</t>
  </si>
  <si>
    <t>Baranya Megyei SZC II. Béla Technikum és Kollégium</t>
  </si>
  <si>
    <t>Baranya Megyei SZC Komlói Technikum, Szakképző Iskola és Kollégium</t>
  </si>
  <si>
    <t>Baranya Megyei SZC Mohácsi Radnóti Miklós Technikum és Szakképző Iskola</t>
  </si>
  <si>
    <t>Baranya Megyei SZC Pollack Mihály Technikum és Kollégium</t>
  </si>
  <si>
    <t>Baranya Megyei SZC Radnóti Miklós Közgazdasági Technikum</t>
  </si>
  <si>
    <t>Baranya Megyei SZC Simonyi Károly Technikum és Szakképző Iskola</t>
  </si>
  <si>
    <t>Baranya Megyei SZC Zipernowsky Károly Műszaki Technikum</t>
  </si>
  <si>
    <t>Baranya Megyei SZC Zsolnay Vilmos Technikum és Szakképző Iskola</t>
  </si>
  <si>
    <t>Nógrád_Megyei_SZC</t>
  </si>
  <si>
    <t>Nógrád Megyei SZC Borbély Lajos Technikum, Szakképző Iskola és Kollégium</t>
  </si>
  <si>
    <t>Nógrád Megyei SZC Fáy András Technikum, Szakképző Iskola és Kollégium</t>
  </si>
  <si>
    <t>Nógrád Megyei SZC Kereskedelmi és Vendéglátóipari Technikum és Szakképző Iskola</t>
  </si>
  <si>
    <t>Nógrád Megyei SZC Mikszáth Kálmán Technikum és Szakképző Iskola</t>
  </si>
  <si>
    <t>Nógrád Megyei SZC Stromfeld Aurél Technikum</t>
  </si>
  <si>
    <t>Nógrád Megyei SZC Szent-Györgyi Albert Technikum</t>
  </si>
  <si>
    <t>Nógrád Megyei SZC Szondi György Technikum és Szakképző Iskola</t>
  </si>
  <si>
    <t>Nógrád Megyei SZC Táncsics Mihály Technikum</t>
  </si>
  <si>
    <t>Siófoki_SZC</t>
  </si>
  <si>
    <t>Siófoki SZC Bacsák György Technikum és Szakképző Iskola</t>
  </si>
  <si>
    <t>Siófoki SZC Baross Gábor Technikum és Szakképző Iskola</t>
  </si>
  <si>
    <t>Siófoki SZC Krúdy Gyula Technikum és Gimnázium</t>
  </si>
  <si>
    <t>Siófoki SZC Mathiász János Technikum és Gimnázium</t>
  </si>
  <si>
    <t>Soproni_SZC</t>
  </si>
  <si>
    <t>Soproni SZC Fáy András Két Tanítási Nyelvű Közgazdasági Technikum</t>
  </si>
  <si>
    <t>Soproni SZC Handler Nándor Technikum</t>
  </si>
  <si>
    <t>Soproni SZC Hunyadi János Technikum</t>
  </si>
  <si>
    <t>Soproni SZC Vendéglátó, Kereskedelmi Technikum és Kollégium</t>
  </si>
  <si>
    <t>Soproni SZC Porpáczy Aladár Technikum és Kollégium</t>
  </si>
  <si>
    <t>Soproni SZC Vas- és Villamosipari Technikum</t>
  </si>
  <si>
    <t>Szegedi_SZC</t>
  </si>
  <si>
    <t>Szegedi SZC Csonka János Technikum</t>
  </si>
  <si>
    <t>Szegedi SZC Déri Miksa Műszaki Technikum</t>
  </si>
  <si>
    <t>Szegedi SZC Gábor Dénes Technikum és Szakgimnázium</t>
  </si>
  <si>
    <t>Szegedi SZC Kőrösy József Közgazdasági Technikum</t>
  </si>
  <si>
    <t>Szegedi SZC Vasvári Pál Gazdasági és Informatikai Technikum</t>
  </si>
  <si>
    <t>Szegedi SZC Vedres István Technikum</t>
  </si>
  <si>
    <t>Székesfehérvári_SZC</t>
  </si>
  <si>
    <t>Székesfehérvári SZC Árpád Technikum, Szakképző Iskola és Kollégium</t>
  </si>
  <si>
    <t>Székesfehérvári SZC Bugát Pál Technikum</t>
  </si>
  <si>
    <t>Székesfehérvári SZC Deák Ferenc Technikum és Szakképző Iskola</t>
  </si>
  <si>
    <t>Székesfehérvári SZC Hunyadi Mátyás Technikum</t>
  </si>
  <si>
    <t>Székesfehérvári SZC I. István Technikum</t>
  </si>
  <si>
    <t>Székesfehérvári SZC Jáky József Technikum</t>
  </si>
  <si>
    <t>Székesfehérvári SZC Perczel Mór Technikum, Szakképző Iskola és Kollégium</t>
  </si>
  <si>
    <t>Székesfehérvári SZC Széchenyi István Műszaki Technikum</t>
  </si>
  <si>
    <t>Székesfehérvári SZC Váci Mihály Technikum, Szakképző Iskola és Kollégium</t>
  </si>
  <si>
    <t>Székesfehérvári SZC Vajda János Technikum</t>
  </si>
  <si>
    <t>Székesfehérvári SZC Vörösmarty Mihály Technikum és Szakképző Iskola</t>
  </si>
  <si>
    <t>Tolna_Megyei_SZC</t>
  </si>
  <si>
    <t>Tolna Megyei SZC Ady Endre Technikum és Kollégium</t>
  </si>
  <si>
    <t>Tolna Megyei SZC Apáczai Csere János Technikum és Kollégium</t>
  </si>
  <si>
    <t>Tolna Megyei SZC Bezerédj István Technikum</t>
  </si>
  <si>
    <t>Tolna Megyei SZC Perczel Mór Technikum és Kollégium</t>
  </si>
  <si>
    <t>Tolna Megyei SZC Hunyadi Mátyás Vendéglátó és Turisztikai Technikum és Szakképző Iskola</t>
  </si>
  <si>
    <t>Szerencsi_SZC</t>
  </si>
  <si>
    <t>Szerencsi SZC Műszaki és Szolgáltatási Technikum és Szakképző Iskola</t>
  </si>
  <si>
    <t>Szerencsi SZC Sátoraljaújhelyi Kossuth Lajos Technikum, Szakképző Iskola és Gimnázium</t>
  </si>
  <si>
    <t>Szerencsi SZC Tiszaújvárosi Brassai Sámuel Technikum és Szakképző Iskola</t>
  </si>
  <si>
    <t>Szerencsi SZC Tokaji Ferenc Technikum, Szakgimnázium és Gimnázium</t>
  </si>
  <si>
    <t>Szerencsi SZC Tokaji Kereskedelmi és Idegenforgalmi Technikum, Szakképző Iskola és Kollégium</t>
  </si>
  <si>
    <r>
      <t>Szolnoki_</t>
    </r>
    <r>
      <rPr>
        <sz val="11"/>
        <color theme="0"/>
        <rFont val="Calibri"/>
        <family val="2"/>
        <charset val="238"/>
        <scheme val="minor"/>
      </rPr>
      <t>SZC</t>
    </r>
  </si>
  <si>
    <t>Szolnoki_SZC</t>
  </si>
  <si>
    <t>Szolnoki SZC Baross Gábor Műszaki Technikum és Szakképző Iskola</t>
  </si>
  <si>
    <t>Szolnoki SZC Jendrassik György Gépipari Technikum</t>
  </si>
  <si>
    <t>Szolnoki SZC Kereskedelmi és Vendéglátóipari Technikum és Szakképző Iskola</t>
  </si>
  <si>
    <t>Szolnoki SZC Klapka György Technikum és Szakképző Iskola</t>
  </si>
  <si>
    <t>Szolnoki SZC Pálfy - Vízügyi Technikum</t>
  </si>
  <si>
    <t>Szolnoki SZC Petőfi Sándor Építészeti és Faipari Technikum és Szakképző Iskola</t>
  </si>
  <si>
    <t>Szolnoki SZC Rózsa Imre Technikum</t>
  </si>
  <si>
    <t>Szolnoki SZC Kreatív Technikum és Szakképző Iskola</t>
  </si>
  <si>
    <t>Szolnoki SZC Vásárhelyi Pál Két Tanítási Nyelvű Technikum</t>
  </si>
  <si>
    <t>Tatabányai_SZC</t>
  </si>
  <si>
    <t>Tatabányai SZC Alapy Gáspár Technikum és Szakképző Iskola</t>
  </si>
  <si>
    <t>Tatabányai SZC Bánki Donát-Péch Antal Technikum</t>
  </si>
  <si>
    <t>Tatabányai SZC Bláthy Ottó Technikum, Szakképző Iskola és Kollégium</t>
  </si>
  <si>
    <t>Tatabányai SZC Fellner Jakab Technikum és Szakképző Iskola</t>
  </si>
  <si>
    <t>Tatabányai SZC Kereskedelmi, Vendéglátó és Idegenforgalmi Technikum és Szakképző Iskola</t>
  </si>
  <si>
    <t>Tatabányai SZC Kossuth Lajos Gazdasági és Humán Technikum</t>
  </si>
  <si>
    <t>Tatabányai SZC Kultsár István Technikum és Szakgimnázium</t>
  </si>
  <si>
    <t>Tatabányai SZC Mikes Kelemen Technikum és Szakgimnázium</t>
  </si>
  <si>
    <t>Tatabányai SZC Széchenyi István Gazdasági és Informatikai Technikum</t>
  </si>
  <si>
    <t>Esztergomi_SZC</t>
  </si>
  <si>
    <t>Esztergomi SZC Balassa Bálint Gazdasági Technikum és Szakképző Iskola</t>
  </si>
  <si>
    <t>Esztergomi SZC Bottyán János Technikum</t>
  </si>
  <si>
    <t>Esztergomi SZC Géza Fejedelem Technikum és Szakképző Iskola</t>
  </si>
  <si>
    <t>Váci_SZC</t>
  </si>
  <si>
    <t>Váci SZC Boronkay György Műszaki Technikum és Gimnázium</t>
  </si>
  <si>
    <t>Váci SZC I. Géza Király Közgazdasági Technikum</t>
  </si>
  <si>
    <t>Váci SZC Király Endre Technikum és Szakképző Iskola</t>
  </si>
  <si>
    <t>Váci SZC Madách Imre Technikum és Szakképző Iskola</t>
  </si>
  <si>
    <t>Váci SZC Petőfi Sándor Műszaki Technikum, Gimnázium és Kollégium</t>
  </si>
  <si>
    <t>Váci SZC Petzelt József Technikum és Szakképző Iskola</t>
  </si>
  <si>
    <t>Váci SZC Selye János Egészségügyi Technikum</t>
  </si>
  <si>
    <t>Váci SZC Bocskai István Kollégium</t>
  </si>
  <si>
    <t>Vas_Megyei_SZC</t>
  </si>
  <si>
    <t>Vas Megyei SZC Gépipari és Informatikai Technikum</t>
  </si>
  <si>
    <t>Vas Megyei SZC Horváth Boldizsár Közgazdasági és Informatikai Technikum</t>
  </si>
  <si>
    <t>Vas Megyei SZC Kereskedelmi és Vendéglátó Technikum és Kollégium</t>
  </si>
  <si>
    <t>Vas Megyei SZC Nádasdy Tamás Technikum és Kollégium</t>
  </si>
  <si>
    <t>Vas Megyei SZC Oladi Technikum</t>
  </si>
  <si>
    <t>Vas Megyei SZC Rázsó Imre Technikum</t>
  </si>
  <si>
    <t>Vas Megyei SZC Savaria Technikum és Kollégium</t>
  </si>
  <si>
    <t>Vas Megyei SZC Sárvári Turisztikai Technikum</t>
  </si>
  <si>
    <t>Veszprémi_SZC</t>
  </si>
  <si>
    <t>Veszprémi SZC "SÉF" Vendéglátás-Turizmus Technikum és Szakképző Iskola</t>
  </si>
  <si>
    <t>Veszprémi SZC Ipari Technikum</t>
  </si>
  <si>
    <t>Veszprémi SZC Jendrassik-Venesz Technikum</t>
  </si>
  <si>
    <t>Veszprémi SZC Bethlen István Közgazdasági és Közigazgatási Technikum</t>
  </si>
  <si>
    <t>Veszprémi SZC Öveges József Technikum és Kollégium</t>
  </si>
  <si>
    <t>Veszprémi SZC Szent-Györgyi Albert Technikum és Kollégium</t>
  </si>
  <si>
    <t>Veszprémi SZC Táncsics Mihály Technikum</t>
  </si>
  <si>
    <t>Zalaegerszegi_SZC</t>
  </si>
  <si>
    <t>Zalaegerszegi SZC Báthory István Technikum</t>
  </si>
  <si>
    <t>Zalaegerszegi SZC Csány László Technikum</t>
  </si>
  <si>
    <t>Zalaegerszegi SZC Deák Ferenc Technikum</t>
  </si>
  <si>
    <t>Zalaegerszegi SZC Ganz Ábrahám Technikum</t>
  </si>
  <si>
    <t>Zalaegerszegi SZC Keszthelyi Asbóth Sándor Technikum, Szakképző Iskola és Kollégium</t>
  </si>
  <si>
    <t>Zalaegerszegi SZC Keszthelyi Közgazdasági Technikum</t>
  </si>
  <si>
    <t>Zalaegerszegi SZC Keszthelyi Vendéglátó Technikum, Szakképző Iskola és Kollégium</t>
  </si>
  <si>
    <t>Zalaegerszegi SZC Munkácsy Mihály Technikum</t>
  </si>
  <si>
    <t>Zalaegerszegi SZC Széchenyi István Technikum</t>
  </si>
  <si>
    <t>Ágazatok</t>
  </si>
  <si>
    <t>Szakmák</t>
  </si>
  <si>
    <t>Bányászat_és_kohászat</t>
  </si>
  <si>
    <t>Egészségügyi_technika</t>
  </si>
  <si>
    <t>Elektronika_és_elektrotechnika</t>
  </si>
  <si>
    <t>Fa-_és_bútoripar</t>
  </si>
  <si>
    <t>Gazdálkodás_és_menedzsment</t>
  </si>
  <si>
    <t>Informatika_és_távközlés</t>
  </si>
  <si>
    <t>Környezetvédelem_és_vízügy</t>
  </si>
  <si>
    <t>Közlekedés_és_szállítmányozás</t>
  </si>
  <si>
    <t>Mezőgazdaság_és_erdészet</t>
  </si>
  <si>
    <t>Rendészet_és_közszolgálat</t>
  </si>
  <si>
    <t>Specializált_gép-_és_járműgyártás</t>
  </si>
  <si>
    <t>Egészségügy</t>
  </si>
  <si>
    <t>Fa_és_bútoripar</t>
  </si>
  <si>
    <t>Specializált_gép_és_járműgyártás</t>
  </si>
  <si>
    <t>Turizmus_vendéglátás</t>
  </si>
  <si>
    <t>Kisvárdai SZC Móricz Zsigmond Szakképző Iskola</t>
  </si>
  <si>
    <t>Szegedi SZC Krúdy Gyula Szakképző Iskola</t>
  </si>
  <si>
    <t>Alföldi_Agrárszakképzési_Centrum</t>
  </si>
  <si>
    <t>Alföldi ASzC Bársony István Mezőgazdasági Technikum, Szakképző Iskola és Kollégium</t>
  </si>
  <si>
    <t>Alföldi ASzC Bartha János Kertészeti Technikum és Szakképző Iskola</t>
  </si>
  <si>
    <t>Alföldi ASzC Bedő Albert Erdészeti Technikum, Szakképző Iskola és Kollégium</t>
  </si>
  <si>
    <t>Alföldi ASzC Bethlen Gábor Mezőgazdasági és Élelmiszeripari Technikum, Szakképző Iskola és Kollégium</t>
  </si>
  <si>
    <t>Alföldi ASzC Fodor József Élelmiszeripari Technikum és Szakképző Iskola</t>
  </si>
  <si>
    <t>Alföldi ASzC Galamb József Mezőgazdasági Technikum és Szakképző Iskola</t>
  </si>
  <si>
    <t>Alföldi ASzC Gregus Máté Mezőgazdasági Technikum és Szakképző Iskola</t>
  </si>
  <si>
    <t>Alföldi ASzC Kenderesi Mezőgazdasági Technikum, Szakképző Iskola és Kollégium</t>
  </si>
  <si>
    <t>Alföldi ASzC Kétegyházai Mezőgazdasági Technikum, Szakképző Iskola és Kollégium</t>
  </si>
  <si>
    <t>Alföldi ASzC Kiss Ferenc Erdészeti Technikum</t>
  </si>
  <si>
    <t>Déli_Agrárszakképzési_Centrum</t>
  </si>
  <si>
    <t>Déli ASzC Apponyi Sándor Mezőgazdasági Technikum, Szakképző Iskola és Kollégium</t>
  </si>
  <si>
    <t>Déli ASzC Bereczki Máté Mezőgazdasági és Élelmiszeripari Technikum, Szakképző Iskola</t>
  </si>
  <si>
    <t>Déli ASzC Csapó Dániel Mezőgazdasági Technikum, Szakképző Iskola és Kollégium</t>
  </si>
  <si>
    <t>Déli ASzC Jánoshalmai Mezőgazdasági Technikum, Szakképző Iskola és Kollégium</t>
  </si>
  <si>
    <t>Déli ASzC Kinizsi Pál Élelmiszeripari Technikum és Szakképző Iskola</t>
  </si>
  <si>
    <t>Déli ASzC Kiskunfélegyházi Mezőgazdasági és Élelmiszeripari Technikum, Szakképző Iskola és Kollégium</t>
  </si>
  <si>
    <t>Déli ASzC Kocsis Pál Mezőgazdasági és Környezetvédelmi Technikum és Szakképző Iskola</t>
  </si>
  <si>
    <t>Déli ASzC Móricz Zsigmond Mezőgazdasági Technikum, Szakképző Iskola és Kollégium</t>
  </si>
  <si>
    <t>Déli ASzC Sellyei Mezőgazdasági Technikum, Szakképző Iskola és Kollégium</t>
  </si>
  <si>
    <t>Déli ASzC Széchenyi Zsigmond Mezőgazdasági Technikum, Szakképző Iskola és Kollégium</t>
  </si>
  <si>
    <t>Déli ASzC Teleki Zsigmond Mezőgazdasági Technikum, Szakképző Iskola és Kollégium</t>
  </si>
  <si>
    <t>Déli ASzC Ujhelyi Imre Mezőgazdasági Technikum, Szakképző Iskola és Kollégium</t>
  </si>
  <si>
    <t>Északi_Agrárszakképzési_Centrum</t>
  </si>
  <si>
    <t>Északi ASzC Bárczay János Mezőgazdasági Technikum, Szakképző Iskola és Kollégium</t>
  </si>
  <si>
    <t>Északi ASzC Baross László Mezőgazdasági Technikum, Szakképző Iskola és Kollégium</t>
  </si>
  <si>
    <t>Északi ASzC Debreczeni Márton Mezőgazdasági és Élelmiszeripari Technikum és Szakképző Iskola</t>
  </si>
  <si>
    <t>Északi ASzC Lippai János Mezőgazdasági Technikum és Szakképző Iskola</t>
  </si>
  <si>
    <t>Északi ASzC Mátra Erdészeti Technikum, Szakképző Iskola és Kollégium</t>
  </si>
  <si>
    <t>Északi ASzC Pétervásárai Mezőgazdasági Technikum, Szakképző Iskola és Kollégium</t>
  </si>
  <si>
    <t>Északi ASzC Serényi Béla Mezőgazdasági Technikum és Szakképző Iskola</t>
  </si>
  <si>
    <t>Északi ASzC Széchenyi István Mezőgazdasági és Élelmiszeripari Technikum, Szakképző Iskola és Kollégium</t>
  </si>
  <si>
    <t>Északi ASzC Tokaji Mezőgazdasági Technikum, Szakképző Iskola és Kollégium</t>
  </si>
  <si>
    <t>Északi ASzC Vay Ádám Mezőgazdasági Technikum, Szakképző Iskola és Kollégium</t>
  </si>
  <si>
    <t>Északi ASzC Westsik Vilmos Élelmiszeripari Technikum és Szakképző Iskola</t>
  </si>
  <si>
    <t>Kisalföldi_Agrárszakképzési_Centrum</t>
  </si>
  <si>
    <t>Kisalföldi ASzC Batthyány Lajos Mezőgazdasági és Élelmiszeripari Technikum, Szakképző Iskola és Kollégium</t>
  </si>
  <si>
    <t>Kisalföldi ASzC Csukás Zoltán Mezőgazdasági Technikum és Szakképző Iskola</t>
  </si>
  <si>
    <t>Kisalföldi ASzC Dr. Entz Ferenc Mezőgazdasági Technikum, Szakképző Iskola és Kollégium</t>
  </si>
  <si>
    <t>Kisalföldi ASzC Eötvös József Technikum, Szakképző Iskola és Kollégium</t>
  </si>
  <si>
    <t>Kisalföldi ASzC Herman Ottó Környezetvédelmi és Mezőgazdasági Technikum, Szakképző Iskola és Kollégium</t>
  </si>
  <si>
    <t>Kisalföldi ASzC Jávorka Sándor Mezőgazdasági és Élelmiszeripari Technikum, Szakképző Iskola és Kollégium</t>
  </si>
  <si>
    <t>Kisalföldi ASzC Pettkó-Szandtner Tibor Lovas Szakképző Iskola és Kollégium</t>
  </si>
  <si>
    <t>Kisalföldi ASzC Roth Gyula Mezőgazdasági Technikum, Szakképző Iskola és Kollégium</t>
  </si>
  <si>
    <t>Kisalföldi ASzC Szent István Mezőgazdasági és Élelmiszeripari Technikum és Szakképző Iskola</t>
  </si>
  <si>
    <t>Kisalföldi ASzC Szombathelyi Élelmiszeripari és Földmérési Technikum, Szakképző Iskola és Kollégium</t>
  </si>
  <si>
    <t>Kisalföldi ASzC Vépi Mezőgazdasági Technikum, Szakképző Iskola és Kollégium</t>
  </si>
  <si>
    <t>Kisalföldi ASzC Veres Péter Mezőgazdasági és Élelmiszeripari Technikum, Szakképző Iskola és Kollégium</t>
  </si>
  <si>
    <t>Közép_magyarországi_Agrárszakképzési_Centrum</t>
  </si>
  <si>
    <t>Közép-magyarországi ASzC Bercsényi Miklós Élelmiszeripari Technikum, Szakképző Iskola és Kollégium</t>
  </si>
  <si>
    <t>Közép-magyarországi ASzC Dr. Szepesi László Mezőgazdasági Technikum, Szakképző Iskola és Kollégium</t>
  </si>
  <si>
    <t>Közép-magyarországi ASzC Fáy András Mezőgazdasági Technikum, Szakképző Iskola és Kollégium</t>
  </si>
  <si>
    <t>Közép-magyarországi ASzC Lipthay Béla Mezőgazdasági és Élelmiszeripari Technikum, Szakképző Iskola és Kollégium</t>
  </si>
  <si>
    <t>Közép-magyarországi ASzC Magyar Gyula Kertészeti Technikum és Szakképző Iskola</t>
  </si>
  <si>
    <t>Közép-magyarországi ASzC Pálóczi Horváth István Mezőgazdasági Technikum, Szakképző Iskola és Kollégium</t>
  </si>
  <si>
    <t>Közép-magyarországi ASzC Pesti Barnabás Élelmiszeripari Technikum és Szakképző Iskola</t>
  </si>
  <si>
    <t>Közép-magyarországi ASzC Soós István Borászati Technikum és Szakképző Iskola</t>
  </si>
  <si>
    <t>Közép-magyarországi ASzC Táncsics Mihály Mezőgazdasági Technikum, Szakképző Iskola és Kollégium</t>
  </si>
  <si>
    <t>Közép-magyarországi ASzC Toldi Miklós Élelmiszeripari Technikum, Szakképző Iskola és Kollégium</t>
  </si>
  <si>
    <t>Közép-magyarországi ASzC Varga Márton Kertészeti és Földmérési Technikum és Kollégium</t>
  </si>
  <si>
    <t>Körmendi_Rendvédelmi_Technikum</t>
  </si>
  <si>
    <t>Körmendi Rendvédelmi Technikum</t>
  </si>
  <si>
    <t>Miskolci_Rendvédelmi_Technikum</t>
  </si>
  <si>
    <t>Miskolci Rendvédelmi Technikum</t>
  </si>
  <si>
    <t>Kratochvil_Károly_Honvéd_Középiskola_és_Kollégium</t>
  </si>
  <si>
    <t>Kratochvil Károly Honvéd Középiskola és Kollégium</t>
  </si>
  <si>
    <t>Magyar_Honvédség_Altiszti_Akadémia</t>
  </si>
  <si>
    <t>Magyar Honvédség Altiszti Akadémia</t>
  </si>
  <si>
    <t>Oktatás</t>
  </si>
  <si>
    <t>Oktatási szakasszisztens</t>
  </si>
  <si>
    <t>Miskolci SZC Mezőcsáti Gimnázium és Szakképző Iskola</t>
  </si>
  <si>
    <t>Baranya Megyei SZC Angster József Szakképző Iskola és Szakiskola</t>
  </si>
  <si>
    <t>Baranya Megyei SZC Sásdi Vendéglátóipari Szakképző Iskola</t>
  </si>
  <si>
    <t>Baranya Megyei SZC Zrínyi Miklós Gimnázium és Szakképző Iskola</t>
  </si>
  <si>
    <t>Berettyóújfalui SZC Bocskai István Szakképző Iskola</t>
  </si>
  <si>
    <t>Berettyóújfalui SZC Bocskai István Szakképző Iskola és Kollégium</t>
  </si>
  <si>
    <t>Berettyóújfalui SZC Eötvös József Szakképző Iskola</t>
  </si>
  <si>
    <t>Berettyóújfalui SZC József Attila Szakképző Iskola</t>
  </si>
  <si>
    <t>Berettyóújfalui SZC Szilágyi Dániel Szakképző Iskola</t>
  </si>
  <si>
    <t>Berettyóújfalui SZC Veress Ferenc Szakképző Iskola</t>
  </si>
  <si>
    <t>Budapesti Komplex SZC Kozma Lajos Faipari és Kreatív Technikum</t>
  </si>
  <si>
    <t>Budapesti Komplex SZC Mándy Iván Szakképző Iskola és Szakiskola</t>
  </si>
  <si>
    <t>Budapesti Komplex SZC Újbudai Szakiskola és Szakképző Iskola</t>
  </si>
  <si>
    <t>Ceglédi SZC Mihály Dénes Szakképző Iskola</t>
  </si>
  <si>
    <t>Ceglédi SZC Nagykátai Ipari Szakképző Iskola</t>
  </si>
  <si>
    <t>Debreceni SZC Építéstechnológiai és Műszaki Szakképző Iskola</t>
  </si>
  <si>
    <t>Érdi SZC Kossuth Zsuzsanna Szakképző Iskola és Kollégium</t>
  </si>
  <si>
    <t>Győri SZC Baksa Kálmán Két Tanítási Nyelvű Gimnázium</t>
  </si>
  <si>
    <t>Győri SZC Bolyai János Általános Iskola</t>
  </si>
  <si>
    <t>Győri SZC Gábor László Építő- és Faipari Szakképző Iskola</t>
  </si>
  <si>
    <t>Győri SZC Glück Frigyes Turisztikai és Vendéglátóipari Technikum és Szakképző Iskola</t>
  </si>
  <si>
    <t>Győri SZC Haller János Általános Iskola</t>
  </si>
  <si>
    <t>Győri SZC Móra Ferenc Általános Iskola</t>
  </si>
  <si>
    <t>Hódmezővásárhelyi SZC Corvin Mátyás Technikum és Szakképző Iskola Kalmár Zsigmond Intézményegysége</t>
  </si>
  <si>
    <t>Kaposvári SZC Barcsi Szakképző Iskola</t>
  </si>
  <si>
    <t>Kaposvári SZC Jálics Ernő Szakképző Iskola és Szakiskola</t>
  </si>
  <si>
    <t>Kaposvári SZC Nagyatádi Szakképző Iskola</t>
  </si>
  <si>
    <t>Kaposvári SZC Rudnay Gyula Szakképző Iskola és Kollégium</t>
  </si>
  <si>
    <t>Karcagi SZC Mezőtúri Szakképző Iskola és Kollégium</t>
  </si>
  <si>
    <t>Kecskeméti SZC Fazekas István Szakiskola</t>
  </si>
  <si>
    <t>Kecskeméti SZC Tiszakécskei Kiss Bálint Szakképző Iskola</t>
  </si>
  <si>
    <t>Kiskunhalasi SZC Vári Szabó István Szakképző Iskola és Kollégium</t>
  </si>
  <si>
    <t>Kisvárdai SZC Csengeri Ady Endre Technikum és Kollégium</t>
  </si>
  <si>
    <t>Mátészalkai SZC Kállay Rudolf Szakképző Iskola</t>
  </si>
  <si>
    <t>Miskolci SZC Martin János Szakiskola és Készségfejlesztő Iskola</t>
  </si>
  <si>
    <t>Nyíregyházi SZC Bencs László Szakképző Iskola</t>
  </si>
  <si>
    <t>Nyíregyházi SZC Inczédy György Szakképző Iskola és Kollégium</t>
  </si>
  <si>
    <t>Nyíregyházi SZC Teleki Blanka Szakképző Iskola és Kollégium</t>
  </si>
  <si>
    <t>Nyíregyházi SZC Tiszavasvári Szakképző Iskola és Kollégium</t>
  </si>
  <si>
    <t>Ózdi SZC Pattantyús-Ábrahám Géza Szakképző Iskola</t>
  </si>
  <si>
    <t>Pápai SZC Reguly Antal Szakképző Iskola és Kollégium</t>
  </si>
  <si>
    <t>Siófoki SZC Hikman Béla Szakképző Iskola</t>
  </si>
  <si>
    <t>Soproni SZC Berg Gusztáv Szakképző Iskola</t>
  </si>
  <si>
    <t>Soproni SZC Kossuth Lajos Szakképző Iskola</t>
  </si>
  <si>
    <t>Szegedi SZC József Attila Általános Iskola és Szakképző Iskola</t>
  </si>
  <si>
    <t>Szegedi SZC Móravárosi Szakképző Iskola</t>
  </si>
  <si>
    <t>Szegedi SZC Tóth János Mórahalmi Szakképző Iskola és Garabonciás Kollégium</t>
  </si>
  <si>
    <t>Szerencsi SZC Encsi Aba Sámuel Szakképző Iskola</t>
  </si>
  <si>
    <t>Szerencsi SZC Sátoraljaújhelyi Trefort Ágoston Szakképző Iskola</t>
  </si>
  <si>
    <t>Szolnoki SZC Damjanich János Szakképző Iskola és Kollégium</t>
  </si>
  <si>
    <t>Szolnoki SZC Sipos Orbán Szakképző Iskola és Kollégium</t>
  </si>
  <si>
    <t>Tatabányai SZC Bánki Donát Szakképző Iskola</t>
  </si>
  <si>
    <t>Tatabányai SZC Eötvös Loránd Szakképző Iskola</t>
  </si>
  <si>
    <t>Tolna Megyei SZC Esterházy Miklós Szakképző Iskola és Kollégium</t>
  </si>
  <si>
    <t>Tolna Megyei SZC I. István Szakképző Iskola</t>
  </si>
  <si>
    <t>Tolna Megyei SZC Magyar László Szakképző Iskola</t>
  </si>
  <si>
    <t>Tolna Megyei SZC Vályi Péter Szakképző Iskola és Kollégium</t>
  </si>
  <si>
    <t>Vas Megyei SZC Barabás György Műszaki Szakképző Iskola</t>
  </si>
  <si>
    <t>Vas Megyei SZC Eötvös Loránd Szakképző Iskola</t>
  </si>
  <si>
    <t>Vas Megyei SZC Hefele Menyhért Szakképző Iskola</t>
  </si>
  <si>
    <t>Vas Megyei SZC III. Béla Technikum és Kollégium</t>
  </si>
  <si>
    <t>Vas Megyei SZC Puskás Tivadar Szakképző Iskola és Kollégium</t>
  </si>
  <si>
    <t>Vas Megyei SZC Sárvári Tinódi Gimnázium</t>
  </si>
  <si>
    <t>Veszprémi SZC Gönczy Pál Szakképző Iskola</t>
  </si>
  <si>
    <t>Zalaegerszegi SZC Lámfalussy Sándor Szakképző Iskola</t>
  </si>
  <si>
    <t>intnév2021_09</t>
  </si>
  <si>
    <t>fkeres</t>
  </si>
  <si>
    <t>Megjegyzés</t>
  </si>
  <si>
    <t xml:space="preserve"> </t>
  </si>
  <si>
    <t>Eszterházy Károly Katolikus Egyetem</t>
  </si>
  <si>
    <t>Gál Ferenc Egyetem</t>
  </si>
  <si>
    <t>Magyar Agrár- és Élettudományi Egyetem</t>
  </si>
  <si>
    <t>Milton Friedman Egyetem</t>
  </si>
  <si>
    <t>Országos Rabbiképző – Zsidó Egyetem</t>
  </si>
  <si>
    <t>Szent Bernát Hittudományi Főiskola</t>
  </si>
  <si>
    <t>Tokaj-Hegyalja Egyetem</t>
  </si>
  <si>
    <t>Felsőoktatási Intézmény 2021</t>
  </si>
  <si>
    <t>Sorcímkék</t>
  </si>
  <si>
    <t>Végösszeg</t>
  </si>
  <si>
    <t>Összeg / Ha igen milyen mértékű? (elmúlt 3 év átlaga) pl. 10=tízszeres túljelentkezés</t>
  </si>
  <si>
    <t>Összeg / Intézményi átlagos tanulmányi eredmény (csak technikumi osztályokat szükséges figyelembe venni, és lehetőség szerint az érintett ágazatra kérjük az adatot megadni)</t>
  </si>
  <si>
    <t>SZC támogatja-e az ágazati indítást?
(igen/nem)</t>
  </si>
  <si>
    <t>Összeg / Továbbtanulási arány érték</t>
  </si>
  <si>
    <t>Összeg / A tanulók kb. hány százaléka vesz részt versenyeken?</t>
  </si>
  <si>
    <t>Összeg / A tanulók kb. hány százaléka vesz részt versenyeken?2</t>
  </si>
  <si>
    <t>Összeg / A résztvevők kb. hány százaléka ér el 1-5. helyezést? (1-5. helyezést elérők száma/résztvevői létszám)</t>
  </si>
  <si>
    <t>Összeg / A résztvevők kb. hány százaléka ér el 1-5. helyezést? (1-5. helyezést elérők száma/résztvevői létszám)2</t>
  </si>
  <si>
    <t>Súlyozott</t>
  </si>
  <si>
    <t>Pontozás tj</t>
  </si>
  <si>
    <t>Pontozás iá</t>
  </si>
  <si>
    <t>Továbbtanulási arány</t>
  </si>
  <si>
    <t>Pontozás szv</t>
  </si>
  <si>
    <t>Pontozás ki</t>
  </si>
  <si>
    <t>Pontozás szvh</t>
  </si>
  <si>
    <t>Pontozás kih</t>
  </si>
  <si>
    <t>Össz</t>
  </si>
  <si>
    <t>Átlag</t>
  </si>
  <si>
    <t>Módusz</t>
  </si>
  <si>
    <t>Medián</t>
  </si>
  <si>
    <t>Szórás</t>
  </si>
  <si>
    <t>Már indított</t>
  </si>
  <si>
    <t>Vargából érdemes lenne másik intézménybe áthelyezni</t>
  </si>
  <si>
    <t>Kimaradt pedig indított:</t>
  </si>
  <si>
    <t>Pontok</t>
  </si>
  <si>
    <t>Szakképzési Centrum</t>
  </si>
  <si>
    <t>Felsőoktatási intézmény</t>
  </si>
  <si>
    <t>Ágazat</t>
  </si>
  <si>
    <t>Intézmény</t>
  </si>
  <si>
    <t>HM</t>
  </si>
  <si>
    <t>NSZFH / fenntartó támogatja-e az ágazati indítást?</t>
  </si>
  <si>
    <t>nem adott le indítási igényt</t>
  </si>
  <si>
    <t>nem adott le indítási igényt, átadott intézmény</t>
  </si>
  <si>
    <t>Széchenyi István Egyetem és Budapesti Műszaki és Gazdaságtudományi Egyetem</t>
  </si>
  <si>
    <t>NEM JAVASOLT</t>
  </si>
  <si>
    <t>NEM JAVASOLT (fenntartóváltás miatt)</t>
  </si>
  <si>
    <t>ITM javaslat</t>
  </si>
  <si>
    <t>Felsőoktatási felvi létszámok (2021Á)</t>
  </si>
  <si>
    <t>SZC beiskolázás</t>
  </si>
  <si>
    <t>+</t>
  </si>
  <si>
    <t>Megye</t>
  </si>
  <si>
    <t>Szakképzési centrum</t>
  </si>
  <si>
    <t>Iskola</t>
  </si>
  <si>
    <t>2021/2022. tanévben indítani tervezett TECHNIKUMI ÁGAZATI képzés a 
9. évfolyamon - ágazat megnevezése</t>
  </si>
  <si>
    <r>
      <t xml:space="preserve">Nyelvi előkészítő évfolyammal szervezett 
nevelés-oktatás első idegen nyelve
</t>
    </r>
    <r>
      <rPr>
        <sz val="11"/>
        <color rgb="FFFF0000"/>
        <rFont val="Calibri"/>
        <family val="2"/>
        <charset val="238"/>
        <scheme val="minor"/>
      </rPr>
      <t>(Kérjük válasszon a legördülő listából!)</t>
    </r>
  </si>
  <si>
    <t>Nyelvi előkészítő évfolyammal szervezett 
nevelés-oktatás</t>
  </si>
  <si>
    <r>
      <t xml:space="preserve">Két tanítási nyelvű nevelés-oktatás célnyelve
</t>
    </r>
    <r>
      <rPr>
        <sz val="11"/>
        <color rgb="FFFF0000"/>
        <rFont val="Calibri"/>
        <family val="2"/>
        <charset val="238"/>
        <scheme val="minor"/>
      </rPr>
      <t>(Kérjük válasszon a legördülő listából!)</t>
    </r>
  </si>
  <si>
    <r>
      <t xml:space="preserve">Két tanítási nyelvű nevelés-oktatás
</t>
    </r>
    <r>
      <rPr>
        <sz val="11"/>
        <color rgb="FFFF0000"/>
        <rFont val="Calibri"/>
        <family val="2"/>
        <charset val="238"/>
        <scheme val="minor"/>
      </rPr>
      <t/>
    </r>
  </si>
  <si>
    <t>Felvehető tanulók száma 2021-2022. tanév</t>
  </si>
  <si>
    <t>Jelentkezett tanulók száma 2021-2022. tanév</t>
  </si>
  <si>
    <t>Felvételt nyert tanulók száma OH rangsor 2021_0430</t>
  </si>
  <si>
    <t>Jelentkezett tanulók száma 2020-2021. tanév</t>
  </si>
  <si>
    <t>Felvett tanulók száma 2021-2022. tanév  (KIFIR egyeztetett jegyzék 2021. április 30.)</t>
  </si>
  <si>
    <t>Felvett tanulók száma 2020-2021. tanév (KIFIR egyeztetett felvételi jegyzék 2020. április 30.)</t>
  </si>
  <si>
    <t>Az adott sor adatkitöltésének ellenőrzése (Hiba esetén jelenik meg a teljes sorra, kivéve a P és R oszlop celláját!)</t>
  </si>
  <si>
    <t>NSZFH megjegyzés</t>
  </si>
  <si>
    <t>Fenntartói döntés</t>
  </si>
  <si>
    <t>Bajai_Szakképzési_Centrum</t>
  </si>
  <si>
    <t>_23._Turizmus_vendéglátás5</t>
  </si>
  <si>
    <t/>
  </si>
  <si>
    <t>Jóváhagyva</t>
  </si>
  <si>
    <t>_10._Gépészet5</t>
  </si>
  <si>
    <t>_12._Informatika_és_távközlés5</t>
  </si>
  <si>
    <t>_09._Gazdálkodás_és_menedzsment5</t>
  </si>
  <si>
    <t>_18._Rendészet_és_közszolgálat5</t>
  </si>
  <si>
    <t xml:space="preserve">Most is van neki, </t>
  </si>
  <si>
    <t>Jóváhagyva BM engedély esetén</t>
  </si>
  <si>
    <t>_21._Szépészet5</t>
  </si>
  <si>
    <t>_03._Egészségügy5</t>
  </si>
  <si>
    <t>Szándéknyilatkozattal rendelkeznek, a Szegedi Egyetemmel van folyamatban az együttműködési megállapodás megkötése.</t>
  </si>
  <si>
    <t>EMMI engedély folyamatban</t>
  </si>
  <si>
    <t>_08._Fa__és_bútoripar5</t>
  </si>
  <si>
    <t>_16._Kreatív5</t>
  </si>
  <si>
    <t>_19._Specializált_gép__és_járműgyártás5</t>
  </si>
  <si>
    <t>_15._Közlekedés_és_szállítmányozás5</t>
  </si>
  <si>
    <t>_13._Kereskedelem5</t>
  </si>
  <si>
    <t>Baranya_Megyei_Szakképzési_Centrum</t>
  </si>
  <si>
    <t>_22._Szociális5</t>
  </si>
  <si>
    <t>_06._Építőipar5</t>
  </si>
  <si>
    <t>_17._Mezőgazdaság_és_erdészet5</t>
  </si>
  <si>
    <t>AM engedély folyamatban</t>
  </si>
  <si>
    <t>_24._Vegyipar5</t>
  </si>
  <si>
    <t>új ágazat, de felmenőben van ügyvitel</t>
  </si>
  <si>
    <t>_07._Épületgépészet5</t>
  </si>
  <si>
    <t>_04._Elektronika_és_elektrotechnika5</t>
  </si>
  <si>
    <t>német</t>
  </si>
  <si>
    <t>nem két tanítási nyelvű</t>
  </si>
  <si>
    <t>Békéscsabai_Szakképzési_Centrum</t>
  </si>
  <si>
    <t>_20._Sport5</t>
  </si>
  <si>
    <t>Új, 1/13. évf. Sportedző
más fenntartó nincs</t>
  </si>
  <si>
    <t>_01._Bányászat_és_kohászat5</t>
  </si>
  <si>
    <t>_14._Környezetvédelem_és_vízügy5</t>
  </si>
  <si>
    <t>_05._Élelmiszeripar5</t>
  </si>
  <si>
    <t>Új, Élelmiszer-ellenőrzési technikus, Élelmiszeripari technikus, Pék és Pék-cukrász képzés van</t>
  </si>
  <si>
    <t>Új, Dekoratőr szakma van, Kereskedelemmel jól kapcsolható</t>
  </si>
  <si>
    <t>Új ágazat, Kézilabdaszövetség
más fenntartó nincs</t>
  </si>
  <si>
    <t>angol</t>
  </si>
  <si>
    <t>K osztály</t>
  </si>
  <si>
    <t>Berettyóújfalui_Szakképzési_Centrum</t>
  </si>
  <si>
    <t>Gróf Tisza István Kórházzal vannak együttműködésben + DE</t>
  </si>
  <si>
    <t>új, Pedagógia helyett</t>
  </si>
  <si>
    <t>nem új, meglévő képzés.</t>
  </si>
  <si>
    <t>Szakképző iskolában van ilyen ágazati képzés évek óta, nem ütközik más iskolák képzésével.</t>
  </si>
  <si>
    <t>Új, valós igény</t>
  </si>
  <si>
    <t>Régi képzés felélesztése, van rá humán - és eszközerőforrás is.</t>
  </si>
  <si>
    <t>Budapesti_Gazdasági_Szakképzési_Centrum</t>
  </si>
  <si>
    <t>francia</t>
  </si>
  <si>
    <t>Budapesti_Gépészeti_Szakképzési_Centrum</t>
  </si>
  <si>
    <t>_12._Informatika_és_távközlés6</t>
  </si>
  <si>
    <t>Budapesti_Komplex_Szakképzési_Centrum</t>
  </si>
  <si>
    <t>rendben</t>
  </si>
  <si>
    <t>a fennmaradt pár üres férőhelyet az évismétlő tanulókkal feltöltjük</t>
  </si>
  <si>
    <t>Budapesti Komplex SZC Kozma Lajos Faipari Technikum</t>
  </si>
  <si>
    <t>Méltányossági kérvénnyel még felvéve: 3 fő. Több kérelem még elbírálás alatt.</t>
  </si>
  <si>
    <t>Több kérelem még elbírálás alatt.</t>
  </si>
  <si>
    <t>A jelentkezők száma a módosítás után 2021-2022-re : 267 fő</t>
  </si>
  <si>
    <t>A jelentkezők száma a módosítás után 2021-2022-re : 417 fő</t>
  </si>
  <si>
    <t>A KIFIR-ben 33 főt adtunk meg, 1 helyet a bukottaknak tartottunk fenn! A 9. és a 10. sor együtt adja ki a tagozatot 2021-2022-re. A jelentkezők száma a tagozat egészsére: 692 fő összesen.</t>
  </si>
  <si>
    <t>új</t>
  </si>
  <si>
    <t>_11._Honvédelem5</t>
  </si>
  <si>
    <t>Jóváhagyva HM engedély esetén</t>
  </si>
  <si>
    <t xml:space="preserve">nyelvi előkészítő-igen </t>
  </si>
  <si>
    <t>Budapesti_Műszaki_Szakképzési_Centrum</t>
  </si>
  <si>
    <t>meglévő képzés</t>
  </si>
  <si>
    <t>Ceglédi_Szakképzési_Centrum</t>
  </si>
  <si>
    <t xml:space="preserve"> ’N19’ cellában beírt adat valós értéknek felel meg, annak ellenére, hogy az ’I19’ cellában szereplő engedélyszámtól pozitívan eltér. Az eltérés oka a KIFIR tanulmányi területek (jelen esetben négy) rögzítésének pontatlanságából adódik, melyet az adott iskola töltött fel saját, a Centrum által nem látható felületére,</t>
  </si>
  <si>
    <t>Debreceni_Szakképzési_Centrum</t>
  </si>
  <si>
    <t>Okleveles technikus</t>
  </si>
  <si>
    <t>32 fő Okleveles technikus</t>
  </si>
  <si>
    <t>Átirányítva nem nyelvi előkészítős vegyész technikusra (49. sor)</t>
  </si>
  <si>
    <t>Dunaújvárosi_Szakképzési_Centrum</t>
  </si>
  <si>
    <t>Nem indul, átirányítva máshova</t>
  </si>
  <si>
    <t>EMMI, de korábban is volt ilyen ágazati képzés.</t>
  </si>
  <si>
    <t>Érdi_Szakképzési_Centrum</t>
  </si>
  <si>
    <t>Létszámbővítésre szeretnénk engedélyt kérni (6 fő)</t>
  </si>
  <si>
    <t>3 fő várólistán</t>
  </si>
  <si>
    <t>2 fő várólistán</t>
  </si>
  <si>
    <t>34-ről 32-re</t>
  </si>
  <si>
    <t>22-ről 20-ra</t>
  </si>
  <si>
    <t>Esztergomi_Szakképzési_Centrum</t>
  </si>
  <si>
    <t>lányokat bevonni a szakképzésbe, nemek aránya, tárgyi feltételek adottak, próba, munkaerőpiaci igény, kamara oké</t>
  </si>
  <si>
    <t>Győri_Szakképzési_Centrum</t>
  </si>
  <si>
    <t>Győri SZC Glück Frigyes Turisztikai és Vendéglátóipari Szakképző Iskola</t>
  </si>
  <si>
    <t>Gyulai_Szakképzési_Centrum</t>
  </si>
  <si>
    <t>létszámok 16-ra</t>
  </si>
  <si>
    <t>Új, Szakképző Iskolában van Eladó, Kereskedelmi értékesítő</t>
  </si>
  <si>
    <t>Új ágazat, feltételek adottak a környezetvédelemhez</t>
  </si>
  <si>
    <t>Új, Ügyvitelben Irodai titkár volt, lányos szakma bevezetése</t>
  </si>
  <si>
    <t>Új ágazat, Kereskedelem van a Szakképző Iskolában</t>
  </si>
  <si>
    <t>Heves_Megyei_Szakképzési_Centrum</t>
  </si>
  <si>
    <t>16 fő, tavalyi fele</t>
  </si>
  <si>
    <t>új képzés, szakképző iskolában van</t>
  </si>
  <si>
    <t>Új ágazati képzés; Érettségi utáni képzés: 
Kisgyermekgondozó, -nevelő - 5 0922 22 02 (2020)</t>
  </si>
  <si>
    <t>Új ágazati képzés, illeszkedik a már meglévő prifilba</t>
  </si>
  <si>
    <t>új igény a városi sportcentrumok és hotelek részéről. Szakmai gyakorlati helyet biztosítanak.</t>
  </si>
  <si>
    <t>Hódmezővásárhelyi_Szakképzési_Centrum</t>
  </si>
  <si>
    <t>Szándéknyilatkozattal rendelkeznek, a Szegedi Egyyetemmel van folyamatban az együttműködési megállapodás megkötése.</t>
  </si>
  <si>
    <t>Turizmus-vendéglátás ágazatra összesen 31 fő nyert felvételt.</t>
  </si>
  <si>
    <t>Szépészet ágazatra összesen 34 fő nyert felvételt.</t>
  </si>
  <si>
    <t>Hódmezővásárhelyi SZC Kalmár Zsigmond Szakképző Iskola</t>
  </si>
  <si>
    <t>Idén nem volt technikumi képzése, de szeretnének bővíteni.</t>
  </si>
  <si>
    <t>Informatika és távközlés ágazatra összesen 37 fő nyert felvételt.</t>
  </si>
  <si>
    <t>Kaposvári_Szakképzési_Centrum</t>
  </si>
  <si>
    <t xml:space="preserve">új ágazat az iskolában (SZC-n belül, Dráva Völgyében volt tavaly is vízügy) </t>
  </si>
  <si>
    <t>új ágazat az iskolában (SZC-n belül, Széchenyiben volt tavaly is)</t>
  </si>
  <si>
    <t>új ágazat az iskolában (SZC-n belül, Jálicsban volt tavaly is)
EMMI-s</t>
  </si>
  <si>
    <t>Karcagi_Szakképzési_Centrum</t>
  </si>
  <si>
    <t>Az iskola szeretné, de kevés a jelentkező.</t>
  </si>
  <si>
    <t>Új képzés, engedélykérés folyamatban</t>
  </si>
  <si>
    <t>Új ágazat, a pedagógiát elengedik, helyette tervezik ezt a lányoknak.</t>
  </si>
  <si>
    <t>A szakképző iskolában van ez az ágazat, a gépész helyett tervezik bevezetni.</t>
  </si>
  <si>
    <t>meglévő képzésük</t>
  </si>
  <si>
    <t>3 fő átirányítva turizmus-vendéglátás ágazatra, 
1 fő átirányítva egészségügy ágazatra</t>
  </si>
  <si>
    <t>DE-Nyíregyháza - folyamatban az együttműködés</t>
  </si>
  <si>
    <t>Új, van rá eszköz- és humánerőforrás.</t>
  </si>
  <si>
    <t>Új-régi próbálkozás, feltételek adottak.</t>
  </si>
  <si>
    <t>Ágazati Képzőközpont, pályázat…</t>
  </si>
  <si>
    <t>Kecskeméti_Szakképzési_Centrum</t>
  </si>
  <si>
    <t>Ebben az évben is van.</t>
  </si>
  <si>
    <t>Együttműködési megállapodás aláírása foyamatban.</t>
  </si>
  <si>
    <t>egy tanulmányi terület kódon lett meghirdetve az angol és a német nyelvű</t>
  </si>
  <si>
    <t>egy tanulmányi terület kódon hirdettük meg</t>
  </si>
  <si>
    <t>Kiskunhalasi_Szakképzési_Centrum</t>
  </si>
  <si>
    <t>Tavaly is volt! Rendben.</t>
  </si>
  <si>
    <t>Szándéknyilatkozattal folyamatban, a Szegedi Egyyetemmel van folyamatban az együttműködési megállapodás megkötése.</t>
  </si>
  <si>
    <t>Nem indul</t>
  </si>
  <si>
    <t>Kisvárdai_Szakképzési_Centrum</t>
  </si>
  <si>
    <t>Kisvárdai SZC Ady Endre Technikum és Kollégium</t>
  </si>
  <si>
    <t>Létszám jav 26-ról</t>
  </si>
  <si>
    <t>tavalyihoz képest egész osztály</t>
  </si>
  <si>
    <t>Mátészalkai_Szakképzési_Centrum</t>
  </si>
  <si>
    <t>Létszámok 12, 32, 48, stb. 
jav 17-ről</t>
  </si>
  <si>
    <t>Új, technikum érettségi utáni évf.-on és szakképző iskolában van képzés: 1/13.: Kisgyermekgondozó, -nevelő, 1/9. és Ksz/11: Szociális ápoló és gondozó,
Nyírbátor, nincs másik fenntartó</t>
  </si>
  <si>
    <t>Új ágazat,
Nagykálló, nincs másik fenntartó</t>
  </si>
  <si>
    <t>Miskolci_Szakképzési_Centrum</t>
  </si>
  <si>
    <t>(Studium képzései)</t>
  </si>
  <si>
    <t xml:space="preserve">NYEK angol nyelv tanulmányi terület összadata
</t>
  </si>
  <si>
    <t>NYEK angol nyelv ,, fél osztály"
lsd. N6 cella</t>
  </si>
  <si>
    <t>NYEK német nyelv ,,fél osztály"</t>
  </si>
  <si>
    <t>Két tanítási nyelvű angol ,,fél osztály"</t>
  </si>
  <si>
    <t>Két tanítási nyelvű német ,,fél osztály"</t>
  </si>
  <si>
    <t>profilváltás, a szociális ágazatban lévő eszközökre és igényekre épít
Szakképző  iskolában volt ilyen: Gyermek- és ifjúsági felügyelő</t>
  </si>
  <si>
    <t>Nagykanizsai_Szakképzési_Centrum</t>
  </si>
  <si>
    <t>ÚJ ágazat, Honvéd kadét Elektronikai technikus szakmairánnyal</t>
  </si>
  <si>
    <t>Technikumban új ágazat, Kisgyermekgondozó, -nevelő szakma. Szakképző iskolában korábban is volt szociális ágazat</t>
  </si>
  <si>
    <t>Nógrád_Megyei_Szakképzési_Centrum</t>
  </si>
  <si>
    <t>eü. Rendben, előző évben is volt</t>
  </si>
  <si>
    <t>Nyíregyházi_Szakképzési_Centrum</t>
  </si>
  <si>
    <t>K osztály?</t>
  </si>
  <si>
    <t>Ózdi_Szakképzési_Centrum</t>
  </si>
  <si>
    <t>Pápai_Szakképzési_Centrum</t>
  </si>
  <si>
    <t>Tavaly nem volt, de az indítás feltételei megvannak, az szc támogatja.</t>
  </si>
  <si>
    <t>Siófoki_Szakképzési_Centrum</t>
  </si>
  <si>
    <t xml:space="preserve">új ágazat az iskolában (de felmenőben, szakképző iskolai képzésben van az iskolában) </t>
  </si>
  <si>
    <t>Siófoki SZC Marcali Szakképző Iskola</t>
  </si>
  <si>
    <t>Informatika ágazat</t>
  </si>
  <si>
    <t xml:space="preserve">új ágazat az iskolában (SZC-n belül, Bacsákban, Krúdyban volt tavaly is, Marcaliban pedig felmenőben szakképző iskolai képzésben van) </t>
  </si>
  <si>
    <t xml:space="preserve">új ágazat az iskolában (SZC-n belül, Barossban volt tavaly is) </t>
  </si>
  <si>
    <r>
      <t xml:space="preserve">új ágazat az iskolában (SZC-n belül, Barossban előző években is mindig hirdették, idén sikerült először beiskolázni)
</t>
    </r>
    <r>
      <rPr>
        <sz val="11"/>
        <color rgb="FFFF0000"/>
        <rFont val="Calibri"/>
        <family val="2"/>
        <charset val="238"/>
        <scheme val="minor"/>
      </rPr>
      <t>EMMI</t>
    </r>
    <r>
      <rPr>
        <sz val="11"/>
        <color theme="1"/>
        <rFont val="Calibri"/>
        <family val="2"/>
        <charset val="238"/>
        <scheme val="minor"/>
      </rPr>
      <t>-s</t>
    </r>
  </si>
  <si>
    <r>
      <t xml:space="preserve">új ágazat az iskolában (de felmenőben szakképző iskolai képzésben van az iskolában Kertészet és parképítés)
</t>
    </r>
    <r>
      <rPr>
        <sz val="11"/>
        <color rgb="FFFF0000"/>
        <rFont val="Calibri"/>
        <family val="2"/>
        <charset val="238"/>
        <scheme val="minor"/>
      </rPr>
      <t>AM</t>
    </r>
    <r>
      <rPr>
        <sz val="11"/>
        <color theme="1"/>
        <rFont val="Calibri"/>
        <family val="2"/>
        <charset val="238"/>
        <scheme val="minor"/>
      </rPr>
      <t>-es</t>
    </r>
  </si>
  <si>
    <t xml:space="preserve">új ágazat az iskolában (SZC-n belül felmenőben van könnyűipar) </t>
  </si>
  <si>
    <t>Soproni_Szakképzési_Centrum</t>
  </si>
  <si>
    <t>Szegedi_Szakképzési_Centrum</t>
  </si>
  <si>
    <t>Ebben az évben is van, rendben</t>
  </si>
  <si>
    <t>Székesfehérvári_Szakképzési_Centrum</t>
  </si>
  <si>
    <t>A tanulók számát az szc-vel egyeztetve 16 főről 32 főre javítottam.</t>
  </si>
  <si>
    <t>AM, tavaly is volt XXXVI.Földmérés ágazati képzés az iskolában.</t>
  </si>
  <si>
    <t>AM, tavaly is volt ilyen ágazati képzés az iskolában.</t>
  </si>
  <si>
    <t>Tavaly nem volt, de minden feltétel adott az indításhoz, az szc támogatja.</t>
  </si>
  <si>
    <t>Szerencsi_Szakképzési_Centrum</t>
  </si>
  <si>
    <t>új képzés 24 fővel</t>
  </si>
  <si>
    <t>új képzés 16 fővel</t>
  </si>
  <si>
    <t>Szolnoki_Szakképzési_Centrum</t>
  </si>
  <si>
    <t>nem új, meglévő képzés, BM által engedélyezett</t>
  </si>
  <si>
    <t xml:space="preserve">Debreceni Egyetemmel folyamatban van az együttműködési megállapodás. </t>
  </si>
  <si>
    <t>6 éves képzés, nyelvi előkészítéssel indulnak "0". évfolyamon.</t>
  </si>
  <si>
    <t>Tatabányai_Szakképzési_Centrum</t>
  </si>
  <si>
    <t>új ágazat, duális partner oké, polgármester oké, elmélet suli, gyakorlat kint</t>
  </si>
  <si>
    <t>új, Széchenyi Istvánban volt, de itt van rá tanára</t>
  </si>
  <si>
    <t>új, igény van rá ipari parkokban</t>
  </si>
  <si>
    <t>Vas_Megyei_Szakképzési_Centrum</t>
  </si>
  <si>
    <t>Tolna_Megyei_Szakképzési_Centrum</t>
  </si>
  <si>
    <t>új ágazat (de felmenőben van 10. évfolyamon)</t>
  </si>
  <si>
    <t>új ágazat</t>
  </si>
  <si>
    <r>
      <rPr>
        <sz val="11"/>
        <color rgb="FFFF0000"/>
        <rFont val="Calibri"/>
        <family val="2"/>
        <charset val="238"/>
        <scheme val="minor"/>
      </rPr>
      <t>EMMI</t>
    </r>
    <r>
      <rPr>
        <sz val="11"/>
        <color theme="1"/>
        <rFont val="Calibri"/>
        <family val="2"/>
        <charset val="238"/>
        <scheme val="minor"/>
      </rPr>
      <t>, új (felmenőben 1/13-ban van gyakorló ápoló)</t>
    </r>
  </si>
  <si>
    <r>
      <t xml:space="preserve">új ágazat (de felmenőben van az iskolában)
</t>
    </r>
    <r>
      <rPr>
        <sz val="11"/>
        <color rgb="FFFF0000"/>
        <rFont val="Calibri"/>
        <family val="2"/>
        <charset val="238"/>
        <scheme val="minor"/>
      </rPr>
      <t>EMMI</t>
    </r>
  </si>
  <si>
    <r>
      <t xml:space="preserve">új ágazat (felmenőben az Esterházyban és az I. Istvánban van szakképző iskolai képzés, szociális gondozó )
</t>
    </r>
    <r>
      <rPr>
        <sz val="11"/>
        <color rgb="FFFF0000"/>
        <rFont val="Calibri"/>
        <family val="2"/>
        <charset val="238"/>
        <scheme val="minor"/>
      </rPr>
      <t>EMMI</t>
    </r>
  </si>
  <si>
    <t>Váci_Szakképzési_Centrum</t>
  </si>
  <si>
    <t>Vas Megyei SZC III. Béla Technikum</t>
  </si>
  <si>
    <t>új ipari informatikai technikus</t>
  </si>
  <si>
    <t>új - postai üzleti ügyintéző szakma</t>
  </si>
  <si>
    <t>Veszprémi_Szakképzési_Centrum</t>
  </si>
  <si>
    <t>Tavaly nem volt, de a térség igényei alapján indokolt az indítása, az szc támogatja.</t>
  </si>
  <si>
    <t>A tanulók számát az szc-vel egyeztetve 56 főről 64 főre javítottam.</t>
  </si>
  <si>
    <t>A tanulók számát az szc-vel egyeztetve 28 főről 32 főre javítottam.</t>
  </si>
  <si>
    <t>A tanulók számát az szc-vel egyeztetve 14 főről 16 főre javítottam.</t>
  </si>
  <si>
    <t>Tavaly nem volt, de van hagyománya az iskolában, szakképzőben volt tavaly is.</t>
  </si>
  <si>
    <t>Tavaly is volt, a SOTE-val már megtörtént a megállapodás.</t>
  </si>
  <si>
    <t>Tavaly nem volt, de van hagyománya az iskolában, van tanműhely és szakember; az szc támogatja.</t>
  </si>
  <si>
    <t>Zalaegerszegi_Szakképzési_Centrum</t>
  </si>
  <si>
    <t>Ágazati beiskolázás össz: 45</t>
  </si>
  <si>
    <t>új, a Munkácsy Ganzba olvadása miatt indítják</t>
  </si>
  <si>
    <t>Felmenőben van</t>
  </si>
  <si>
    <t>Báthoryban új ágazat, a Munkácsy megszűnés miatt</t>
  </si>
  <si>
    <t>nem értelmezhető, az egyetemnek 2016 óta nincs mezőgazdasághoz köthető kara</t>
  </si>
  <si>
    <t>445 (csak gazdinformatikus szakra számítható be logisztikai technikus)</t>
  </si>
  <si>
    <t>OK</t>
  </si>
  <si>
    <t>nagyszámú több kart is érint</t>
  </si>
  <si>
    <t>sok karhoz köthető kb. 240</t>
  </si>
  <si>
    <t>több karhoz köthető</t>
  </si>
  <si>
    <t>nem releváns</t>
  </si>
  <si>
    <t>30 alatt</t>
  </si>
  <si>
    <t>30 alatt, önköltséges csak</t>
  </si>
  <si>
    <t>50 alatt</t>
  </si>
  <si>
    <t>20 alatt</t>
  </si>
  <si>
    <t>kb. 150</t>
  </si>
  <si>
    <t>kb. 100</t>
  </si>
  <si>
    <t>nem értelmezhető a hely vonatkozásában</t>
  </si>
  <si>
    <t>alacsony létszámú</t>
  </si>
  <si>
    <t>NEM JAVASOLT, ágazatban okleveles meglátásunk szerint nem releváns</t>
  </si>
  <si>
    <t>Egy intézmény a kettő közül</t>
  </si>
  <si>
    <t>JAVASOLT</t>
  </si>
  <si>
    <t>Egy műszaki intézmény az ME-re</t>
  </si>
  <si>
    <t>kb. 70</t>
  </si>
  <si>
    <t>Beisk.</t>
  </si>
  <si>
    <t>90 alatt</t>
  </si>
  <si>
    <t>70 alatt</t>
  </si>
  <si>
    <t>60 alatt</t>
  </si>
  <si>
    <t>120 alatt</t>
  </si>
  <si>
    <t>50 alatt (csak kanizsai 10 alatt)</t>
  </si>
  <si>
    <t>kb. 200</t>
  </si>
  <si>
    <t>10 alatt</t>
  </si>
  <si>
    <t>kb. 250</t>
  </si>
  <si>
    <t>kb. 500</t>
  </si>
  <si>
    <t>1.</t>
  </si>
  <si>
    <t>HÁT döntés</t>
  </si>
  <si>
    <t>SZC-ben oktatás?</t>
  </si>
  <si>
    <t>ITM és NSZFH is javasolja az indítást</t>
  </si>
  <si>
    <t>egyéb fenntartóval egyeztetni</t>
  </si>
  <si>
    <t>Vitás kérdés</t>
  </si>
  <si>
    <t>AM-mel egyeztetni max. 3-5 db</t>
  </si>
  <si>
    <t>JAVASOLT, megvizsgálni a fél osztály kérdését</t>
  </si>
  <si>
    <t>JAVASOLT, megvizsgálni egy egyetem</t>
  </si>
  <si>
    <t>JAVASOLT, egy műszaki volt, megvizsgálni két osztály indokoltságát</t>
  </si>
  <si>
    <t>JAVASOLT fél</t>
  </si>
  <si>
    <t>Informatika és távközlés</t>
  </si>
  <si>
    <t>Elektronika és elektrotechnika</t>
  </si>
  <si>
    <t>Specializált gép- és járműgyártás</t>
  </si>
  <si>
    <t>Bányászat és kohászat</t>
  </si>
  <si>
    <t>Gazdálkodás és menedzsment</t>
  </si>
  <si>
    <t>Közlekedés és szállítmányozás</t>
  </si>
  <si>
    <t>Környezetvédelem és vízügy</t>
  </si>
  <si>
    <t>Rendészet és közszolgálat</t>
  </si>
  <si>
    <t>Mezőgazdaság és erdészet</t>
  </si>
  <si>
    <t>Alföldi Agrárszakképzési Centrum</t>
  </si>
  <si>
    <t>Bajai SZC</t>
  </si>
  <si>
    <t>Baranya Megyei SZC</t>
  </si>
  <si>
    <t>Békéscsabai SZC</t>
  </si>
  <si>
    <t>Budapesti Gazdasági SZC</t>
  </si>
  <si>
    <t>Budapesti Gépészeti SZC</t>
  </si>
  <si>
    <t>Budapesti Komplex SZC</t>
  </si>
  <si>
    <t>Budapesti Műszaki SZC</t>
  </si>
  <si>
    <t>Debreceni SZC</t>
  </si>
  <si>
    <t>Déli Agrárszakképzési Centrum</t>
  </si>
  <si>
    <t>Északi Agrárszakképzési Centrum</t>
  </si>
  <si>
    <t>Esztergomi SZC</t>
  </si>
  <si>
    <t>Érdi SZC</t>
  </si>
  <si>
    <t>Győri SZC</t>
  </si>
  <si>
    <t>Gyulai SZC</t>
  </si>
  <si>
    <t>Hódmezővásárhelyi SZC</t>
  </si>
  <si>
    <t>Kecskeméti SZC</t>
  </si>
  <si>
    <t>Kisalföldi Agrárszakképzési Centrum</t>
  </si>
  <si>
    <t>Kisvárdai SZC</t>
  </si>
  <si>
    <t>Közép magyarországi Agrárszakképzési Centrum</t>
  </si>
  <si>
    <t>Mátészalkai SZC</t>
  </si>
  <si>
    <t>Miskolci SZC</t>
  </si>
  <si>
    <t>Nógrád Megyei SZC</t>
  </si>
  <si>
    <t>Nyíregyházi SZC</t>
  </si>
  <si>
    <t>Soproni SZC</t>
  </si>
  <si>
    <t>Szegedi SZC</t>
  </si>
  <si>
    <t>Székesfehérvári SZC</t>
  </si>
  <si>
    <t>Szerencsi SZC</t>
  </si>
  <si>
    <t>Szolnoki SZC</t>
  </si>
  <si>
    <t>Tatabányai SZC</t>
  </si>
  <si>
    <t>Váci SZC</t>
  </si>
  <si>
    <t>Vas Megyei SZC</t>
  </si>
  <si>
    <t>Veszprémi SZC</t>
  </si>
  <si>
    <t>Zalaegerszegi SZC</t>
  </si>
  <si>
    <t>Miskolci Egyetem Ferenczi Sándor Egészségügyi Technikum</t>
  </si>
  <si>
    <t>Debreceni Egyetem Balásházy János Gyakorló Technikuma, Gimnáziuma és Kollégiuma</t>
  </si>
  <si>
    <t>Széchenyi István Egyetem Szent-Györgyi Albert Egészségügyi és Szociális Technikum és Szakképző Iskola</t>
  </si>
  <si>
    <t>Budapesti Zsidó Hitközség</t>
  </si>
  <si>
    <t>Hit Gyülekezete</t>
  </si>
  <si>
    <t>Wigner Jenő Műszaki, Informatikai Technikum, Szakképző Iskola, Gimnázium és Kollégium</t>
  </si>
  <si>
    <t>Dunaújvárosi Egyetem Bánki Donát Technikum</t>
  </si>
  <si>
    <t>Egri Főegyházmegye</t>
  </si>
  <si>
    <t>Kalocsa-Kecskeméti Főegyházmegye</t>
  </si>
  <si>
    <t>Csornai Premontrei Prépostság</t>
  </si>
  <si>
    <t>Premontrei Szakgimnázium, Technikum és Kollégium</t>
  </si>
  <si>
    <t>5/6 éves technikumi képzés</t>
  </si>
  <si>
    <t>érettségi utáni közismeret nélküli</t>
  </si>
  <si>
    <t>Képzés típusa</t>
  </si>
  <si>
    <t>„Pillich Ferenc Akadémia” Szakképző Iskola Kereskedelem - 13 (2020)</t>
  </si>
  <si>
    <t>„Pillich Ferenc Akadémia” Szakképző Iskola Mezőgazdaság és erdészet - 17 (2020)</t>
  </si>
  <si>
    <t>ABAKUSZ Szakképző Iskola és Alapfokú Művészeti Iskola Építőipar - 06 (2020)</t>
  </si>
  <si>
    <t>ABAKUSZ Szakképző Iskola és Alapfokú Művészeti Iskola Kreatív - 16 (2020)</t>
  </si>
  <si>
    <t>ABAKUSZ Szakképző Iskola és Alapfokú Művészeti Iskola Szociális - 22 (2020)</t>
  </si>
  <si>
    <t>Ajkai Gimnázium, Technikum, Szakképző Iskola, Általános Iskola, Sportiskola és Kollégium Elektronika és elektrotechnika - 04 (2020)</t>
  </si>
  <si>
    <t>Ajkai Gimnázium, Technikum, Szakképző Iskola, Általános Iskola, Sportiskola és Kollégium Építőipar - 06 (2020)</t>
  </si>
  <si>
    <t>Ajkai Gimnázium, Technikum, Szakképző Iskola, Általános Iskola, Sportiskola és Kollégium Fa- és bútoripar - 08 (2020)</t>
  </si>
  <si>
    <t>Ajkai Gimnázium, Technikum, Szakképző Iskola, Általános Iskola, Sportiskola és Kollégium Gazdálkodás és menedzsment - 09 (2020)</t>
  </si>
  <si>
    <t>Ajkai Gimnázium, Technikum, Szakképző Iskola, Általános Iskola, Sportiskola és Kollégium Gépészet - 10 (2020)</t>
  </si>
  <si>
    <t>Ajkai Gimnázium, Technikum, Szakképző Iskola, Általános Iskola, Sportiskola és Kollégium Informatika és távközlés - 12 (2020)</t>
  </si>
  <si>
    <t>Ajkai Gimnázium, Technikum, Szakképző Iskola, Általános Iskola, Sportiskola és Kollégium Kereskedelem - 13 (2020)</t>
  </si>
  <si>
    <t>Ajkai Gimnázium, Technikum, Szakképző Iskola, Általános Iskola, Sportiskola és Kollégium Közlekedés és szállítmányozás - 15 (2020)</t>
  </si>
  <si>
    <t>Ajkai Gimnázium, Technikum, Szakképző Iskola, Általános Iskola, Sportiskola és Kollégium Specializált gép- és járműgyártás - 19 (2020)</t>
  </si>
  <si>
    <t>Alföldi ASzC Bársony István Mezőgazdasági Technikum, Szakképző Iskola és Kollégium Környezetvédelem és vízügy - 14 (2020)</t>
  </si>
  <si>
    <t>Alföldi ASzC Bársony István Mezőgazdasági Technikum, Szakképző Iskola és Kollégium Mezőgazdaság és erdészet - 17 (2020)</t>
  </si>
  <si>
    <t>Alföldi ASzC Bartha János Kertészeti Technikum és Szakképző Iskola Élelmiszeripar - 05 (2020)</t>
  </si>
  <si>
    <t>Alföldi ASzC Bartha János Kertészeti Technikum és Szakképző Iskola Mezőgazdaság és erdészet - 17 (2020)</t>
  </si>
  <si>
    <t>Alföldi ASzC Bedő Albert Erdészeti Technikum, Szakképző Iskola és Kollégium Mezőgazdaság és erdészet - 17 (2020)</t>
  </si>
  <si>
    <t>Alföldi ASzC Bethlen Gábor Mezőgazdasági és Élelmiszeripari Technikum, Szakképző Iskola és Kollégium Élelmiszeripar - 05 (2020)</t>
  </si>
  <si>
    <t>Alföldi ASzC Bethlen Gábor Mezőgazdasági és Élelmiszeripari Technikum, Szakképző Iskola és Kollégium Környezetvédelem és vízügy - 14 (2020)</t>
  </si>
  <si>
    <t>Alföldi ASzC Bethlen Gábor Mezőgazdasági és Élelmiszeripari Technikum, Szakképző Iskola és Kollégium Mezőgazdaság és erdészet - 17 (2020)</t>
  </si>
  <si>
    <t>Alföldi ASzC Fodor József Élelmiszeripari Technikum és Szakképző Iskola Élelmiszeripar - 05 (2020)</t>
  </si>
  <si>
    <t>Alföldi ASzC Galamb József Mezőgazdasági Technikum és Szakképző Iskola Mezőgazdaság és erdészet - 17 (2020)</t>
  </si>
  <si>
    <t>Alföldi ASzC Gregus Máté Mezőgazdasági Technikum és Szakképző Iskola Mezőgazdaság és erdészet - 17 (2020)</t>
  </si>
  <si>
    <t>Alföldi ASzC Kenderesi Mezőgazdasági Technikum, Szakképző Iskola és Kollégium Élelmiszeripar - 05 (2020)</t>
  </si>
  <si>
    <t>Alföldi ASzC Kenderesi Mezőgazdasági Technikum, Szakképző Iskola és Kollégium Mezőgazdaság és erdészet - 17 (2020)</t>
  </si>
  <si>
    <t>Alföldi ASzC Kenderesi Mezőgazdasági Technikum, Szakképző Iskola és Kollégium Turizmus-vendéglátás - 23 (2020)</t>
  </si>
  <si>
    <t>Alföldi ASzC Kétegyházai Mezőgazdasági Technikum, Szakképző Iskola és Kollégium Mezőgazdaság és erdészet - 17 (2020)</t>
  </si>
  <si>
    <t>Alföldi ASzC Kiss Ferenc Erdészeti Technikum Mezőgazdaság és erdészet - 17 (2020)</t>
  </si>
  <si>
    <t>Andrássy György Katolikus Közgazdasági Technikum, Gimnázium és Kollégium Gazdálkodás és menedzsment - 09 (2020)</t>
  </si>
  <si>
    <t>Andrássy György Katolikus Közgazdasági Technikum, Gimnázium és Kollégium Közlekedés és szállítmányozás - 15 (2020)</t>
  </si>
  <si>
    <t>Andrássy György Katolikus Közgazdasági Technikum, Gimnázium és Kollégium Turizmus-vendéglátás - 23 (2020)</t>
  </si>
  <si>
    <t>Apáczai Csere János Általános Iskola, Gimnázium, Szakképző Iskola és Technikum Egészségügy - 03 (2020)</t>
  </si>
  <si>
    <t>Apáczai Csere János Általános Iskola, Gimnázium, Szakképző Iskola és Technikum Elektronika és elektrotechnika - 04 (2020)</t>
  </si>
  <si>
    <t>Apáczai Csere János Általános Iskola, Gimnázium, Szakképző Iskola és Technikum Élelmiszeripar - 05 (2020)</t>
  </si>
  <si>
    <t>Apáczai Csere János Általános Iskola, Gimnázium, Szakképző Iskola és Technikum Gépészet - 10 (2020)</t>
  </si>
  <si>
    <t>Bajai SZC Bányai Júlia Technikum és Szakképző Iskola Kereskedelem - 13 (2020)</t>
  </si>
  <si>
    <t>Bajai SZC Bányai Júlia Technikum és Szakképző Iskola Turizmus-vendéglátás - 23 (2020)</t>
  </si>
  <si>
    <t>Bajai SZC Jelky András Technikum és Szakképző Iskola Egészségügy - 03 (2020)</t>
  </si>
  <si>
    <t>Bajai SZC Jelky András Technikum és Szakképző Iskola Elektronika és elektrotechnika - 04 (2020)</t>
  </si>
  <si>
    <t>Bajai SZC Jelky András Technikum és Szakképző Iskola Építőipar - 06 (2020)</t>
  </si>
  <si>
    <t>Bajai SZC Jelky András Technikum és Szakképző Iskola Fa- és bútoripar - 08 (2020)</t>
  </si>
  <si>
    <t>Bajai SZC Jelky András Technikum és Szakképző Iskola Gépészet - 10 (2020)</t>
  </si>
  <si>
    <t>Bajai SZC Jelky András Technikum és Szakképző Iskola Kreatív - 16 (2020)</t>
  </si>
  <si>
    <t>Bajai SZC Jelky András Technikum és Szakképző Iskola Specializált gép- és járműgyártás - 19 (2020)</t>
  </si>
  <si>
    <t>Bajai SZC Jelky András Technikum és Szakképző Iskola Szépészet - 21 (2020)</t>
  </si>
  <si>
    <t>Bajai SZC Jelky András Technikum és Szakképző Iskola Szociális - 22 (2020)</t>
  </si>
  <si>
    <t>Bajai SZC Kalocsai Dózsa György Technikum és Kollégium Élelmiszeripar - 05 (2020)</t>
  </si>
  <si>
    <t>Bajai SZC Kalocsai Dózsa György Technikum és Kollégium Gazdálkodás és menedzsment - 09 (2020)</t>
  </si>
  <si>
    <t>Bajai SZC Kalocsai Dózsa György Technikum és Kollégium Gépészet - 10 (2020)</t>
  </si>
  <si>
    <t>Bajai SZC Kalocsai Dózsa György Technikum és Kollégium Informatika és távközlés - 12 (2020)</t>
  </si>
  <si>
    <t>Bajai SZC Kalocsai Dózsa György Technikum és Kollégium Rendészet és közszolgálat - 18 (2020)</t>
  </si>
  <si>
    <t>Bajai SZC Kalocsai Dózsa György Technikum és Kollégium Szépészet - 21 (2020)</t>
  </si>
  <si>
    <t>Bajai SZC Kalocsai Dózsa György Technikum és Kollégium Turizmus-vendéglátás - 23 (2020)</t>
  </si>
  <si>
    <t>Bajai SZC Kossuth Zsuzsanna Technikum Egészségügy - 03 (2020)</t>
  </si>
  <si>
    <t>Bajai SZC Kossuth Zsuzsanna Technikum Turizmus-vendéglátás - 23 (2020)</t>
  </si>
  <si>
    <t>Bajai SZC Türr István Technikum Gazdálkodás és menedzsment - 09 (2020)</t>
  </si>
  <si>
    <t>Bajai SZC Türr István Technikum Informatika és távközlés - 12 (2020)</t>
  </si>
  <si>
    <t>Bajai SZC Türr István Technikum Közlekedés és szállítmányozás - 15 (2020)</t>
  </si>
  <si>
    <t>Bajai SZC Türr István Technikum Nkt</t>
  </si>
  <si>
    <t>Baranya Megyei SZC Angster József Szakképző Iskola és Szakiskola Elektronika és elektrotechnika - 04 (2020)</t>
  </si>
  <si>
    <t>Baranya Megyei SZC Angster József Szakképző Iskola és Szakiskola Előkészítő évfolyam</t>
  </si>
  <si>
    <t>Baranya Megyei SZC Angster József Szakképző Iskola és Szakiskola Gépészet - 10 (2020)</t>
  </si>
  <si>
    <t>Baranya Megyei SZC Angster József Szakképző Iskola és Szakiskola Kreatív - 16 (2020)</t>
  </si>
  <si>
    <t>Baranya Megyei SZC Angster József Szakképző Iskola és Szakiskola Specializált gép- és járműgyártás - 19 (2020)</t>
  </si>
  <si>
    <t>Baranya Megyei SZC Garai Miklós Technikum és Szakképző Iskola Élelmiszeripar - 05 (2020)</t>
  </si>
  <si>
    <t>Baranya Megyei SZC Garai Miklós Technikum és Szakképző Iskola Előkészítő évfolyam</t>
  </si>
  <si>
    <t>Baranya Megyei SZC Garai Miklós Technikum és Szakképző Iskola Gépészet - 10 (2020)</t>
  </si>
  <si>
    <t>Baranya Megyei SZC Garai Miklós Technikum és Szakképző Iskola Kereskedelem - 13 (2020)</t>
  </si>
  <si>
    <t>Baranya Megyei SZC Garai Miklós Technikum és Szakképző Iskola Turizmus-vendéglátás - 23 (2020)</t>
  </si>
  <si>
    <t>Baranya Megyei SZC II. Béla Technikum és Kollégium Élelmiszeripar - 05 (2020)</t>
  </si>
  <si>
    <t>Baranya Megyei SZC II. Béla Technikum és Kollégium Rendészet és közszolgálat - 18 (2020)</t>
  </si>
  <si>
    <t>Baranya Megyei SZC Komlói Technikum, Szakképző Iskola és Kollégium Előkészítő évfolyam</t>
  </si>
  <si>
    <t>Baranya Megyei SZC Komlói Technikum, Szakképző Iskola és Kollégium Gazdálkodás és menedzsment - 09 (2020)</t>
  </si>
  <si>
    <t>Baranya Megyei SZC Komlói Technikum, Szakképző Iskola és Kollégium Gépészet - 10 (2020)</t>
  </si>
  <si>
    <t>Baranya Megyei SZC Komlói Technikum, Szakképző Iskola és Kollégium Informatika és távközlés - 12 (2020)</t>
  </si>
  <si>
    <t>Baranya Megyei SZC Komlói Technikum, Szakképző Iskola és Kollégium Kereskedelem - 13 (2020)</t>
  </si>
  <si>
    <t>Baranya Megyei SZC Komlói Technikum, Szakképző Iskola és Kollégium Közlekedés és szállítmányozás - 15 (2020)</t>
  </si>
  <si>
    <t>Baranya Megyei SZC Komlói Technikum, Szakképző Iskola és Kollégium Szociális - 22 (2020)</t>
  </si>
  <si>
    <t>Baranya Megyei SZC Mohácsi Radnóti Miklós Technikum és Szakképző Iskola Élelmiszeripar - 05 (2020)</t>
  </si>
  <si>
    <t>Baranya Megyei SZC Mohácsi Radnóti Miklós Technikum és Szakképző Iskola Fa- és bútoripar - 08 (2020)</t>
  </si>
  <si>
    <t>Baranya Megyei SZC Mohácsi Radnóti Miklós Technikum és Szakképző Iskola Gépészet - 10 (2020)</t>
  </si>
  <si>
    <t>Baranya Megyei SZC Mohácsi Radnóti Miklós Technikum és Szakképző Iskola Informatika és távközlés - 12 (2020)</t>
  </si>
  <si>
    <t>Baranya Megyei SZC Mohácsi Radnóti Miklós Technikum és Szakképző Iskola Kereskedelem - 13 (2020)</t>
  </si>
  <si>
    <t>Baranya Megyei SZC Mohácsi Radnóti Miklós Technikum és Szakképző Iskola Rendészet és közszolgálat - 18 (2020)</t>
  </si>
  <si>
    <t>Baranya Megyei SZC Mohácsi Radnóti Miklós Technikum és Szakképző Iskola Szociális - 22 (2020)</t>
  </si>
  <si>
    <t>Baranya Megyei SZC Mohácsi Radnóti Miklós Technikum és Szakképző Iskola Turizmus-vendéglátás - 23 (2020)</t>
  </si>
  <si>
    <t>Baranya Megyei SZC Pollack Mihály Technikum és Kollégium Építőipar - 06 (2020)</t>
  </si>
  <si>
    <t>Baranya Megyei SZC Pollack Mihály Technikum és Kollégium Mezőgazdaság és erdészet - 17 (2020)</t>
  </si>
  <si>
    <t>Baranya Megyei SZC Pollack Mihály Technikum és Kollégium Vegyipar - 24 (2020)</t>
  </si>
  <si>
    <t>Baranya Megyei SZC Radnóti Miklós Közgazdasági Technikum Gazdálkodás és menedzsment - 09 (2020)</t>
  </si>
  <si>
    <t>Baranya Megyei SZC Radnóti Miklós Közgazdasági Technikum Informatika és távközlés - 12 (2020)</t>
  </si>
  <si>
    <t>Baranya Megyei SZC Radnóti Miklós Közgazdasági Technikum Kereskedelem - 13 (2020)</t>
  </si>
  <si>
    <t>Baranya Megyei SZC Radnóti Miklós Közgazdasági Technikum Közlekedés és szállítmányozás - 15 (2020)</t>
  </si>
  <si>
    <t>Baranya Megyei SZC Sásdi Vendéglátóipari Szakképző Iskola Műhelyiskola</t>
  </si>
  <si>
    <t>Baranya Megyei SZC Sásdi Vendéglátóipari Szakképző Iskola Turizmus-vendéglátás - 23 (2020)</t>
  </si>
  <si>
    <t>Baranya Megyei SZC Simonyi Károly Technikum és Szakképző Iskola Elektronika és elektrotechnika - 04 (2020)</t>
  </si>
  <si>
    <t>Baranya Megyei SZC Simonyi Károly Technikum és Szakképző Iskola Épületgépészet - 07 (2020)</t>
  </si>
  <si>
    <t>Baranya Megyei SZC Simonyi Károly Technikum és Szakképző Iskola Fa- és bútoripar - 08 (2020)</t>
  </si>
  <si>
    <t>Baranya Megyei SZC Simonyi Károly Technikum és Szakképző Iskola Gépészet - 10 (2020)</t>
  </si>
  <si>
    <t>Baranya Megyei SZC Simonyi Károly Technikum és Szakképző Iskola Informatika és távközlés - 12 (2020)</t>
  </si>
  <si>
    <t>Baranya Megyei SZC Simonyi Károly Technikum és Szakképző Iskola Kreatív - 16 (2020)</t>
  </si>
  <si>
    <t>Baranya Megyei SZC Simonyi Károly Technikum és Szakképző Iskola Szépészet - 21 (2020)</t>
  </si>
  <si>
    <t>Baranya Megyei SZC Zipernowsky Károly Műszaki Technikum Elektronika és elektrotechnika - 04 (2020)</t>
  </si>
  <si>
    <t>Baranya Megyei SZC Zipernowsky Károly Műszaki Technikum Gépészet - 10 (2020)</t>
  </si>
  <si>
    <t>Baranya Megyei SZC Zipernowsky Károly Műszaki Technikum Informatika és távközlés - 12 (2020)</t>
  </si>
  <si>
    <t>Baranya Megyei SZC Zipernowsky Károly Műszaki Technikum Specializált gép- és járműgyártás - 19 (2020)</t>
  </si>
  <si>
    <t>Baranya Megyei SZC Zrínyi Miklós Gimnázium és Szakképző Iskola Élelmiszeripar - 05 (2020)</t>
  </si>
  <si>
    <t>Baranya Megyei SZC Zrínyi Miklós Gimnázium és Szakképző Iskola Építőipar - 06 (2020)</t>
  </si>
  <si>
    <t>Baranya Megyei SZC Zrínyi Miklós Gimnázium és Szakképző Iskola Fa- és bútoripar - 08 (2020)</t>
  </si>
  <si>
    <t>Baranya Megyei SZC Zrínyi Miklós Gimnázium és Szakképző Iskola Gépészet - 10 (2020)</t>
  </si>
  <si>
    <t>Baranya Megyei SZC Zrínyi Miklós Gimnázium és Szakképző Iskola Informatika és távközlés - 12 (2020)</t>
  </si>
  <si>
    <t>Baranya Megyei SZC Zrínyi Miklós Gimnázium és Szakképző Iskola Kereskedelem - 13 (2020)</t>
  </si>
  <si>
    <t>Baranya Megyei SZC Zrínyi Miklós Gimnázium és Szakképző Iskola Turizmus-vendéglátás - 23 (2020)</t>
  </si>
  <si>
    <t>Baranya Megyei SZC Zsolnay Vilmos Technikum és Szakképző Iskola Kereskedelem - 13 (2020)</t>
  </si>
  <si>
    <t>Baranya Megyei SZC Zsolnay Vilmos Technikum és Szakképző Iskola Turizmus-vendéglátás - 23 (2020)</t>
  </si>
  <si>
    <t>Békéscsabai SZC Kemény Gábor Technikum Közlekedés és szállítmányozás - 15 (2020)</t>
  </si>
  <si>
    <t>Békéscsabai SZC Kemény Gábor Technikum Specializált gép- és járműgyártás - 19 (2020)</t>
  </si>
  <si>
    <t>Békéscsabai SZC Kós Károly Technikum és Szakképző Iskola Előkészítő évfolyam</t>
  </si>
  <si>
    <t>Békéscsabai SZC Kós Károly Technikum és Szakképző Iskola Építőipar - 06 (2020)</t>
  </si>
  <si>
    <t>Békéscsabai SZC Kós Károly Technikum és Szakképző Iskola Fa- és bútoripar - 08 (2020)</t>
  </si>
  <si>
    <t>Békéscsabai SZC Kós Károly Technikum és Szakképző Iskola Gazdálkodás és menedzsment - 09 (2020)</t>
  </si>
  <si>
    <t>Békéscsabai SZC Kós Károly Technikum és Szakképző Iskola Kreatív - 16 (2020)</t>
  </si>
  <si>
    <t>Békéscsabai SZC Kós Károly Technikum és Szakképző Iskola Nkt</t>
  </si>
  <si>
    <t>Békéscsabai SZC Kós Károly Technikum és Szakképző Iskola Specializált gép- és járműgyártás - 19 (2020)</t>
  </si>
  <si>
    <t>Békéscsabai SZC Kós Károly Technikum és Szakképző Iskola Szépészet - 21 (2020)</t>
  </si>
  <si>
    <t>Békéscsabai SZC Nemes Tihamér Technikum és Kollégium Gépészet - 10 (2020)</t>
  </si>
  <si>
    <t>Békéscsabai SZC Nemes Tihamér Technikum és Kollégium Informatika és távközlés - 12 (2020)</t>
  </si>
  <si>
    <t>Békéscsabai SZC Nemes Tihamér Technikum és Kollégium Rendészet és közszolgálat - 18 (2020)</t>
  </si>
  <si>
    <t>Békéscsabai SZC Nemes Tihamér Technikum és Kollégium Specializált gép- és járműgyártás - 19 (2020)</t>
  </si>
  <si>
    <t>Békéscsabai SZC Széchenyi István Két Tanítási Nyelvű Közgazdasági Technikum és Kollégium Gazdálkodás és menedzsment - 09 (2020)</t>
  </si>
  <si>
    <t>Békéscsabai SZC Széchenyi István Két Tanítási Nyelvű Közgazdasági Technikum és Kollégium Informatika és távközlés - 12 (2020)</t>
  </si>
  <si>
    <t>Békéscsabai SZC Széchenyi István Két Tanítási Nyelvű Közgazdasági Technikum és Kollégium Sport - 20 (2020)</t>
  </si>
  <si>
    <t>Békéscsabai SZC Széchenyi István Két Tanítási Nyelvű Közgazdasági Technikum és Kollégium Turizmus-vendéglátás - 23 (2020)</t>
  </si>
  <si>
    <t>Békéscsabai SZC Szent-Györgyi Albert Technikum és Kollégium Egészségügy - 03 (2020)</t>
  </si>
  <si>
    <t>Békéscsabai SZC Szent-Györgyi Albert Technikum és Kollégium Kreatív - 16 (2020)</t>
  </si>
  <si>
    <t>Békéscsabai SZC Szent-Györgyi Albert Technikum és Kollégium Rendészet és közszolgálat - 18 (2020)</t>
  </si>
  <si>
    <t>Békéscsabai SZC Szent-Györgyi Albert Technikum és Kollégium Sport - 20 (2020)</t>
  </si>
  <si>
    <t>Békéscsabai SZC Szent-Györgyi Albert Technikum és Kollégium Szociális - 22 (2020)</t>
  </si>
  <si>
    <t>Békéscsabai SZC Trefort Ágoston Technikum, Szakképző Iskola és Kollégium Elektronika és elektrotechnika - 04 (2020)</t>
  </si>
  <si>
    <t>Békéscsabai SZC Trefort Ágoston Technikum, Szakképző Iskola és Kollégium Épületgépészet - 07 (2020)</t>
  </si>
  <si>
    <t>Békéscsabai SZC Trefort Ágoston Technikum, Szakképző Iskola és Kollégium Gépészet - 10 (2020)</t>
  </si>
  <si>
    <t>Békéscsabai SZC Trefort Ágoston Technikum, Szakképző Iskola és Kollégium Informatika és távközlés - 12 (2020)</t>
  </si>
  <si>
    <t>Békéscsabai SZC Trefort Ágoston Technikum, Szakképző Iskola és Kollégium Közlekedés és szállítmányozás - 15 (2020)</t>
  </si>
  <si>
    <t>Békéscsabai SZC Trefort Ágoston Technikum, Szakképző Iskola és Kollégium Specializált gép- és járműgyártás - 19 (2020)</t>
  </si>
  <si>
    <t>Békéscsabai SZC Vásárhelyi Pál Technikum és Kollégium Bányászat és kohászat - 01 (2020)</t>
  </si>
  <si>
    <t>Békéscsabai SZC Vásárhelyi Pál Technikum és Kollégium Építőipar - 06 (2020)</t>
  </si>
  <si>
    <t>Békéscsabai SZC Vásárhelyi Pál Technikum és Kollégium Környezetvédelem és vízügy - 14 (2020)</t>
  </si>
  <si>
    <t>Békéscsabai SZC Vásárhelyi Pál Technikum és Kollégium Mezőgazdaság és erdészet - 17 (2020)</t>
  </si>
  <si>
    <t>Békéscsabai SZC Zwack József Technikum és Szakképző Iskola Élelmiszeripar - 05 (2020)</t>
  </si>
  <si>
    <t>Békéscsabai SZC Zwack József Technikum és Szakképző Iskola Kereskedelem - 13 (2020)</t>
  </si>
  <si>
    <t>Békéscsabai SZC Zwack József Technikum és Szakképző Iskola Kreatív - 16 (2020)</t>
  </si>
  <si>
    <t>Békéscsabai SZC Zwack József Technikum és Szakképző Iskola Turizmus-vendéglátás - 23 (2020)</t>
  </si>
  <si>
    <t>Berettyóújfalui SZC Arany János Gimnázium és Technikum Egészségügy - 03 (2020)</t>
  </si>
  <si>
    <t>Berettyóújfalui SZC Arany János Gimnázium és Technikum Gazdálkodás és menedzsment - 09 (2020)</t>
  </si>
  <si>
    <t>Berettyóújfalui SZC Arany János Gimnázium és Technikum Sport - 20 (2020)</t>
  </si>
  <si>
    <t>Berettyóújfalui SZC Bessenyei György Technikum Elektronika és elektrotechnika - 04 (2020)</t>
  </si>
  <si>
    <t>Berettyóújfalui SZC Bessenyei György Technikum Informatika és távközlés - 12 (2020)</t>
  </si>
  <si>
    <t>Berettyóújfalui SZC Bessenyei György Technikum Nkt</t>
  </si>
  <si>
    <t>Berettyóújfalui SZC Bessenyei György Technikum Rendészet és közszolgálat - 18 (2020)</t>
  </si>
  <si>
    <t>Berettyóújfalui SZC Bessenyei György Technikum Szociális - 22 (2020)</t>
  </si>
  <si>
    <t>Berettyóújfalui SZC Bessenyei György Technikum Turizmus-vendéglátás - 23 (2020)</t>
  </si>
  <si>
    <t>Berettyóújfalui SZC Bocskai István Szakképző Iskola és Kollégium Mezőgazdaság és erdészet - 17 (2020)</t>
  </si>
  <si>
    <t>Berettyóújfalui SZC Bocskai István Szakképző Iskola és Kollégium Szociális - 22 (2020)</t>
  </si>
  <si>
    <t>Berettyóújfalui SZC Bocskai István Szakképző Iskola Gépészet - 10 (2020)</t>
  </si>
  <si>
    <t>Berettyóújfalui SZC Bocskai István Szakképző Iskola Kereskedelem - 13 (2020)</t>
  </si>
  <si>
    <t>Berettyóújfalui SZC Bocskai István Szakképző Iskola Mezőgazdaság és erdészet - 17 (2020)</t>
  </si>
  <si>
    <t>Berettyóújfalui SZC Bocskai István Szakképző Iskola Turizmus-vendéglátás - 23 (2020)</t>
  </si>
  <si>
    <t>Berettyóújfalui SZC Csiha Győző Technikum és Szakképző Iskola Elektronika és elektrotechnika - 04 (2020)</t>
  </si>
  <si>
    <t>Berettyóújfalui SZC Csiha Győző Technikum és Szakképző Iskola Építőipar - 06 (2020)</t>
  </si>
  <si>
    <t>Berettyóújfalui SZC Csiha Győző Technikum és Szakképző Iskola Gazdálkodás és menedzsment - 09 (2020)</t>
  </si>
  <si>
    <t>Berettyóújfalui SZC Csiha Győző Technikum és Szakképző Iskola Gépészet - 10 (2020)</t>
  </si>
  <si>
    <t>Berettyóújfalui SZC Csiha Győző Technikum és Szakképző Iskola Informatika és távközlés - 12 (2020)</t>
  </si>
  <si>
    <t>Berettyóújfalui SZC Csiha Győző Technikum és Szakképző Iskola Kereskedelem - 13 (2020)</t>
  </si>
  <si>
    <t>Berettyóújfalui SZC Csiha Győző Technikum és Szakképző Iskola Specializált gép- és járműgyártás - 19 (2020)</t>
  </si>
  <si>
    <t>Berettyóújfalui SZC Csiha Győző Technikum és Szakképző Iskola Szociális - 22 (2020)</t>
  </si>
  <si>
    <t>Berettyóújfalui SZC Csiha Győző Technikum és Szakképző Iskola Turizmus-vendéglátás - 23 (2020)</t>
  </si>
  <si>
    <t>Berettyóújfalui SZC Eötvös József Szakképző Iskola Elektronika és elektrotechnika - 04 (2020)</t>
  </si>
  <si>
    <t>Berettyóújfalui SZC Eötvös József Szakképző Iskola Előkészítő évfolyam</t>
  </si>
  <si>
    <t>Berettyóújfalui SZC Eötvös József Szakképző Iskola Építőipar - 06 (2020)</t>
  </si>
  <si>
    <t>Berettyóújfalui SZC Eötvös József Szakképző Iskola Fa- és bútoripar - 08 (2020)</t>
  </si>
  <si>
    <t>Berettyóújfalui SZC Eötvös József Szakképző Iskola Gépészet - 10 (2020)</t>
  </si>
  <si>
    <t>Berettyóújfalui SZC Eötvös József Szakképző Iskola Kereskedelem - 13 (2020)</t>
  </si>
  <si>
    <t>Berettyóújfalui SZC Eötvös József Szakképző Iskola Műhelyiskola</t>
  </si>
  <si>
    <t>Berettyóújfalui SZC József Attila Szakképző Iskola Előkészítő évfolyam</t>
  </si>
  <si>
    <t>Berettyóújfalui SZC József Attila Szakképző Iskola Gazdálkodás és menedzsment - 09 (2020)</t>
  </si>
  <si>
    <t>Berettyóújfalui SZC József Attila Szakképző Iskola Kereskedelem - 13 (2020)</t>
  </si>
  <si>
    <t>Berettyóújfalui SZC József Attila Szakképző Iskola Turizmus-vendéglátás - 23 (2020)</t>
  </si>
  <si>
    <t>Berettyóújfalui SZC Karacs Ferenc Gimnázium, Technikum és Szakképző Iskola Elektronika és elektrotechnika - 04 (2020)</t>
  </si>
  <si>
    <t>Berettyóújfalui SZC Karacs Ferenc Gimnázium, Technikum és Szakképző Iskola Építőipar - 06 (2020)</t>
  </si>
  <si>
    <t>Berettyóújfalui SZC Karacs Ferenc Gimnázium, Technikum és Szakképző Iskola Fa- és bútoripar - 08 (2020)</t>
  </si>
  <si>
    <t>Berettyóújfalui SZC Karacs Ferenc Gimnázium, Technikum és Szakképző Iskola Gépészet - 10 (2020)</t>
  </si>
  <si>
    <t>Berettyóújfalui SZC Karacs Ferenc Gimnázium, Technikum és Szakképző Iskola Informatika és távközlés - 12 (2020)</t>
  </si>
  <si>
    <t>Berettyóújfalui SZC Karacs Ferenc Gimnázium, Technikum és Szakképző Iskola Kereskedelem - 13 (2020)</t>
  </si>
  <si>
    <t>Berettyóújfalui SZC Karacs Ferenc Gimnázium, Technikum és Szakképző Iskola Mezőgazdaság és erdészet - 17 (2020)</t>
  </si>
  <si>
    <t>Berettyóújfalui SZC Karacs Ferenc Gimnázium, Technikum és Szakképző Iskola Specializált gép- és járműgyártás - 19 (2020)</t>
  </si>
  <si>
    <t>Berettyóújfalui SZC Karacs Ferenc Gimnázium, Technikum és Szakképző Iskola Szociális - 22 (2020)</t>
  </si>
  <si>
    <t>Berettyóújfalui SZC Közgazdasági Technikum Elektronika és elektrotechnika - 04 (2020)</t>
  </si>
  <si>
    <t>Berettyóújfalui SZC Közgazdasági Technikum Gazdálkodás és menedzsment - 09 (2020)</t>
  </si>
  <si>
    <t>Berettyóújfalui SZC Közgazdasági Technikum Informatika és távközlés - 12 (2020)</t>
  </si>
  <si>
    <t>Berettyóújfalui SZC Közgazdasági Technikum Turizmus-vendéglátás - 23 (2020)</t>
  </si>
  <si>
    <t>Berettyóújfalui SZC Szilágyi Dániel Szakképző Iskola Előkészítő évfolyam</t>
  </si>
  <si>
    <t>Berettyóújfalui SZC Szilágyi Dániel Szakképző Iskola Építőipar - 06 (2020)</t>
  </si>
  <si>
    <t>Berettyóújfalui SZC Szilágyi Dániel Szakképző Iskola Kereskedelem - 13 (2020)</t>
  </si>
  <si>
    <t>Berettyóújfalui SZC Szilágyi Dániel Szakképző Iskola Szociális - 22 (2020)</t>
  </si>
  <si>
    <t>Berettyóújfalui SZC Veres Péter Gimnázium, Technikum és Szakképző Iskola Élelmiszeripar - 05 (2020)</t>
  </si>
  <si>
    <t>Berettyóújfalui SZC Veres Péter Gimnázium, Technikum és Szakképző Iskola Építőipar - 06 (2020)</t>
  </si>
  <si>
    <t>Berettyóújfalui SZC Veres Péter Gimnázium, Technikum és Szakképző Iskola Gépészet - 10 (2020)</t>
  </si>
  <si>
    <t>Berettyóújfalui SZC Veres Péter Gimnázium, Technikum és Szakképző Iskola Kereskedelem - 13 (2020)</t>
  </si>
  <si>
    <t>Berettyóújfalui SZC Veres Péter Gimnázium, Technikum és Szakképző Iskola Sport - 20 (2020)</t>
  </si>
  <si>
    <t>Berettyóújfalui SZC Veres Péter Gimnázium, Technikum és Szakképző Iskola Turizmus-vendéglátás - 23 (2020)</t>
  </si>
  <si>
    <t>Berettyóújfalui SZC Veress Ferenc Szakképző Iskola Építőipar - 06 (2020)</t>
  </si>
  <si>
    <t>Berettyóújfalui SZC Veress Ferenc Szakképző Iskola Kereskedelem - 13 (2020)</t>
  </si>
  <si>
    <t>Berettyóújfalui SZC Veress Ferenc Szakképző Iskola Szociális - 22 (2020)</t>
  </si>
  <si>
    <t>Berettyóújfalui SZC Veress Ferenc Szakképző Iskola Turizmus-vendéglátás - 23 (2020)</t>
  </si>
  <si>
    <t>BPS Technikum Informatika és távközlés - 12 (2020)</t>
  </si>
  <si>
    <t>BPS Technikum Kreatív - 16 (2020)</t>
  </si>
  <si>
    <t>Budapesti Divatiskola Divat-stílustervező Művészeti Szakképző Iskola Kreatív - 16 (2020)</t>
  </si>
  <si>
    <t>Budapesti Gazdasági SZC Békésy György Technikum Gazdálkodás és menedzsment - 09 (2020)</t>
  </si>
  <si>
    <t>Budapesti Gazdasági SZC Békésy György Technikum Kereskedelem - 13 (2020)</t>
  </si>
  <si>
    <t>Budapesti Gazdasági SZC Békésy György Technikum Közlekedés és szállítmányozás - 15 (2020)</t>
  </si>
  <si>
    <t>Budapesti Gazdasági SZC Békésy György Technikum Turizmus-vendéglátás - 23 (2020)</t>
  </si>
  <si>
    <t>Budapesti Gazdasági SZC Belvárosi Technikum Gazdálkodás és menedzsment - 09 (2020)</t>
  </si>
  <si>
    <t>Budapesti Gazdasági SZC Belvárosi Technikum Kereskedelem - 13 (2020)</t>
  </si>
  <si>
    <t>Budapesti Gazdasági SZC Belvárosi Technikum Közlekedés és szállítmányozás - 15 (2020)</t>
  </si>
  <si>
    <t>Budapesti Gazdasági SZC Berzeviczy Gergely Két Tanítási Nyelvű Közgazdasági Technikum Gazdálkodás és menedzsment - 09 (2020)</t>
  </si>
  <si>
    <t>Budapesti Gazdasági SZC Budai Technikum Gazdálkodás és menedzsment - 09 (2020)</t>
  </si>
  <si>
    <t>Budapesti Gazdasági SZC Budai Technikum Kereskedelem - 13 (2020)</t>
  </si>
  <si>
    <t>Budapesti Gazdasági SZC Csete Balázs Technikum Gazdálkodás és menedzsment - 09 (2020)</t>
  </si>
  <si>
    <t>Budapesti Gazdasági SZC Csete Balázs Technikum Informatika és távközlés - 12 (2020)</t>
  </si>
  <si>
    <t>Budapesti Gazdasági SZC Csete Balázs Technikum Kereskedelem - 13 (2020)</t>
  </si>
  <si>
    <t>Budapesti Gazdasági SZC Dobos C. József Vendéglátóipari Technikum és Szakképző Iskola Turizmus-vendéglátás - 23 (2020)</t>
  </si>
  <si>
    <t>Budapesti Gazdasági SZC Giorgio Perlasca Vendéglátóipari Technikum és Szakképző Iskola Turizmus-vendéglátás - 23 (2020)</t>
  </si>
  <si>
    <t>Budapesti Gazdasági SZC Harsányi János Technikum Gazdálkodás és menedzsment - 09 (2020)</t>
  </si>
  <si>
    <t>Budapesti Gazdasági SZC Harsányi János Technikum Kereskedelem - 13 (2020)</t>
  </si>
  <si>
    <t>Budapesti Gazdasági SZC Hunfalvy János Két Tanítási Nyelvű Közgazdasági Technikum Gazdálkodás és menedzsment - 09 (2020)</t>
  </si>
  <si>
    <t>Budapesti Gazdasági SZC II. Rákóczi Ferenc Technikum Gazdálkodás és menedzsment - 09 (2020)</t>
  </si>
  <si>
    <t>Budapesti Gazdasági SZC II. Rákóczi Ferenc Technikum Turizmus-vendéglátás - 23 (2020)</t>
  </si>
  <si>
    <t>Budapesti Gazdasági SZC Károlyi Mihály Két Tanítási Nyelvű Közgazdasági Technikum Gazdálkodás és menedzsment - 09 (2020)</t>
  </si>
  <si>
    <t>Budapesti Gazdasági SZC Keleti Károly Közgazdasági Technikum Gazdálkodás és menedzsment - 09 (2020)</t>
  </si>
  <si>
    <t>Budapesti Gazdasági SZC Keleti Károly Közgazdasági Technikum Közlekedés és szállítmányozás - 15 (2020)</t>
  </si>
  <si>
    <t>Budapesti Gazdasági SZC Pesterzsébeti Technikum Gazdálkodás és menedzsment - 09 (2020)</t>
  </si>
  <si>
    <t>Budapesti Gazdasági SZC Pesterzsébeti Technikum Közlekedés és szállítmányozás - 15 (2020)</t>
  </si>
  <si>
    <t>Budapesti Gazdasági SZC Pesterzsébeti Technikum Turizmus-vendéglátás - 23 (2020)</t>
  </si>
  <si>
    <t>Budapesti Gazdasági SZC Pestszentlőrinci Technikum Gazdálkodás és menedzsment - 09 (2020)</t>
  </si>
  <si>
    <t>Budapesti Gazdasági SZC Pestszentlőrinci Technikum Informatika és távközlés - 12 (2020)</t>
  </si>
  <si>
    <t>Budapesti Gazdasági SZC Pestszentlőrinci Technikum Turizmus-vendéglátás - 23 (2020)</t>
  </si>
  <si>
    <t>Budapesti Gazdasági SZC Szász Ferenc Kereskedelmi Technikum és Szakképző Iskola Informatika és távközlés - 12 (2020)</t>
  </si>
  <si>
    <t>Budapesti Gazdasági SZC Szász Ferenc Kereskedelmi Technikum és Szakképző Iskola Kereskedelem - 13 (2020)</t>
  </si>
  <si>
    <t>Budapesti Gazdasági SZC Szász Ferenc Kereskedelmi Technikum és Szakképző Iskola Közlekedés és szállítmányozás - 15 (2020)</t>
  </si>
  <si>
    <t>Budapesti Gazdasági SZC Széchenyi István Kereskedelmi Technikum Kereskedelem - 13 (2020)</t>
  </si>
  <si>
    <t>Budapesti Gazdasági SZC Széchenyi István Kereskedelmi Technikum Turizmus-vendéglátás - 23 (2020)</t>
  </si>
  <si>
    <t>Budapesti Gazdasági SZC Szent István Technikum és Kollégium Gazdálkodás és menedzsment - 09 (2020)</t>
  </si>
  <si>
    <t>Budapesti Gazdasági SZC Szent István Technikum és Kollégium Sport - 20 (2020)</t>
  </si>
  <si>
    <t>Budapesti Gazdasági SZC Teleki Blanka Közgazdasági Technikum Gazdálkodás és menedzsment - 09 (2020)</t>
  </si>
  <si>
    <t>Budapesti Gazdasági SZC Teleki Blanka Közgazdasági Technikum Közlekedés és szállítmányozás - 15 (2020)</t>
  </si>
  <si>
    <t>Budapesti Gazdasági SZC Teleki Blanka Közgazdasági Technikum Turizmus-vendéglátás - 23 (2020)</t>
  </si>
  <si>
    <t>Budapesti Gazdasági SZC Terézvárosi Technikum és Szakképző Iskola Egészségügyi technika - 02 (2020)</t>
  </si>
  <si>
    <t>Budapesti Gazdasági SZC Terézvárosi Technikum és Szakképző Iskola Kereskedelem - 13 (2020)</t>
  </si>
  <si>
    <t>Budapesti Gazdasági SZC Varga István Közgazdasági Technikum Gazdálkodás és menedzsment - 09 (2020)</t>
  </si>
  <si>
    <t>Budapesti Gazdasági SZC Varga István Közgazdasági Technikum Kereskedelem - 13 (2020)</t>
  </si>
  <si>
    <t>Budapesti Gazdasági SZC Varga István Közgazdasági Technikum Turizmus-vendéglátás - 23 (2020)</t>
  </si>
  <si>
    <t>Budapesti Gazdasági SZC Vásárhelyi Pál Technikum Kereskedelem - 13 (2020)</t>
  </si>
  <si>
    <t>Budapesti Gazdasági SZC Vásárhelyi Pál Technikum Közlekedés és szállítmányozás - 15 (2020)</t>
  </si>
  <si>
    <t>Budapesti Gazdasági SZC Vásárhelyi Pál Technikum Turizmus-vendéglátás - 23 (2020)</t>
  </si>
  <si>
    <t>Budapesti Gépészeti SZC Arany János Technikum és Szakképző iskola Épületgépészet - 07 (2020)</t>
  </si>
  <si>
    <t>Budapesti Gépészeti SZC Bánki Donát Technikum Gépészet - 10 (2020)</t>
  </si>
  <si>
    <t>Budapesti Gépészeti SZC Bánki Donát Technikum Közlekedés és szállítmányozás - 15 (2020)</t>
  </si>
  <si>
    <t>Budapesti Gépészeti SZC Bánki Donát Technikum Specializált gép- és járműgyártás - 19 (2020)</t>
  </si>
  <si>
    <t>Budapesti Gépészeti SZC Bethlen Gábor Technikum Gazdálkodás és menedzsment - 09 (2020)</t>
  </si>
  <si>
    <t>Budapesti Gépészeti SZC Bethlen Gábor Technikum Informatika és távközlés - 12 (2020)</t>
  </si>
  <si>
    <t>Budapesti Gépészeti SZC Bethlen Gábor Technikum Közlekedés és szállítmányozás - 15 (2020)</t>
  </si>
  <si>
    <t>Budapesti Gépészeti SZC Csonka János Technikum és Szakképző Iskola Gépészet - 10 (2020)</t>
  </si>
  <si>
    <t>Budapesti Gépészeti SZC Csonka János Technikum és Szakképző Iskola Specializált gép- és járműgyártás - 19 (2020)</t>
  </si>
  <si>
    <t>Budapesti Gépészeti SZC Eötvös Loránd Technikum Gépészet - 10 (2020)</t>
  </si>
  <si>
    <t>Budapesti Gépészeti SZC Eötvös Loránd Technikum Informatika és távközlés - 12 (2020)</t>
  </si>
  <si>
    <t>Budapesti Gépészeti SZC Eötvös Loránd Technikum Specializált gép- és járműgyártás - 19 (2020)</t>
  </si>
  <si>
    <t>Budapesti Gépészeti SZC Fáy András Technikum Specializált gép- és járműgyártás - 19 (2020)</t>
  </si>
  <si>
    <t>Budapesti Gépészeti SZC Ganz Ábrahám Két Tanítási Nyelvű Technikum Gépészet - 10 (2020)</t>
  </si>
  <si>
    <t>Budapesti Gépészeti SZC Ganz Ábrahám Két Tanítási Nyelvű Technikum Informatika és távközlés - 12 (2020)</t>
  </si>
  <si>
    <t>Budapesti Gépészeti SZC Katona József Technikum Elektronika és elektrotechnika - 04 (2020)</t>
  </si>
  <si>
    <t>Budapesti Gépészeti SZC Katona József Technikum Gazdálkodás és menedzsment - 09 (2020)</t>
  </si>
  <si>
    <t>Budapesti Gépészeti SZC Katona József Technikum Gépészet - 10 (2020)</t>
  </si>
  <si>
    <t>Budapesti Gépészeti SZC Katona József Technikum Informatika és távközlés - 12 (2020)</t>
  </si>
  <si>
    <t>Budapesti Gépészeti SZC Kossuth Lajos Két Tanítási Nyelvű Technikum Gépészet - 10 (2020)</t>
  </si>
  <si>
    <t>Budapesti Gépészeti SZC Kossuth Lajos Két Tanítási Nyelvű Technikum Közlekedés és szállítmányozás - 15 (2020)</t>
  </si>
  <si>
    <t>Budapesti Gépészeti SZC Kossuth Lajos Két Tanítási Nyelvű Technikum Specializált gép- és járműgyártás - 19 (2020)</t>
  </si>
  <si>
    <t>Budapesti Gépészeti SZC Magyar Hajózási Technikum Közlekedés és szállítmányozás - 15 (2020)</t>
  </si>
  <si>
    <t>Budapesti Gépészeti SZC Magyar Hajózási Technikum Sport - 20 (2020)</t>
  </si>
  <si>
    <t>Budapesti Gépészeti SZC Mechatronikai Technikum Elektronika és elektrotechnika - 04 (2020)</t>
  </si>
  <si>
    <t>Budapesti Gépészeti SZC Mechatronikai Technikum Gépészet - 10 (2020)</t>
  </si>
  <si>
    <t>Budapesti Gépészeti SZC Mechatronikai Technikum Specializált gép- és járműgyártás - 19 (2020)</t>
  </si>
  <si>
    <t>Budapesti Gépészeti SZC Öveges József Technikum és Szakképző iskola Elektronika és elektrotechnika - 04 (2020)</t>
  </si>
  <si>
    <t>Budapesti Gépészeti SZC Öveges József Technikum és Szakképző iskola Épületgépészet - 07 (2020)</t>
  </si>
  <si>
    <t>Budapesti Gépészeti SZC Öveges József Technikum és Szakképző iskola Gépészet - 10 (2020)</t>
  </si>
  <si>
    <t>Budapesti Gépészeti SZC Öveges József Technikum és Szakképző iskola Környezetvédelem és vízügy - 14 (2020)</t>
  </si>
  <si>
    <t>Budapesti Gépészeti SZC Öveges József Technikum és Szakképző iskola Specializált gép- és járműgyártás - 19 (2020)</t>
  </si>
  <si>
    <t>Budapesti Gépészeti SZC Szily Kálmán Technikum és Kollégium Épületgépészet - 07 (2020)</t>
  </si>
  <si>
    <t>Budapesti Gépészeti SZC Szily Kálmán Technikum és Kollégium Gépészet - 10 (2020)</t>
  </si>
  <si>
    <t>Budapesti Gépészeti SZC Szily Kálmán Technikum és Kollégium Informatika és távközlés - 12 (2020)</t>
  </si>
  <si>
    <t>Budapesti Gépészeti SZC Szily Kálmán Technikum és Kollégium Kreatív - 16 (2020)</t>
  </si>
  <si>
    <t>Budapesti Innovatív Technikum, Gimnázium és Szakképző Iskola Egészségügy - 03 (2020)</t>
  </si>
  <si>
    <t>Budapesti Innovatív Technikum, Gimnázium és Szakképző Iskola Gazdálkodás és menedzsment - 09 (2020)</t>
  </si>
  <si>
    <t>Budapesti Innovatív Technikum, Gimnázium és Szakképző Iskola Kereskedelem - 13 (2020)</t>
  </si>
  <si>
    <t>Budapesti Innovatív Technikum, Gimnázium és Szakképző Iskola Kreatív - 16 (2020)</t>
  </si>
  <si>
    <t>Budapesti Innovatív Technikum, Gimnázium és Szakképző Iskola Turizmus-vendéglátás - 23 (2020)</t>
  </si>
  <si>
    <t>Budapesti Komplex SZC Erzsébet Királyné Szépészeti Technikum Szépészet - 21 (2020)</t>
  </si>
  <si>
    <t>Budapesti Komplex SZC Gundel Károly Vendéglátó és Turisztikai Technikum Turizmus-vendéglátás - 23 (2020)</t>
  </si>
  <si>
    <t>Budapesti Komplex SZC Kaesz Gyula Faipari Technikum és Szakképző Iskola Fa- és bútoripar - 08 (2020)</t>
  </si>
  <si>
    <t>Budapesti Komplex SZC Kézművesipari Technikum Egészségügyi technika - 02 (2020)</t>
  </si>
  <si>
    <t>Budapesti Komplex SZC Kézművesipari Technikum Kreatív - 16 (2020)</t>
  </si>
  <si>
    <t>Budapesti Komplex SZC Kézművesipari Technikum Nkt</t>
  </si>
  <si>
    <t>Budapesti Komplex SZC Kozma Lajos Faipari és Kreatív Technikum Fa- és bútoripar - 08 (2020)</t>
  </si>
  <si>
    <t>Budapesti Komplex SZC Kozma Lajos Faipari és Kreatív Technikum Kreatív - 16 (2020)</t>
  </si>
  <si>
    <t>Budapesti Komplex SZC Kreatív Technikum Kreatív - 16 (2020)</t>
  </si>
  <si>
    <t>Budapesti Komplex SZC Kreatív Technikum Nkt</t>
  </si>
  <si>
    <t>Budapesti Komplex SZC Kreatív Technikum Turizmus-vendéglátás - 23 (2020)</t>
  </si>
  <si>
    <t>Budapesti Komplex SZC Mándy Iván Szakképző Iskola és Szakiskola Előkészítő évfolyam</t>
  </si>
  <si>
    <t>Budapesti Komplex SZC Mándy Iván Szakképző Iskola és Szakiskola Kereskedelem - 13 (2020)</t>
  </si>
  <si>
    <t>Budapesti Komplex SZC Mándy Iván Szakképző Iskola és Szakiskola Kreatív - 16 (2020)</t>
  </si>
  <si>
    <t>Budapesti Komplex SZC Mándy Iván Szakképző Iskola és Szakiskola Műhelyiskola</t>
  </si>
  <si>
    <t>Budapesti Komplex SZC Mándy Iván Szakképző Iskola és Szakiskola Turizmus-vendéglátás - 23 (2020)</t>
  </si>
  <si>
    <t>Budapesti Komplex SZC Pogány Frigyes Technikum Informatika és távközlés - 12 (2020)</t>
  </si>
  <si>
    <t>Budapesti Komplex SZC Pogány Frigyes Technikum Sport - 20 (2020)</t>
  </si>
  <si>
    <t>Budapesti Komplex SZC Schulek Frigyes Két Tanítási Nyelvű Építőipari Technikum Építőipar - 06 (2020)</t>
  </si>
  <si>
    <t>Budapesti Komplex SZC Szamos Mátyás Technikum és Szakképző Iskola Turizmus-vendéglátás - 23 (2020)</t>
  </si>
  <si>
    <t>Budapesti Komplex SZC Weiss Manfréd Technikum, Szakképző Iskola és Kollégium Elektronika és elektrotechnika - 04 (2020)</t>
  </si>
  <si>
    <t>Budapesti Komplex SZC Weiss Manfréd Technikum, Szakképző Iskola és Kollégium Gépészet - 10 (2020)</t>
  </si>
  <si>
    <t>Budapesti Komplex SZC Weiss Manfréd Technikum, Szakképző Iskola és Kollégium Honvédelem - 11 (2020)</t>
  </si>
  <si>
    <t>Budapesti Komplex SZC Weiss Manfréd Technikum, Szakképző Iskola és Kollégium Informatika és távközlés - 12 (2020)</t>
  </si>
  <si>
    <t>Budapesti Komplex SZC Weiss Manfréd Technikum, Szakképző Iskola és Kollégium Rendészet és közszolgálat - 18 (2020)</t>
  </si>
  <si>
    <t>Budapesti Komplex SZC Ybl Miklós Építőipari Technikum és Szakképző Iskola Építőipar - 06 (2020)</t>
  </si>
  <si>
    <t>Budapesti Műszaki SZC Bláthy Ottó Titusz Informatikai Technikum Informatika és távközlés - 12 (2020)</t>
  </si>
  <si>
    <t>Budapesti Műszaki SZC Bolyai János Műszaki Technikum és Kollégium Elektronika és elektrotechnika - 04 (2020)</t>
  </si>
  <si>
    <t>Budapesti Műszaki SZC Bolyai János Műszaki Technikum és Kollégium Informatika és távközlés - 12 (2020)</t>
  </si>
  <si>
    <t>Budapesti Műszaki SZC Egressy Gábor Két Tanítási Nyelvű Technikum Elektronika és elektrotechnika - 04 (2020)</t>
  </si>
  <si>
    <t>Budapesti Műszaki SZC Egressy Gábor Két Tanítási Nyelvű Technikum Informatika és távközlés - 12 (2020)</t>
  </si>
  <si>
    <t>Budapesti Műszaki SZC Egressy Gábor Két Tanítási Nyelvű Technikum Sport - 20 (2020)</t>
  </si>
  <si>
    <t>Budapesti Műszaki SZC Neumann János Informatikai Technikum Informatika és távközlés - 12 (2020)</t>
  </si>
  <si>
    <t>Budapesti Műszaki SZC Pataky István Híradásipari és Informatikai Technikum Informatika és távközlés - 12 (2020)</t>
  </si>
  <si>
    <t>Budapesti Műszaki SZC Petrik Lajos Két Tanítási Nyelvű Technikum Informatika és távközlés - 12 (2020)</t>
  </si>
  <si>
    <t>Budapesti Műszaki SZC Petrik Lajos Két Tanítási Nyelvű Technikum Környezetvédelem és vízügy - 14 (2020)</t>
  </si>
  <si>
    <t>Budapesti Műszaki SZC Petrik Lajos Két Tanítási Nyelvű Technikum Vegyipar - 24 (2020)</t>
  </si>
  <si>
    <t>Budapesti Műszaki SZC Puskás Tivadar Távközlési és Informatikai Technikum Informatika és távközlés - 12 (2020)</t>
  </si>
  <si>
    <t>Budapesti Műszaki SZC Than Károly Ökoiskola és Technikum Előkészítő évfolyam</t>
  </si>
  <si>
    <t>Budapesti Műszaki SZC Than Károly Ökoiskola és Technikum Honvédelem - 11 (2020)</t>
  </si>
  <si>
    <t>Budapesti Műszaki SZC Than Károly Ökoiskola és Technikum Informatika és távközlés - 12 (2020)</t>
  </si>
  <si>
    <t>Budapesti Műszaki SZC Than Károly Ökoiskola és Technikum Környezetvédelem és vízügy - 14 (2020)</t>
  </si>
  <si>
    <t>Budapesti Műszaki SZC Than Károly Ökoiskola és Technikum Rendészet és közszolgálat - 18 (2020)</t>
  </si>
  <si>
    <t>Budapesti Műszaki SZC Than Károly Ökoiskola és Technikum Vegyipar - 24 (2020)</t>
  </si>
  <si>
    <t>Budapesti Műszaki SZC Trefort Ágoston Két Tanítási Nyelvű Technikum Elektronika és elektrotechnika - 04 (2020)</t>
  </si>
  <si>
    <t>Budapesti Műszaki SZC Trefort Ágoston Két Tanítási Nyelvű Technikum Informatika és távközlés - 12 (2020)</t>
  </si>
  <si>
    <t>Budapesti Műszaki SZC Újpesti Két Tanítási Nyelvű Műszaki Technikum Elektronika és elektrotechnika - 04 (2020)</t>
  </si>
  <si>
    <t>Budapesti Műszaki SZC Újpesti Két Tanítási Nyelvű Műszaki Technikum Gépészet - 10 (2020)</t>
  </si>
  <si>
    <t>Budapesti Műszaki SZC Újpesti Két Tanítási Nyelvű Műszaki Technikum Informatika és távközlés - 12 (2020)</t>
  </si>
  <si>
    <t>Budapesti Műszaki SZC Újpesti Két Tanítási Nyelvű Műszaki Technikum Specializált gép- és járműgyártás - 19 (2020)</t>
  </si>
  <si>
    <t>Budapesti Műszaki SZC Verebély László Technikum Elektronika és elektrotechnika - 04 (2020)</t>
  </si>
  <si>
    <t>Budapesti Műszaki SZC Verebély László Technikum Informatika és távközlés - 12 (2020)</t>
  </si>
  <si>
    <t>Budapesti Műszaki SZC Verebély László Technikum Rendészet és közszolgálat - 18 (2020)</t>
  </si>
  <si>
    <t>Budapesti Műszaki SZC Wesselényi Miklós Műszaki Technikum Elektronika és elektrotechnika - 04 (2020)</t>
  </si>
  <si>
    <t>Budapesti Műszaki SZC Wesselényi Miklós Műszaki Technikum Előkészítő évfolyam</t>
  </si>
  <si>
    <t>Budapesti Műszaki SZC Wesselényi Miklós Műszaki Technikum Informatika és távközlés - 12 (2020)</t>
  </si>
  <si>
    <t>Budapesti Zsidó Hitközség Külkereskedelmi Technikum Gazdálkodás és menedzsment - 09 (2020)</t>
  </si>
  <si>
    <t>Budapesti Zsidó Hitközség Külkereskedelmi Technikum Informatika és távközlés - 12 (2020)</t>
  </si>
  <si>
    <t>Budapesti Zsidó Hitközség Külkereskedelmi Technikum Kereskedelem - 13 (2020)</t>
  </si>
  <si>
    <t>Budapesti Zsidó Hitközség Külkereskedelmi Technikum Közlekedés és szállítmányozás - 15 (2020)</t>
  </si>
  <si>
    <t>Budapesti Zsidó Hitközség Külkereskedelmi Technikum Turizmus-vendéglátás - 23 (2020)</t>
  </si>
  <si>
    <t>Ceglédi SZC Bem József Műszaki Technikum és Szakképző Iskola Elektronika és elektrotechnika - 04 (2020)</t>
  </si>
  <si>
    <t>Ceglédi SZC Bem József Műszaki Technikum és Szakképző Iskola Előkészítő évfolyam</t>
  </si>
  <si>
    <t>Ceglédi SZC Bem József Műszaki Technikum és Szakképző Iskola Építőipar - 06 (2020)</t>
  </si>
  <si>
    <t>Ceglédi SZC Bem József Műszaki Technikum és Szakképző Iskola Fa- és bútoripar - 08 (2020)</t>
  </si>
  <si>
    <t>Ceglédi SZC Bem József Műszaki Technikum és Szakképző Iskola Gépészet - 10 (2020)</t>
  </si>
  <si>
    <t>Ceglédi SZC Bem József Műszaki Technikum és Szakképző Iskola Kreatív - 16 (2020)</t>
  </si>
  <si>
    <t>Ceglédi SZC Bem József Műszaki Technikum és Szakképző Iskola Rendészet és közszolgálat - 18 (2020)</t>
  </si>
  <si>
    <t>Ceglédi SZC Bem József Műszaki Technikum és Szakképző Iskola Specializált gép- és járműgyártás - 19 (2020)</t>
  </si>
  <si>
    <t>Ceglédi SZC Bem József Műszaki Technikum és Szakképző Iskola Szépészet - 21 (2020)</t>
  </si>
  <si>
    <t>Ceglédi SZC Közgazdasági és Informatikai Technikum Gazdálkodás és menedzsment - 09 (2020)</t>
  </si>
  <si>
    <t>Ceglédi SZC Közgazdasági és Informatikai Technikum Informatika és távközlés - 12 (2020)</t>
  </si>
  <si>
    <t>Ceglédi SZC Mihály Dénes Szakképző Iskola Építőipar - 06 (2020)</t>
  </si>
  <si>
    <t>Ceglédi SZC Mihály Dénes Szakképző Iskola Gazdálkodás és menedzsment - 09 (2020)</t>
  </si>
  <si>
    <t>Ceglédi SZC Mihály Dénes Szakképző Iskola Informatika és távközlés - 12 (2020)</t>
  </si>
  <si>
    <t>Ceglédi SZC Mihály Dénes Szakképző Iskola Kreatív - 16 (2020)</t>
  </si>
  <si>
    <t>Ceglédi SZC Mihály Dénes Szakképző Iskola Specializált gép- és járműgyártás - 19 (2020)</t>
  </si>
  <si>
    <t>Ceglédi SZC Nagykátai Ipari Szakképző Iskola Elektronika és elektrotechnika - 04 (2020)</t>
  </si>
  <si>
    <t>Ceglédi SZC Nagykátai Ipari Szakképző Iskola Építőipar - 06 (2020)</t>
  </si>
  <si>
    <t>Ceglédi SZC Nagykátai Ipari Szakképző Iskola Fa- és bútoripar - 08 (2020)</t>
  </si>
  <si>
    <t>Ceglédi SZC Nagykátai Ipari Szakképző Iskola Gazdálkodás és menedzsment - 09 (2020)</t>
  </si>
  <si>
    <t>Ceglédi SZC Nagykátai Ipari Szakképző Iskola Gépészet - 10 (2020)</t>
  </si>
  <si>
    <t>Ceglédi SZC Nagykátai Ipari Szakképző Iskola Informatika és távközlés - 12 (2020)</t>
  </si>
  <si>
    <t>Ceglédi SZC Nagykátai Ipari Szakképző Iskola Kereskedelem - 13 (2020)</t>
  </si>
  <si>
    <t>Ceglédi SZC Nagykátai Ipari Szakképző Iskola Turizmus-vendéglátás - 23 (2020)</t>
  </si>
  <si>
    <t>Ceglédi SZC Szterényi József Technikum és Szakképző Iskola Elektronika és elektrotechnika - 04 (2020)</t>
  </si>
  <si>
    <t>Ceglédi SZC Szterényi József Technikum és Szakképző Iskola Építőipar - 06 (2020)</t>
  </si>
  <si>
    <t>Ceglédi SZC Szterényi József Technikum és Szakképző Iskola Fa- és bútoripar - 08 (2020)</t>
  </si>
  <si>
    <t>Ceglédi SZC Szterényi József Technikum és Szakképző Iskola Gazdálkodás és menedzsment - 09 (2020)</t>
  </si>
  <si>
    <t>Ceglédi SZC Szterényi József Technikum és Szakképző Iskola Gépészet - 10 (2020)</t>
  </si>
  <si>
    <t>Ceglédi SZC Szterényi József Technikum és Szakképző Iskola Informatika és távközlés - 12 (2020)</t>
  </si>
  <si>
    <t>Ceglédi SZC Szterényi József Technikum és Szakképző Iskola Kereskedelem - 13 (2020)</t>
  </si>
  <si>
    <t>Ceglédi SZC Szterényi József Technikum és Szakképző Iskola Közlekedés és szállítmányozás - 15 (2020)</t>
  </si>
  <si>
    <t>Ceglédi SZC Szterényi József Technikum és Szakképző Iskola Nkt</t>
  </si>
  <si>
    <t>Ceglédi SZC Szterényi József Technikum és Szakképző Iskola Specializált gép- és járműgyártás - 19 (2020)</t>
  </si>
  <si>
    <t>Ceglédi SZC Szterényi József Technikum és Szakképző Iskola Szociális - 22 (2020)</t>
  </si>
  <si>
    <t>Ceglédi SZC Szterényi József Technikum és Szakképző Iskola Turizmus-vendéglátás - 23 (2020)</t>
  </si>
  <si>
    <t>Ceglédi SZC Unghváry László Vendéglátóipari Technikum és Szakképző Iskola Kereskedelem - 13 (2020)</t>
  </si>
  <si>
    <t>Ceglédi SZC Unghváry László Vendéglátóipari Technikum és Szakképző Iskola Turizmus-vendéglátás - 23 (2020)</t>
  </si>
  <si>
    <t>Debreceni Egyetem Balásházy János Gyakorló Technikuma, Gimnáziuma és Kollégiuma Egészségügy - 03 (2020)</t>
  </si>
  <si>
    <t>Debreceni Egyetem Balásházy János Gyakorló Technikuma, Gimnáziuma és Kollégiuma Élelmiszeripar - 05 (2020)</t>
  </si>
  <si>
    <t>Debreceni Egyetem Balásházy János Gyakorló Technikuma, Gimnáziuma és Kollégiuma Gazdálkodás és menedzsment - 09 (2020)</t>
  </si>
  <si>
    <t>Debreceni Egyetem Balásházy János Gyakorló Technikuma, Gimnáziuma és Kollégiuma Közlekedés és szállítmányozás - 15 (2020)</t>
  </si>
  <si>
    <t>Debreceni Egyetem Balásházy János Gyakorló Technikuma, Gimnáziuma és Kollégiuma Mezőgazdaság és erdészet - 17 (2020)</t>
  </si>
  <si>
    <t>Debreceni Egyetem Balásházy János Gyakorló Technikuma, Gimnáziuma és Kollégiuma Sport - 20 (2020)</t>
  </si>
  <si>
    <t>Debreceni SZC Baross Gábor Technikum, Szakképző Iskola és Kollégium Gépészet - 10 (2020)</t>
  </si>
  <si>
    <t>Debreceni SZC Baross Gábor Technikum, Szakképző Iskola és Kollégium Informatika és távközlés - 12 (2020)</t>
  </si>
  <si>
    <t>Debreceni SZC Baross Gábor Technikum, Szakképző Iskola és Kollégium Specializált gép- és járműgyártás - 19 (2020)</t>
  </si>
  <si>
    <t>Debreceni SZC Beregszászi Pál Technikum Elektronika és elektrotechnika - 04 (2020)</t>
  </si>
  <si>
    <t>Debreceni SZC Beregszászi Pál Technikum Gépészet - 10 (2020)</t>
  </si>
  <si>
    <t>Debreceni SZC Beregszászi Pál Technikum Informatika és távközlés - 12 (2020)</t>
  </si>
  <si>
    <t>Debreceni SZC Beregszászi Pál Technikum Specializált gép- és járműgyártás - 19 (2020)</t>
  </si>
  <si>
    <t>Debreceni SZC Bethlen Gábor Közgazdasági Technikum Gazdálkodás és menedzsment - 09 (2020)</t>
  </si>
  <si>
    <t>Debreceni SZC Bethlen Gábor Közgazdasági Technikum Kereskedelem - 13 (2020)</t>
  </si>
  <si>
    <t>Debreceni SZC Bethlen Gábor Közgazdasági Technikum Turizmus-vendéglátás - 23 (2020)</t>
  </si>
  <si>
    <t>Debreceni SZC Brassai Sámuel Műszaki Technikum Elektronika és elektrotechnika - 04 (2020)</t>
  </si>
  <si>
    <t>Debreceni SZC Brassai Sámuel Műszaki Technikum Gépészet - 10 (2020)</t>
  </si>
  <si>
    <t>Debreceni SZC Brassai Sámuel Műszaki Technikum Informatika és távközlés - 12 (2020)</t>
  </si>
  <si>
    <t>Debreceni SZC Brassai Sámuel Műszaki Technikum Közlekedés és szállítmányozás - 15 (2020)</t>
  </si>
  <si>
    <t>Debreceni SZC Brassai Sámuel Műszaki Technikum Specializált gép- és járműgyártás - 19 (2020)</t>
  </si>
  <si>
    <t>Debreceni SZC Építéstechnológiai és Műszaki Szakképző Iskola Előkészítő évfolyam</t>
  </si>
  <si>
    <t>Debreceni SZC Építéstechnológiai és Műszaki Szakképző Iskola Építőipar - 06 (2020)</t>
  </si>
  <si>
    <t>Debreceni SZC Építéstechnológiai és Műszaki Szakképző Iskola Épületgépészet - 07 (2020)</t>
  </si>
  <si>
    <t>Debreceni SZC Építéstechnológiai és Műszaki Szakképző Iskola Fa- és bútoripar - 08 (2020)</t>
  </si>
  <si>
    <t>Debreceni SZC Irinyi János Technikum Élelmiszeripar - 05 (2020)</t>
  </si>
  <si>
    <t>Debreceni SZC Irinyi János Technikum Közlekedés és szállítmányozás - 15 (2020)</t>
  </si>
  <si>
    <t>Debreceni SZC Irinyi János Technikum Sport - 20 (2020)</t>
  </si>
  <si>
    <t>Debreceni SZC Irinyi János Technikum Szociális - 22 (2020)</t>
  </si>
  <si>
    <t>Debreceni SZC Irinyi János Technikum Turizmus-vendéglátás - 23 (2020)</t>
  </si>
  <si>
    <t>Debreceni SZC Kereskedelmi és Vendéglátóipari Technikum és Szakképző Iskola Gazdálkodás és menedzsment - 09 (2020)</t>
  </si>
  <si>
    <t>Debreceni SZC Kereskedelmi és Vendéglátóipari Technikum és Szakképző Iskola Kereskedelem - 13 (2020)</t>
  </si>
  <si>
    <t>Debreceni SZC Kereskedelmi és Vendéglátóipari Technikum és Szakképző Iskola Turizmus-vendéglátás - 23 (2020)</t>
  </si>
  <si>
    <t>Debreceni SZC Kreatív Technikum Kreatív - 16 (2020)</t>
  </si>
  <si>
    <t>Debreceni SZC Kreatív Technikum Szépészet - 21 (2020)</t>
  </si>
  <si>
    <t>Debreceni SZC Mechwart András Gépipari és Informatikai Technikum Gépészet - 10 (2020)</t>
  </si>
  <si>
    <t>Debreceni SZC Mechwart András Gépipari és Informatikai Technikum Informatika és távközlés - 12 (2020)</t>
  </si>
  <si>
    <t>Debreceni SZC Mechwart András Gépipari és Informatikai Technikum Specializált gép- és járműgyártás - 19 (2020)</t>
  </si>
  <si>
    <t>Debreceni SZC Péchy Mihály Építőipari Technikum Építőipar - 06 (2020)</t>
  </si>
  <si>
    <t>Debreceni SZC Péchy Mihály Építőipari Technikum Épületgépészet - 07 (2020)</t>
  </si>
  <si>
    <t>Debreceni SZC Péchy Mihály Építőipari Technikum Fa- és bútoripar - 08 (2020)</t>
  </si>
  <si>
    <t>Debreceni SZC Péchy Mihály Építőipari Technikum Kreatív - 16 (2020)</t>
  </si>
  <si>
    <t>Debreceni SZC Vegyipari Technikum Vegyipar - 24 (2020)</t>
  </si>
  <si>
    <t>Déli ASzC Apponyi Sándor Mezőgazdasági Technikum, Szakképző Iskola és Kollégium Élelmiszeripar - 05 (2020)</t>
  </si>
  <si>
    <t>Déli ASzC Apponyi Sándor Mezőgazdasági Technikum, Szakképző Iskola és Kollégium Mezőgazdaság és erdészet - 17 (2020)</t>
  </si>
  <si>
    <t>Déli ASzC Bereczki Máté Mezőgazdasági és Élelmiszeripari Technikum, Szakképző Iskola Mezőgazdaság és erdészet - 17 (2020)</t>
  </si>
  <si>
    <t>Déli ASzC Bereczki Máté Mezőgazdasági és Élelmiszeripari Technikum, Szakképző Iskola Rendészet és közszolgálat - 18 (2020)</t>
  </si>
  <si>
    <t>Déli ASzC Bereczki Máté Mezőgazdasági és Élelmiszeripari Technikum, Szakképző Iskola Sport - 20 (2020)</t>
  </si>
  <si>
    <t>Déli ASzC Csapó Dániel Mezőgazdasági Technikum, Szakképző Iskola és Kollégium Élelmiszeripar - 05 (2020)</t>
  </si>
  <si>
    <t>Déli ASzC Csapó Dániel Mezőgazdasági Technikum, Szakképző Iskola és Kollégium Mezőgazdaság és erdészet - 17 (2020)</t>
  </si>
  <si>
    <t>Déli ASzC Csapó Dániel Mezőgazdasági Technikum, Szakképző Iskola és Kollégium Rendészet és közszolgálat - 18 (2020)</t>
  </si>
  <si>
    <t>Déli ASzC Jánoshalmai Mezőgazdasági Technikum, Szakképző Iskola és Kollégium Mezőgazdaság és erdészet - 17 (2020)</t>
  </si>
  <si>
    <t>Déli ASzC Kinizsi Pál Élelmiszeripari Technikum és Szakképző Iskola Élelmiszeripar - 05 (2020)</t>
  </si>
  <si>
    <t>Déli ASzC Kinizsi Pál Élelmiszeripari Technikum és Szakképző Iskola Környezetvédelem és vízügy - 14 (2020)</t>
  </si>
  <si>
    <t>Déli ASzC Kiskunfélegyházi Mezőgazdasági és Élelmiszeripari Technikum, Szakképző Iskola és Kollégium Élelmiszeripar - 05 (2020)</t>
  </si>
  <si>
    <t>Déli ASzC Kiskunfélegyházi Mezőgazdasági és Élelmiszeripari Technikum, Szakképző Iskola és Kollégium Mezőgazdaság és erdészet - 17 (2020)</t>
  </si>
  <si>
    <t>Déli ASzC Kocsis Pál Mezőgazdasági és Környezetvédelmi Technikum és Szakképző Iskola Élelmiszeripar - 05 (2020)</t>
  </si>
  <si>
    <t>Déli ASzC Kocsis Pál Mezőgazdasági és Környezetvédelmi Technikum és Szakképző Iskola Környezetvédelem és vízügy - 14 (2020)</t>
  </si>
  <si>
    <t>Déli ASzC Kocsis Pál Mezőgazdasági és Környezetvédelmi Technikum és Szakképző Iskola Mezőgazdaság és erdészet - 17 (2020)</t>
  </si>
  <si>
    <t>Déli ASzC Móricz Zsigmond Mezőgazdasági Technikum, Szakképző Iskola és Kollégium Mezőgazdaság és erdészet - 17 (2020)</t>
  </si>
  <si>
    <t>Déli ASzC Sellyei Mezőgazdasági Technikum, Szakképző Iskola és Kollégium Mezőgazdaság és erdészet - 17 (2020)</t>
  </si>
  <si>
    <t>Déli ASzC Széchenyi Zsigmond Mezőgazdasági Technikum, Szakképző Iskola és Kollégium Előkészítő évfolyam</t>
  </si>
  <si>
    <t>Déli ASzC Széchenyi Zsigmond Mezőgazdasági Technikum, Szakképző Iskola és Kollégium Mezőgazdaság és erdészet - 17 (2020)</t>
  </si>
  <si>
    <t>Déli ASzC Teleki Zsigmond Mezőgazdasági Technikum, Szakképző Iskola és Kollégium Élelmiszeripar - 05 (2020)</t>
  </si>
  <si>
    <t>Déli ASzC Teleki Zsigmond Mezőgazdasági Technikum, Szakképző Iskola és Kollégium Mezőgazdaság és erdészet - 17 (2020)</t>
  </si>
  <si>
    <t>Déli ASzC Ujhelyi Imre Mezőgazdasági Technikum, Szakképző Iskola és Kollégium Mezőgazdaság és erdészet - 17 (2020)</t>
  </si>
  <si>
    <t>DIANA Fegyvertechnikai Technikum és Kollégium Honvédelem - 11 (2020)</t>
  </si>
  <si>
    <t>DIANA Fegyvertechnikai Technikum és Kollégium Mezőgazdaság és erdészet - 17 (2020)</t>
  </si>
  <si>
    <t>Diószegi Sámuel Baptista Technikum és Szakképző Iskola Egészségügy - 03 (2020)</t>
  </si>
  <si>
    <t>Diószegi Sámuel Baptista Technikum és Szakképző Iskola Gépészet - 10 (2020)</t>
  </si>
  <si>
    <t>Diószegi Sámuel Baptista Technikum és Szakképző Iskola Kereskedelem - 13 (2020)</t>
  </si>
  <si>
    <t>Diószegi Sámuel Baptista Technikum és Szakképző Iskola Specializált gép- és járműgyártás - 19 (2020)</t>
  </si>
  <si>
    <t>Diószegi Sámuel Baptista Technikum és Szakképző Iskola Szépészet - 21 (2020)</t>
  </si>
  <si>
    <t>Diószegi Sámuel Baptista Technikum és Szakképző Iskola Szociális - 22 (2020)</t>
  </si>
  <si>
    <t>Diószegi Sámuel Baptista Technikum és Szakképző Iskola Turizmus-vendéglátás - 23 (2020)</t>
  </si>
  <si>
    <t>Don Bosco Általános Iskola, Szakképző Iskola, Technikum, Gimnázium és Kollégium Élelmiszeripar - 05 (2020)</t>
  </si>
  <si>
    <t>Don Bosco Általános Iskola, Szakképző Iskola, Technikum, Gimnázium és Kollégium Előkészítő évfolyam</t>
  </si>
  <si>
    <t>Don Bosco Általános Iskola, Szakképző Iskola, Technikum, Gimnázium és Kollégium Építőipar - 06 (2020)</t>
  </si>
  <si>
    <t>Don Bosco Általános Iskola, Szakképző Iskola, Technikum, Gimnázium és Kollégium Épületgépészet - 07 (2020)</t>
  </si>
  <si>
    <t>Don Bosco Általános Iskola, Szakképző Iskola, Technikum, Gimnázium és Kollégium Gépészet - 10 (2020)</t>
  </si>
  <si>
    <t>Don Bosco Általános Iskola, Szakképző Iskola, Technikum, Gimnázium és Kollégium Kereskedelem - 13 (2020)</t>
  </si>
  <si>
    <t>Don Bosco Általános Iskola, Szakképző Iskola, Technikum, Gimnázium és Kollégium Kreatív - 16 (2020)</t>
  </si>
  <si>
    <t>Don Bosco Általános Iskola, Szakképző Iskola, Technikum, Gimnázium és Kollégium Műhelyiskola</t>
  </si>
  <si>
    <t>Don Bosco Általános Iskola, Szakképző Iskola, Technikum, Gimnázium és Kollégium Szépészet - 21 (2020)</t>
  </si>
  <si>
    <t>Don Bosco Általános Iskola, Szakképző Iskola, Technikum, Gimnázium és Kollégium Szociális - 22 (2020)</t>
  </si>
  <si>
    <t>Don Bosco Általános Iskola, Szakképző Iskola, Technikum, Gimnázium és Kollégium Turizmus-vendéglátás - 23 (2020)</t>
  </si>
  <si>
    <t>Dunaújvárosi Egyetem Bánki Donát Technikum Elektronika és elektrotechnika - 04 (2020)</t>
  </si>
  <si>
    <t>Dunaújvárosi Egyetem Bánki Donát Technikum Gépészet - 10 (2020)</t>
  </si>
  <si>
    <t>Dunaújvárosi Egyetem Bánki Donát Technikum Informatika és távközlés - 12 (2020)</t>
  </si>
  <si>
    <t>Dunaújvárosi Egyetem Bánki Donát Technikum Specializált gép- és járműgyártás - 19 (2020)</t>
  </si>
  <si>
    <t>Dunaújvárosi SZC Dunaferr Technikum és Szakképző Iskola Elektronika és elektrotechnika - 04 (2020)</t>
  </si>
  <si>
    <t>Dunaújvárosi SZC Dunaferr Technikum és Szakképző Iskola Épületgépészet - 07 (2020)</t>
  </si>
  <si>
    <t>Dunaújvárosi SZC Dunaferr Technikum és Szakképző Iskola Gépészet - 10 (2020)</t>
  </si>
  <si>
    <t>Dunaújvárosi SZC Dunaferr Technikum és Szakképző Iskola Rendészet és közszolgálat - 18 (2020)</t>
  </si>
  <si>
    <t>Dunaújvárosi SZC Dunaferr Technikum és Szakképző Iskola Specializált gép- és járműgyártás - 19 (2020)</t>
  </si>
  <si>
    <t>Dunaújvárosi SZC Hild József Technikum, Szakképző Iskola és Szakiskola Előkészítő évfolyam</t>
  </si>
  <si>
    <t>Dunaújvárosi SZC Hild József Technikum, Szakképző Iskola és Szakiskola Építőipar - 06 (2020)</t>
  </si>
  <si>
    <t>Dunaújvárosi SZC Hild József Technikum, Szakképző Iskola és Szakiskola Fa- és bútoripar - 08 (2020)</t>
  </si>
  <si>
    <t>Dunaújvárosi SZC Kereskedelmi és Vendéglátóipari Technikum és Szakképző Iskola Kereskedelem - 13 (2020)</t>
  </si>
  <si>
    <t>Dunaújvárosi SZC Kereskedelmi és Vendéglátóipari Technikum és Szakképző Iskola Közlekedés és szállítmányozás - 15 (2020)</t>
  </si>
  <si>
    <t>Dunaújvárosi SZC Kereskedelmi és Vendéglátóipari Technikum és Szakképző Iskola Turizmus-vendéglátás - 23 (2020)</t>
  </si>
  <si>
    <t>Dunaújvárosi SZC Lorántffy Zsuzsanna Technikum és Kollégium Egészségügy - 03 (2020)</t>
  </si>
  <si>
    <t>Dunaújvárosi SZC Lorántffy Zsuzsanna Technikum és Kollégium Kreatív - 16 (2020)</t>
  </si>
  <si>
    <t>Dunaújvárosi SZC Lorántffy Zsuzsanna Technikum és Kollégium Szépészet - 21 (2020)</t>
  </si>
  <si>
    <t>Dunaújvárosi SZC Lorántffy Zsuzsanna Technikum és Kollégium Szociális - 22 (2020)</t>
  </si>
  <si>
    <t>Dunaújvárosi SZC Lorántffy Zsuzsanna Technikum és Kollégium Vegyipar - 24 (2020)</t>
  </si>
  <si>
    <t>Dunaújvárosi SZC Rudas Közgazdasági Technikum és Kollégium Gazdálkodás és menedzsment - 09 (2020)</t>
  </si>
  <si>
    <t>Dunaújvárosi SZC Rudas Közgazdasági Technikum és Kollégium Informatika és távközlés - 12 (2020)</t>
  </si>
  <si>
    <t>Dunaújvárosi SZC Rudas Közgazdasági Technikum és Kollégium Sport - 20 (2020)</t>
  </si>
  <si>
    <t>Dunaújvárosi SZC Rudas Közgazdasági Technikum és Kollégium Turizmus-vendéglátás - 23 (2020)</t>
  </si>
  <si>
    <t>Dunaújvárosi SZC Szabolcs Vezér Technikum Turizmus-vendéglátás - 23 (2020)</t>
  </si>
  <si>
    <t>Energetikai Technikum és Kollégium Elektronika és elektrotechnika - 04 (2020)</t>
  </si>
  <si>
    <t>Energetikai Technikum és Kollégium Gazdálkodás és menedzsment - 09 (2020)</t>
  </si>
  <si>
    <t>Energetikai Technikum és Kollégium Gépészet - 10 (2020)</t>
  </si>
  <si>
    <t>Energetikai Technikum és Kollégium Informatika és távközlés - 12 (2020)</t>
  </si>
  <si>
    <t>Energetikai Technikum és Kollégium Környezetvédelem és vízügy - 14 (2020)</t>
  </si>
  <si>
    <t>Energetikai Technikum és Kollégium Specializált gép- és járműgyártás - 19 (2020)</t>
  </si>
  <si>
    <t>Epona Spanyol Lovas Szakképző Iskola és Kollégium Mezőgazdaság és erdészet - 17 (2020)</t>
  </si>
  <si>
    <t>Érdi SZC Csonka János Műszaki Technikum Gazdálkodás és menedzsment - 09 (2020)</t>
  </si>
  <si>
    <t>Érdi SZC Csonka János Műszaki Technikum Gépészet - 10 (2020)</t>
  </si>
  <si>
    <t>Érdi SZC Csonka János Műszaki Technikum Közlekedés és szállítmányozás - 15 (2020)</t>
  </si>
  <si>
    <t>Érdi SZC Csonka János Műszaki Technikum Specializált gép- és járműgyártás - 19 (2020)</t>
  </si>
  <si>
    <t>Érdi SZC Eötvös József Technikum Gazdálkodás és menedzsment - 09 (2020)</t>
  </si>
  <si>
    <t>Érdi SZC Eötvös József Technikum Informatika és távközlés - 12 (2020)</t>
  </si>
  <si>
    <t>Érdi SZC Eötvös József Technikum Kereskedelem - 13 (2020)</t>
  </si>
  <si>
    <t>Érdi SZC Eötvös József Technikum Közlekedés és szállítmányozás - 15 (2020)</t>
  </si>
  <si>
    <t>Érdi SZC Eötvös József Technikum Rendészet és közszolgálat - 18 (2020)</t>
  </si>
  <si>
    <t>Érdi SZC Eötvös József Technikum Sport - 20 (2020)</t>
  </si>
  <si>
    <t>Érdi SZC Kiskunlacházi Technikum és Szakképző Iskola Építőipar - 06 (2020)</t>
  </si>
  <si>
    <t>Érdi SZC Kiskunlacházi Technikum és Szakképző Iskola Fa- és bútoripar - 08 (2020)</t>
  </si>
  <si>
    <t>Érdi SZC Kiskunlacházi Technikum és Szakképző Iskola Gazdálkodás és menedzsment - 09 (2020)</t>
  </si>
  <si>
    <t>Érdi SZC Kiskunlacházi Technikum és Szakképző Iskola Gépészet - 10 (2020)</t>
  </si>
  <si>
    <t>Érdi SZC Kiskunlacházi Technikum és Szakképző Iskola Informatika és távközlés - 12 (2020)</t>
  </si>
  <si>
    <t>Érdi SZC Kiskunlacházi Technikum és Szakképző Iskola Kereskedelem - 13 (2020)</t>
  </si>
  <si>
    <t>Érdi SZC Kiskunlacházi Technikum és Szakképző Iskola Szépészet - 21 (2020)</t>
  </si>
  <si>
    <t>Érdi SZC Kós Károly Technikum Elektronika és elektrotechnika - 04 (2020)</t>
  </si>
  <si>
    <t>Érdi SZC Kós Károly Technikum Építőipar - 06 (2020)</t>
  </si>
  <si>
    <t>Érdi SZC Kós Károly Technikum Épületgépészet - 07 (2020)</t>
  </si>
  <si>
    <t>Érdi SZC Kós Károly Technikum Gazdálkodás és menedzsment - 09 (2020)</t>
  </si>
  <si>
    <t>Érdi SZC Kós Károly Technikum Gépészet - 10 (2020)</t>
  </si>
  <si>
    <t>Érdi SZC Kós Károly Technikum Informatika és távközlés - 12 (2020)</t>
  </si>
  <si>
    <t>Érdi SZC Kós Károly Technikum Kereskedelem - 13 (2020)</t>
  </si>
  <si>
    <t>Érdi SZC Kós Károly Technikum Rendészet és közszolgálat - 18 (2020)</t>
  </si>
  <si>
    <t>Érdi SZC Kós Károly Technikum Specializált gép- és járműgyártás - 19 (2020)</t>
  </si>
  <si>
    <t>Érdi SZC Kós Károly Technikum Turizmus-vendéglátás - 23 (2020)</t>
  </si>
  <si>
    <t>Érdi SZC Kossuth Zsuzsanna Szakképző Iskola és Kollégium Elektronika és elektrotechnika - 04 (2020)</t>
  </si>
  <si>
    <t>Érdi SZC Kossuth Zsuzsanna Szakképző Iskola és Kollégium Előkészítő évfolyam</t>
  </si>
  <si>
    <t>Érdi SZC Kossuth Zsuzsanna Szakképző Iskola és Kollégium Építőipar - 06 (2020)</t>
  </si>
  <si>
    <t>Érdi SZC Kossuth Zsuzsanna Szakképző Iskola és Kollégium Gazdálkodás és menedzsment - 09 (2020)</t>
  </si>
  <si>
    <t>Érdi SZC Kossuth Zsuzsanna Szakképző Iskola és Kollégium Informatika és távközlés - 12 (2020)</t>
  </si>
  <si>
    <t>Érdi SZC Kossuth Zsuzsanna Szakképző Iskola és Kollégium Kereskedelem - 13 (2020)</t>
  </si>
  <si>
    <t>Érdi SZC Kossuth Zsuzsanna Szakképző Iskola és Kollégium Műhelyiskola</t>
  </si>
  <si>
    <t>Érdi SZC Kossuth Zsuzsanna Szakképző Iskola és Kollégium Turizmus-vendéglátás - 23 (2020)</t>
  </si>
  <si>
    <t>Érdi SZC Százhalombattai Széchenyi István Technikum és Gimnázium Gazdálkodás és menedzsment - 09 (2020)</t>
  </si>
  <si>
    <t>Érdi SZC Százhalombattai Széchenyi István Technikum és Gimnázium Gépészet - 10 (2020)</t>
  </si>
  <si>
    <t>Érdi SZC Százhalombattai Széchenyi István Technikum és Gimnázium Informatika és távközlés - 12 (2020)</t>
  </si>
  <si>
    <t>Érdi SZC Százhalombattai Széchenyi István Technikum és Gimnázium Közlekedés és szállítmányozás - 15 (2020)</t>
  </si>
  <si>
    <t>Északi ASzC Bárczay János Mezőgazdasági Technikum, Szakképző Iskola és Kollégium Mezőgazdaság és erdészet - 17 (2020)</t>
  </si>
  <si>
    <t>Északi ASzC Bárczay János Mezőgazdasági Technikum, Szakképző Iskola és Kollégium Turizmus-vendéglátás - 23 (2020)</t>
  </si>
  <si>
    <t>Északi ASzC Baross László Mezőgazdasági Technikum, Szakképző Iskola és Kollégium Mezőgazdaság és erdészet - 17 (2020)</t>
  </si>
  <si>
    <t>Északi ASzC Debreczeni Márton Mezőgazdasági és Élelmiszeripari Technikum és Szakképző Iskola Élelmiszeripar - 05 (2020)</t>
  </si>
  <si>
    <t>Északi ASzC Debreczeni Márton Mezőgazdasági és Élelmiszeripari Technikum és Szakképző Iskola Előkészítő évfolyam</t>
  </si>
  <si>
    <t>Északi ASzC Debreczeni Márton Mezőgazdasági és Élelmiszeripari Technikum és Szakképző Iskola Mezőgazdaság és erdészet - 17 (2020)</t>
  </si>
  <si>
    <t>Északi ASzC Lippai János Mezőgazdasági Technikum és Szakképző Iskola Mezőgazdaság és erdészet - 17 (2020)</t>
  </si>
  <si>
    <t>Északi ASzC Mátra Erdészeti Technikum, Szakképző Iskola és Kollégium Mezőgazdaság és erdészet - 17 (2020)</t>
  </si>
  <si>
    <t>Északi ASzC Pétervásárai Mezőgazdasági Technikum, Szakképző Iskola és Kollégium Gépészet - 10 (2020)</t>
  </si>
  <si>
    <t>Északi ASzC Pétervásárai Mezőgazdasági Technikum, Szakképző Iskola és Kollégium Mezőgazdaság és erdészet - 17 (2020)</t>
  </si>
  <si>
    <t>Északi ASzC Serényi Béla Mezőgazdasági Technikum és Szakképző Iskola Élelmiszeripar - 05 (2020)</t>
  </si>
  <si>
    <t>Északi ASzC Serényi Béla Mezőgazdasági Technikum és Szakképző Iskola Gépészet - 10 (2020)</t>
  </si>
  <si>
    <t>Északi ASzC Serényi Béla Mezőgazdasági Technikum és Szakképző Iskola Mezőgazdaság és erdészet - 17 (2020)</t>
  </si>
  <si>
    <t>Északi ASzC Serényi Béla Mezőgazdasági Technikum és Szakképző Iskola Rendészet és közszolgálat - 18 (2020)</t>
  </si>
  <si>
    <t>Északi ASzC Széchenyi István Mezőgazdasági és Élelmiszeripari Technikum, Szakképző Iskola és Kollégium Brózik Dezső Tagintézménye Élelmiszeripar - 05 (2020)</t>
  </si>
  <si>
    <t>Északi ASzC Széchenyi István Mezőgazdasági és Élelmiszeripari Technikum, Szakképző Iskola és Kollégium Brózik Dezső Tagintézménye Mezőgazdaság és erdészet - 17 (2020)</t>
  </si>
  <si>
    <t>Északi ASzC Széchenyi István Mezőgazdasági és Élelmiszeripari Technikum, Szakképző Iskola és Kollégium Élelmiszeripar - 05 (2020)</t>
  </si>
  <si>
    <t>Északi ASzC Széchenyi István Mezőgazdasági és Élelmiszeripari Technikum, Szakképző Iskola és Kollégium Környezetvédelem és vízügy - 14 (2020)</t>
  </si>
  <si>
    <t>Északi ASzC Széchenyi István Mezőgazdasági és Élelmiszeripari Technikum, Szakképző Iskola és Kollégium Mezőgazdaság és erdészet - 17 (2020)</t>
  </si>
  <si>
    <t>Északi ASzC Vay Ádám Mezőgazdasági Technikum, Szakképző Iskola és Kollégium Élelmiszeripar - 05 (2020)</t>
  </si>
  <si>
    <t>Északi ASzC Vay Ádám Mezőgazdasági Technikum, Szakképző Iskola és Kollégium Mezőgazdaság és erdészet - 17 (2020)</t>
  </si>
  <si>
    <t>Északi ASzC Vay Ádám Mezőgazdasági Technikum, Szakképző Iskola és Kollégium Rendészet és közszolgálat - 18 (2020)</t>
  </si>
  <si>
    <t>Északi ASzC Vay Ádám Mezőgazdasági Technikum, Szakképző Iskola és Kollégium Turizmus-vendéglátás - 23 (2020)</t>
  </si>
  <si>
    <t>Északi ASzC Westsik Vilmos Élelmiszeripari Technikum és Szakképző Iskola Élelmiszeripar - 05 (2020)</t>
  </si>
  <si>
    <t>Északi ASzC Westsik Vilmos Élelmiszeripari Technikum és Szakképző Iskola Mezőgazdaság és erdészet - 17 (2020)</t>
  </si>
  <si>
    <t>Északi ASzC Westsik Vilmos Élelmiszeripari Technikum és Szakképző Iskola Turizmus-vendéglátás - 23 (2020)</t>
  </si>
  <si>
    <t>Esztergomi Kolping Katolikus Szakképző Iskola Élelmiszeripar - 05 (2020)</t>
  </si>
  <si>
    <t>Esztergomi Kolping Katolikus Szakképző Iskola Szociális - 22 (2020)</t>
  </si>
  <si>
    <t>Esztergomi Kolping Katolikus Szakképző Iskola Turizmus-vendéglátás - 23 (2020)</t>
  </si>
  <si>
    <t>Esztergomi SZC Balassa Bálint Gazdasági Technikum és Szakképző Iskola Gazdálkodás és menedzsment - 09 (2020)</t>
  </si>
  <si>
    <t>Esztergomi SZC Balassa Bálint Gazdasági Technikum és Szakképző Iskola Kereskedelem - 13 (2020)</t>
  </si>
  <si>
    <t>Esztergomi SZC Balassa Bálint Gazdasági Technikum és Szakképző Iskola Közlekedés és szállítmányozás - 15 (2020)</t>
  </si>
  <si>
    <t>Esztergomi SZC Balassa Bálint Gazdasági Technikum és Szakképző Iskola Turizmus-vendéglátás - 23 (2020)</t>
  </si>
  <si>
    <t>Esztergomi SZC Bottyán János Technikum Elektronika és elektrotechnika - 04 (2020)</t>
  </si>
  <si>
    <t>Esztergomi SZC Bottyán János Technikum Előkészítő évfolyam</t>
  </si>
  <si>
    <t>Esztergomi SZC Bottyán János Technikum Informatika és távközlés - 12 (2020)</t>
  </si>
  <si>
    <t>Esztergomi SZC Bottyán János Technikum Szépészet - 21 (2020)</t>
  </si>
  <si>
    <t>Esztergomi SZC Bottyán János Technikum Szociális - 22 (2020)</t>
  </si>
  <si>
    <t>Esztergomi SZC Bottyán János Technikum Vegyipar - 24 (2020)</t>
  </si>
  <si>
    <t>Esztergomi SZC Géza Fejedelem Technikum és Szakképző Iskola Egészségügy - 03 (2020)</t>
  </si>
  <si>
    <t>Esztergomi SZC Géza Fejedelem Technikum és Szakképző Iskola Elektronika és elektrotechnika - 04 (2020)</t>
  </si>
  <si>
    <t>Esztergomi SZC Géza Fejedelem Technikum és Szakképző Iskola Építőipar - 06 (2020)</t>
  </si>
  <si>
    <t>Esztergomi SZC Géza Fejedelem Technikum és Szakképző Iskola Fa- és bútoripar - 08 (2020)</t>
  </si>
  <si>
    <t>Esztergomi SZC Géza Fejedelem Technikum és Szakképző Iskola Gépészet - 10 (2020)</t>
  </si>
  <si>
    <t>Esztergomi SZC Géza Fejedelem Technikum és Szakképző Iskola Kreatív - 16 (2020)</t>
  </si>
  <si>
    <t>Esztergomi SZC Géza Fejedelem Technikum és Szakképző Iskola Műhelyiskola</t>
  </si>
  <si>
    <t>Esztergomi SZC Géza Fejedelem Technikum és Szakképző Iskola Rendészet és közszolgálat - 18 (2020)</t>
  </si>
  <si>
    <t>Esztergomi SZC Géza Fejedelem Technikum és Szakképző Iskola Specializált gép- és járműgyártás - 19 (2020)</t>
  </si>
  <si>
    <t>Esztergomi SZC Géza Fejedelem Technikum és Szakképző Iskola Sport - 20 (2020)</t>
  </si>
  <si>
    <t>Esztergomi SZC Géza Fejedelem Technikum és Szakképző Iskola Szépészet - 21 (2020)</t>
  </si>
  <si>
    <t>Esztergomi SZC Géza Fejedelem Technikum és Szakképző Iskola Szociális - 22 (2020)</t>
  </si>
  <si>
    <t>Fáy András Görögkatolikus Technikum és Szakgimnázium Gazdálkodás és menedzsment - 09 (2020)</t>
  </si>
  <si>
    <t>Fáy András Görögkatolikus Technikum és Szakgimnázium Informatika és távközlés - 12 (2020)</t>
  </si>
  <si>
    <t>Fáy András Görögkatolikus Technikum és Szakgimnázium Közlekedés és szállítmányozás - 15 (2020)</t>
  </si>
  <si>
    <t>Fáy András Görögkatolikus Technikum és Szakgimnázium Nkt</t>
  </si>
  <si>
    <t>Fáy András Görögkatolikus Technikum és Szakgimnázium Sport - 20 (2020)</t>
  </si>
  <si>
    <t>Fáy András Görögkatolikus Technikum és Szakgimnázium Turizmus-vendéglátás - 23 (2020)</t>
  </si>
  <si>
    <t>Fáy András Technikum, Szakképző Iskola és Kollégium Élelmiszeripar - 05 (2020)</t>
  </si>
  <si>
    <t>Fáy András Technikum, Szakképző Iskola és Kollégium Fa- és bútoripar - 08 (2020)</t>
  </si>
  <si>
    <t>Fáy András Technikum, Szakképző Iskola és Kollégium Gépészet - 10 (2020)</t>
  </si>
  <si>
    <t>Fáy András Technikum, Szakképző Iskola és Kollégium Rendészet és közszolgálat - 18 (2020)</t>
  </si>
  <si>
    <t>Fáy András Technikum, Szakképző Iskola és Kollégium Specializált gép- és járműgyártás - 19 (2020)</t>
  </si>
  <si>
    <t>Fáy András Technikum, Szakképző Iskola és Kollégium Turizmus-vendéglátás - 23 (2020)</t>
  </si>
  <si>
    <t>Fáy András Technikum, Szakképző Iskola és Kollégium Vegyipar - 24 (2020)</t>
  </si>
  <si>
    <t>Felcsúti Letenyey Lajos Gimnázium Technikum és Szakképző Iskola Mezőgazdaság és erdészet - 17 (2020)</t>
  </si>
  <si>
    <t>Felcsúti Letenyey Lajos Gimnázium Technikum és Szakképző Iskola Sport - 20 (2020)</t>
  </si>
  <si>
    <t>Felcsúti Letenyey Lajos Gimnázium Technikum és Szakképző Iskola Turizmus-vendéglátás - 23 (2020)</t>
  </si>
  <si>
    <t>Fischer Mór Porcelánipari Szakképző Iskola Kreatív - 16 (2020)</t>
  </si>
  <si>
    <t>Focus Szakképző Iskola, Technikum és Oktatóközpont Szépészet - 21 (2020)</t>
  </si>
  <si>
    <t>Focus Szakképző Iskola, Technikum és Oktatóközpont Turizmus-vendéglátás - 23 (2020)</t>
  </si>
  <si>
    <t>Forrai Metodista Gimnázium és Művészeti Technikum Kreatív - 16 (2020)</t>
  </si>
  <si>
    <t>Gál Ferenc Egyetem Technikum, Szakképző Iskola, Gimnázium és Kollégium Elektronika és elektrotechnika - 04 (2020)</t>
  </si>
  <si>
    <t>Gál Ferenc Egyetem Technikum, Szakképző Iskola, Gimnázium és Kollégium Élelmiszeripar - 05 (2020)</t>
  </si>
  <si>
    <t>Gál Ferenc Egyetem Technikum, Szakképző Iskola, Gimnázium és Kollégium Épületgépészet - 07 (2020)</t>
  </si>
  <si>
    <t>Gál Ferenc Egyetem Technikum, Szakképző Iskola, Gimnázium és Kollégium Gépészet - 10 (2020)</t>
  </si>
  <si>
    <t>Gál Ferenc Egyetem Technikum, Szakképző Iskola, Gimnázium és Kollégium Kereskedelem - 13 (2020)</t>
  </si>
  <si>
    <t>Gál Ferenc Egyetem Technikum, Szakképző Iskola, Gimnázium és Kollégium Mezőgazdaság és erdészet - 17 (2020)</t>
  </si>
  <si>
    <t>Gál Ferenc Egyetem Technikum, Szakképző Iskola, Gimnázium és Kollégium Rendészet és közszolgálat - 18 (2020)</t>
  </si>
  <si>
    <t>Gál Ferenc Egyetem Technikum, Szakképző Iskola, Gimnázium és Kollégium Szociális - 22 (2020)</t>
  </si>
  <si>
    <t>Gál Ferenc Egyetem Technikum, Szakképző Iskola, Gimnázium és Kollégium Turizmus-vendéglátás - 23 (2020)</t>
  </si>
  <si>
    <t>GARABONCIÁS Kreatív szakmák Technikuma, - művészeti Szakgimnázium, Szociális Szakképzőiskola, Gimnázium Budapest Kreatív - 16 (2020)</t>
  </si>
  <si>
    <t>Georgikon Görögkatolikus Mezőgazdasági és Élelmiszeripari Technikum, Szakképző Iskola és Kollégium Élelmiszeripar - 05 (2020)</t>
  </si>
  <si>
    <t>Georgikon Görögkatolikus Mezőgazdasági és Élelmiszeripari Technikum, Szakképző Iskola és Kollégium Gépészet - 10 (2020)</t>
  </si>
  <si>
    <t>Georgikon Görögkatolikus Mezőgazdasági és Élelmiszeripari Technikum, Szakképző Iskola és Kollégium Mezőgazdaság és erdészet - 17 (2020)</t>
  </si>
  <si>
    <t>Georgikon Görögkatolikus Mezőgazdasági és Élelmiszeripari Technikum, Szakképző Iskola és Kollégium Turizmus-vendéglátás - 23 (2020)</t>
  </si>
  <si>
    <t>Gourmand Vendéglátóipari, Idegenforgalmi, Kereskedelmi, Szakképzőiskola,  Technikum és Gimnázium Turizmus-vendéglátás - 23 (2020)</t>
  </si>
  <si>
    <t>Göndöcs Benedek Katolikus Technikum, Szakképző Iskola és Kollégium Egészségügy - 03 (2020)</t>
  </si>
  <si>
    <t>Göndöcs Benedek Katolikus Technikum, Szakképző Iskola és Kollégium Informatika és távközlés - 12 (2020)</t>
  </si>
  <si>
    <t>Göndöcs Benedek Katolikus Technikum, Szakképző Iskola és Kollégium Kereskedelem - 13 (2020)</t>
  </si>
  <si>
    <t>Göndöcs Benedek Katolikus Technikum, Szakképző Iskola és Kollégium Rendészet és közszolgálat - 18 (2020)</t>
  </si>
  <si>
    <t>Göndöcs Benedek Katolikus Technikum, Szakképző Iskola és Kollégium Sport - 20 (2020)</t>
  </si>
  <si>
    <t>Göndöcs Benedek Katolikus Technikum, Szakképző Iskola és Kollégium Szociális - 22 (2020)</t>
  </si>
  <si>
    <t>Göndöcs Benedek Katolikus Technikum, Szakképző Iskola és Kollégium Turizmus-vendéglátás - 23 (2020)</t>
  </si>
  <si>
    <t>Grassalkovich Antal Baptista Szakképző Iskola, Technikum és Szakiskola Kereskedelem - 13 (2020)</t>
  </si>
  <si>
    <t>Grassalkovich Antal Baptista Szakképző Iskola, Technikum és Szakiskola Mezőgazdaság és erdészet - 17 (2020)</t>
  </si>
  <si>
    <t>Grassalkovich Antal Baptista Szakképző Iskola, Technikum és Szakiskola Szociális - 22 (2020)</t>
  </si>
  <si>
    <t>Gróf Széchenyi Ödön Gimnázium és Technikum Egészségügy - 03 (2020)</t>
  </si>
  <si>
    <t>Gubody Ferenc Technikum, Szakképző Iskola és Szakiskola Építőipar - 06 (2020)</t>
  </si>
  <si>
    <t>Gubody Ferenc Technikum, Szakképző Iskola és Szakiskola Közlekedés és szállítmányozás - 15 (2020)</t>
  </si>
  <si>
    <t>Gubody Ferenc Technikum, Szakképző Iskola és Szakiskola Szociális - 22 (2020)</t>
  </si>
  <si>
    <t>Gyöngyösi Kolping Katolikus Szakképző Iskola és Szakiskola Kereskedelem - 13 (2020)</t>
  </si>
  <si>
    <t>Győri SZC Baross Gábor Két Tanítási Nyelvű Közgazdasági Technikum Gazdálkodás és menedzsment - 09 (2020)</t>
  </si>
  <si>
    <t>Győri SZC Bercsényi Miklós Közlekedési és Sportiskolai Technikum Elektronika és elektrotechnika - 04 (2020)</t>
  </si>
  <si>
    <t>Győri SZC Bercsényi Miklós Közlekedési és Sportiskolai Technikum Közlekedés és szállítmányozás - 15 (2020)</t>
  </si>
  <si>
    <t>Győri SZC Bercsényi Miklós Közlekedési és Sportiskolai Technikum Rendészet és közszolgálat - 18 (2020)</t>
  </si>
  <si>
    <t>Győri SZC Bercsényi Miklós Közlekedési és Sportiskolai Technikum Specializált gép- és járműgyártás - 19 (2020)</t>
  </si>
  <si>
    <t>Győri SZC Bercsényi Miklós Közlekedési és Sportiskolai Technikum Sport - 20 (2020)</t>
  </si>
  <si>
    <t>Győri SZC Bolyai János Technikum Gazdálkodás és menedzsment - 09 (2020)</t>
  </si>
  <si>
    <t>Győri SZC Bolyai János Technikum Informatika és távközlés - 12 (2020)</t>
  </si>
  <si>
    <t>Győri SZC Bolyai János Technikum Közlekedés és szállítmányozás - 15 (2020)</t>
  </si>
  <si>
    <t>Győri SZC Deák Ferenc Közgazdasági Technikum Gazdálkodás és menedzsment - 09 (2020)</t>
  </si>
  <si>
    <t>Győri SZC Gábor László Építő- és Faipari Szakképző Iskola Építőipar - 06 (2020)</t>
  </si>
  <si>
    <t>Győri SZC Gábor László Építő- és Faipari Szakképző Iskola Fa- és bútoripar - 08 (2020)</t>
  </si>
  <si>
    <t>Győri SZC Glück Frigyes Turisztikai és Vendéglátóipari Technikum és Szakképző Iskola Turizmus-vendéglátás - 23 (2020)</t>
  </si>
  <si>
    <t>Győri SZC Hild József Építőipari Technikum Építőipar - 06 (2020)</t>
  </si>
  <si>
    <t>Győri SZC Hunyadi Mátyás Technikum Építőipar - 06 (2020)</t>
  </si>
  <si>
    <t>Győri SZC Hunyadi Mátyás Technikum Épületgépészet - 07 (2020)</t>
  </si>
  <si>
    <t>Győri SZC Hunyadi Mátyás Technikum Fa- és bútoripar - 08 (2020)</t>
  </si>
  <si>
    <t>Győri SZC Hunyadi Mátyás Technikum Gépészet - 10 (2020)</t>
  </si>
  <si>
    <t>Győri SZC Hunyadi Mátyás Technikum Informatika és távközlés - 12 (2020)</t>
  </si>
  <si>
    <t>Győri SZC Hunyadi Mátyás Technikum Kereskedelem - 13 (2020)</t>
  </si>
  <si>
    <t>Győri SZC Hunyadi Mátyás Technikum Közlekedés és szállítmányozás - 15 (2020)</t>
  </si>
  <si>
    <t>Győri SZC Hunyadi Mátyás Technikum Specializált gép- és járműgyártás - 19 (2020)</t>
  </si>
  <si>
    <t>Győri SZC Hunyadi Mátyás Technikum Szépészet - 21 (2020)</t>
  </si>
  <si>
    <t>Győri SZC Jedlik Ányos Gépipari és Informatikai Technikum és Kollégium Gépészet - 10 (2020)</t>
  </si>
  <si>
    <t>Győri SZC Jedlik Ányos Gépipari és Informatikai Technikum és Kollégium Informatika és távközlés - 12 (2020)</t>
  </si>
  <si>
    <t>Győri SZC Kossuth Lajos Technikum és Kollégium Elektronika és elektrotechnika - 04 (2020)</t>
  </si>
  <si>
    <t>Győri SZC Kossuth Lajos Technikum és Kollégium Kreatív - 16 (2020)</t>
  </si>
  <si>
    <t>Győri SZC Kossuth Lajos Technikum és Kollégium Szépészet - 21 (2020)</t>
  </si>
  <si>
    <t>Győri SZC Krúdy Gyula Turisztikai és Vendéglátóipari Technikum Turizmus-vendéglátás - 23 (2020)</t>
  </si>
  <si>
    <t>Győri SZC Lukács Sándor Járműipari és Gépészeti Technikum és Kollégium Bányászat és kohászat - 01 (2020)</t>
  </si>
  <si>
    <t>Győri SZC Lukács Sándor Járműipari és Gépészeti Technikum és Kollégium Épületgépészet - 07 (2020)</t>
  </si>
  <si>
    <t>Győri SZC Lukács Sándor Járműipari és Gépészeti Technikum és Kollégium Gépészet - 10 (2020)</t>
  </si>
  <si>
    <t>Győri SZC Lukács Sándor Járműipari és Gépészeti Technikum és Kollégium Specializált gép- és járműgyártás - 19 (2020)</t>
  </si>
  <si>
    <t>Győri SZC Pálffy Miklós Kereskedelmi és Logisztikai Technikum Kereskedelem - 13 (2020)</t>
  </si>
  <si>
    <t>Győri SZC Pálffy Miklós Kereskedelmi és Logisztikai Technikum Közlekedés és szállítmányozás - 15 (2020)</t>
  </si>
  <si>
    <t>Győri SZC Pattantyús-Ábrahám Géza Technikum Elektronika és elektrotechnika - 04 (2020)</t>
  </si>
  <si>
    <t>Győri SZC Pattantyús-Ábrahám Géza Technikum Informatika és távközlés - 12 (2020)</t>
  </si>
  <si>
    <t>Győri SZC Sport és Kreatív Technikum Kreatív - 16 (2020)</t>
  </si>
  <si>
    <t>Győri SZC Sport és Kreatív Technikum Sport - 20 (2020)</t>
  </si>
  <si>
    <t>Gyulai SZC Ady Endre-Bay Zoltán Technikum és Szakképző Iskola Gazdálkodás és menedzsment - 09 (2020)</t>
  </si>
  <si>
    <t>Gyulai SZC Ady Endre-Bay Zoltán Technikum és Szakképző Iskola Informatika és távközlés - 12 (2020)</t>
  </si>
  <si>
    <t>Gyulai SZC Ady Endre-Bay Zoltán Technikum és Szakképző Iskola Kereskedelem - 13 (2020)</t>
  </si>
  <si>
    <t>Gyulai SZC Ady Endre-Bay Zoltán Technikum és Szakképző Iskola Közlekedés és szállítmányozás - 15 (2020)</t>
  </si>
  <si>
    <t>Gyulai SZC Dévaványai Technikum, Szakképző Iskola és Kollégium Építőipar - 06 (2020)</t>
  </si>
  <si>
    <t>Gyulai SZC Dévaványai Technikum, Szakképző Iskola és Kollégium Informatika és távközlés - 12 (2020)</t>
  </si>
  <si>
    <t>Gyulai SZC Dévaványai Technikum, Szakképző Iskola és Kollégium Kereskedelem - 13 (2020)</t>
  </si>
  <si>
    <t>Gyulai SZC Dévaványai Technikum, Szakképző Iskola és Kollégium Szépészet - 21 (2020)</t>
  </si>
  <si>
    <t>Gyulai SZC Dévaványai Technikum, Szakképző Iskola és Kollégium Szociális - 22 (2020)</t>
  </si>
  <si>
    <t>Gyulai SZC Dévaványai Technikum, Szakképző Iskola és Kollégium Turizmus-vendéglátás - 23 (2020)</t>
  </si>
  <si>
    <t>Gyulai SZC Harruckern János Technikum, Szakképző Iskola és Kollégium Egészségügy - 03 (2020)</t>
  </si>
  <si>
    <t>Gyulai SZC Harruckern János Technikum, Szakképző Iskola és Kollégium Élelmiszeripar - 05 (2020)</t>
  </si>
  <si>
    <t>Gyulai SZC Harruckern János Technikum, Szakképző Iskola és Kollégium Előkészítő évfolyam</t>
  </si>
  <si>
    <t>Gyulai SZC Harruckern János Technikum, Szakképző Iskola és Kollégium Építőipar - 06 (2020)</t>
  </si>
  <si>
    <t>Gyulai SZC Harruckern János Technikum, Szakképző Iskola és Kollégium Épületgépészet - 07 (2020)</t>
  </si>
  <si>
    <t>Gyulai SZC Harruckern János Technikum, Szakképző Iskola és Kollégium Fa- és bútoripar - 08 (2020)</t>
  </si>
  <si>
    <t>Gyulai SZC Harruckern János Technikum, Szakképző Iskola és Kollégium Gépészet - 10 (2020)</t>
  </si>
  <si>
    <t>Gyulai SZC Harruckern János Technikum, Szakképző Iskola és Kollégium Informatika és távközlés - 12 (2020)</t>
  </si>
  <si>
    <t>Gyulai SZC Harruckern János Technikum, Szakképző Iskola és Kollégium Kereskedelem - 13 (2020)</t>
  </si>
  <si>
    <t>Gyulai SZC Harruckern János Technikum, Szakképző Iskola és Kollégium Műhelyiskola</t>
  </si>
  <si>
    <t>Gyulai SZC Harruckern János Technikum, Szakképző Iskola és Kollégium Rendészet és közszolgálat - 18 (2020)</t>
  </si>
  <si>
    <t>Gyulai SZC Harruckern János Technikum, Szakképző Iskola és Kollégium Szépészet - 21 (2020)</t>
  </si>
  <si>
    <t>Gyulai SZC Harruckern János Technikum, Szakképző Iskola és Kollégium Szociális - 22 (2020)</t>
  </si>
  <si>
    <t>Gyulai SZC Harruckern János Technikum, Szakképző Iskola és Kollégium Turizmus-vendéglátás - 23 (2020)</t>
  </si>
  <si>
    <t>Gyulai SZC Kossuth Lajos Technikum, Szakképző Iskola és Kollégium Egészségügy - 03 (2020)</t>
  </si>
  <si>
    <t>Gyulai SZC Kossuth Lajos Technikum, Szakképző Iskola és Kollégium Elektronika és elektrotechnika - 04 (2020)</t>
  </si>
  <si>
    <t>Gyulai SZC Kossuth Lajos Technikum, Szakképző Iskola és Kollégium Előkészítő évfolyam</t>
  </si>
  <si>
    <t>Gyulai SZC Kossuth Lajos Technikum, Szakképző Iskola és Kollégium Építőipar - 06 (2020)</t>
  </si>
  <si>
    <t>Gyulai SZC Kossuth Lajos Technikum, Szakképző Iskola és Kollégium Fa- és bútoripar - 08 (2020)</t>
  </si>
  <si>
    <t>Gyulai SZC Kossuth Lajos Technikum, Szakképző Iskola és Kollégium Gazdálkodás és menedzsment - 09 (2020)</t>
  </si>
  <si>
    <t>Gyulai SZC Kossuth Lajos Technikum, Szakképző Iskola és Kollégium Gépészet - 10 (2020)</t>
  </si>
  <si>
    <t>Gyulai SZC Kossuth Lajos Technikum, Szakképző Iskola és Kollégium Informatika és távközlés - 12 (2020)</t>
  </si>
  <si>
    <t>Gyulai SZC Kossuth Lajos Technikum, Szakképző Iskola és Kollégium Kereskedelem - 13 (2020)</t>
  </si>
  <si>
    <t>Gyulai SZC Kossuth Lajos Technikum, Szakképző Iskola és Kollégium Műhelyiskola</t>
  </si>
  <si>
    <t>Gyulai SZC Kossuth Lajos Technikum, Szakképző Iskola és Kollégium Rendészet és közszolgálat - 18 (2020)</t>
  </si>
  <si>
    <t>Gyulai SZC Kossuth Lajos Technikum, Szakképző Iskola és Kollégium Szépészet - 21 (2020)</t>
  </si>
  <si>
    <t>Gyulai SZC Kossuth Lajos Technikum, Szakképző Iskola és Kollégium Szociális - 22 (2020)</t>
  </si>
  <si>
    <t>Gyulai SZC Kossuth Lajos Technikum, Szakképző Iskola és Kollégium Turizmus-vendéglátás - 23 (2020)</t>
  </si>
  <si>
    <t>Gyulai SZC Székely Mihály Technikum, Szakképző Iskola és Kollégium Élelmiszeripar - 05 (2020)</t>
  </si>
  <si>
    <t>Gyulai SZC Székely Mihály Technikum, Szakképző Iskola és Kollégium Előkészítő évfolyam</t>
  </si>
  <si>
    <t>Gyulai SZC Székely Mihály Technikum, Szakképző Iskola és Kollégium Építőipar - 06 (2020)</t>
  </si>
  <si>
    <t>Gyulai SZC Székely Mihály Technikum, Szakképző Iskola és Kollégium Fa- és bútoripar - 08 (2020)</t>
  </si>
  <si>
    <t>Gyulai SZC Székely Mihály Technikum, Szakképző Iskola és Kollégium Gazdálkodás és menedzsment - 09 (2020)</t>
  </si>
  <si>
    <t>Gyulai SZC Székely Mihály Technikum, Szakképző Iskola és Kollégium Informatika és távközlés - 12 (2020)</t>
  </si>
  <si>
    <t>Gyulai SZC Székely Mihály Technikum, Szakképző Iskola és Kollégium Kereskedelem - 13 (2020)</t>
  </si>
  <si>
    <t>Gyulai SZC Székely Mihály Technikum, Szakképző Iskola és Kollégium Környezetvédelem és vízügy - 14 (2020)</t>
  </si>
  <si>
    <t>Gyulai SZC Székely Mihály Technikum, Szakképző Iskola és Kollégium Nkt</t>
  </si>
  <si>
    <t>Gyulai SZC Székely Mihály Technikum, Szakképző Iskola és Kollégium Szépészet - 21 (2020)</t>
  </si>
  <si>
    <t>Gyulai SZC Székely Mihály Technikum, Szakképző Iskola és Kollégium Szociális - 22 (2020)</t>
  </si>
  <si>
    <t>Gyulai SZC Székely Mihály Technikum, Szakképző Iskola és Kollégium Turizmus-vendéglátás - 23 (2020)</t>
  </si>
  <si>
    <t>Gyulai SZC Szigeti Endre Technikum és Szakképző Iskola Gépészet - 10 (2020)</t>
  </si>
  <si>
    <t>Gyulai SZC Szigeti Endre Technikum és Szakképző Iskola Informatika és távközlés - 12 (2020)</t>
  </si>
  <si>
    <t>Gyulai SZC Szigeti Endre Technikum és Szakképző Iskola Kereskedelem - 13 (2020)</t>
  </si>
  <si>
    <t>Gyulai SZC Szigeti Endre Technikum és Szakképző Iskola Kreatív - 16 (2020)</t>
  </si>
  <si>
    <t>Gyulai SZC Szigeti Endre Technikum és Szakképző Iskola Szociális - 22 (2020)</t>
  </si>
  <si>
    <t>Heves Megyei SZC Bornemissza Gergely Technikum, Szakképző Iskola és Kollégium Elektronika és elektrotechnika - 04 (2020)</t>
  </si>
  <si>
    <t>Heves Megyei SZC Bornemissza Gergely Technikum, Szakképző Iskola és Kollégium Építőipar - 06 (2020)</t>
  </si>
  <si>
    <t>Heves Megyei SZC Bornemissza Gergely Technikum, Szakképző Iskola és Kollégium Épületgépészet - 07 (2020)</t>
  </si>
  <si>
    <t>Heves Megyei SZC Bornemissza Gergely Technikum, Szakképző Iskola és Kollégium Fa- és bútoripar - 08 (2020)</t>
  </si>
  <si>
    <t>Heves Megyei SZC Bornemissza Gergely Technikum, Szakképző Iskola és Kollégium Gépészet - 10 (2020)</t>
  </si>
  <si>
    <t>Heves Megyei SZC Bornemissza Gergely Technikum, Szakképző Iskola és Kollégium Kreatív - 16 (2020)</t>
  </si>
  <si>
    <t>Heves Megyei SZC Bornemissza Gergely Technikum, Szakképző Iskola és Kollégium Műhelyiskola</t>
  </si>
  <si>
    <t>Heves Megyei SZC Bornemissza Gergely Technikum, Szakképző Iskola és Kollégium Specializált gép- és járműgyártás - 19 (2020)</t>
  </si>
  <si>
    <t>Heves Megyei SZC Damjanich János Technikum, Szakképző Iskola és Kollégium Egészségügy - 03 (2020)</t>
  </si>
  <si>
    <t>Heves Megyei SZC Damjanich János Technikum, Szakképző Iskola és Kollégium Elektronika és elektrotechnika - 04 (2020)</t>
  </si>
  <si>
    <t>Heves Megyei SZC Damjanich János Technikum, Szakképző Iskola és Kollégium Élelmiszeripar - 05 (2020)</t>
  </si>
  <si>
    <t>Heves Megyei SZC Damjanich János Technikum, Szakképző Iskola és Kollégium Építőipar - 06 (2020)</t>
  </si>
  <si>
    <t>Heves Megyei SZC Damjanich János Technikum, Szakképző Iskola és Kollégium Épületgépészet - 07 (2020)</t>
  </si>
  <si>
    <t>Heves Megyei SZC Damjanich János Technikum, Szakképző Iskola és Kollégium Fa- és bútoripar - 08 (2020)</t>
  </si>
  <si>
    <t>Heves Megyei SZC Damjanich János Technikum, Szakképző Iskola és Kollégium Gépészet - 10 (2020)</t>
  </si>
  <si>
    <t>Heves Megyei SZC Damjanich János Technikum, Szakképző Iskola és Kollégium Informatika és távközlés - 12 (2020)</t>
  </si>
  <si>
    <t>Heves Megyei SZC Damjanich János Technikum, Szakképző Iskola és Kollégium Kereskedelem - 13 (2020)</t>
  </si>
  <si>
    <t>Heves Megyei SZC Damjanich János Technikum, Szakképző Iskola és Kollégium Közlekedés és szállítmányozás - 15 (2020)</t>
  </si>
  <si>
    <t>Heves Megyei SZC Damjanich János Technikum, Szakképző Iskola és Kollégium Specializált gép- és járműgyártás - 19 (2020)</t>
  </si>
  <si>
    <t>Heves Megyei SZC Damjanich János Technikum, Szakképző Iskola és Kollégium Turizmus-vendéglátás - 23 (2020)</t>
  </si>
  <si>
    <t>Heves Megyei SZC József Attila Technikum, Szakképző Iskola és Kollégium Elektronika és elektrotechnika - 04 (2020)</t>
  </si>
  <si>
    <t>Heves Megyei SZC József Attila Technikum, Szakképző Iskola és Kollégium Élelmiszeripar - 05 (2020)</t>
  </si>
  <si>
    <t>Heves Megyei SZC József Attila Technikum, Szakképző Iskola és Kollégium Építőipar - 06 (2020)</t>
  </si>
  <si>
    <t>Heves Megyei SZC József Attila Technikum, Szakképző Iskola és Kollégium Gépészet - 10 (2020)</t>
  </si>
  <si>
    <t>Heves Megyei SZC József Attila Technikum, Szakképző Iskola és Kollégium Informatika és távközlés - 12 (2020)</t>
  </si>
  <si>
    <t>Heves Megyei SZC József Attila Technikum, Szakképző Iskola és Kollégium Műhelyiskola</t>
  </si>
  <si>
    <t>Heves Megyei SZC József Attila Technikum, Szakképző Iskola és Kollégium Szépészet - 21 (2020)</t>
  </si>
  <si>
    <t>Heves Megyei SZC József Attila Technikum, Szakképző Iskola és Kollégium Vegyipar - 24 (2020)</t>
  </si>
  <si>
    <t>Heves Megyei SZC Kossuth Zsuzsanna Technikum, Szakképző Iskola, Kollégium és Könyvtár Egészségügy - 03 (2020)</t>
  </si>
  <si>
    <t>Heves Megyei SZC Kossuth Zsuzsanna Technikum, Szakképző Iskola, Kollégium és Könyvtár Rendészet és közszolgálat - 18 (2020)</t>
  </si>
  <si>
    <t>Heves Megyei SZC Kossuth Zsuzsanna Technikum, Szakképző Iskola, Kollégium és Könyvtár Szociális - 22 (2020)</t>
  </si>
  <si>
    <t>Heves Megyei SZC Március 15. Technikum, Szakképző Iskola és Kollégium Bányászat és kohászat - 01 (2020)</t>
  </si>
  <si>
    <t>Heves Megyei SZC Március 15. Technikum, Szakképző Iskola és Kollégium Építőipar - 06 (2020)</t>
  </si>
  <si>
    <t>Heves Megyei SZC Március 15. Technikum, Szakképző Iskola és Kollégium Kereskedelem - 13 (2020)</t>
  </si>
  <si>
    <t>Heves Megyei SZC Március 15. Technikum, Szakképző Iskola és Kollégium Nkt</t>
  </si>
  <si>
    <t>Heves Megyei SZC Március 15. Technikum, Szakképző Iskola és Kollégium Rendészet és közszolgálat - 18 (2020)</t>
  </si>
  <si>
    <t>Heves Megyei SZC Március 15. Technikum, Szakképző Iskola és Kollégium Sport - 20 (2020)</t>
  </si>
  <si>
    <t>Heves Megyei SZC Március 15. Technikum, Szakképző Iskola és Kollégium Szociális - 22 (2020)</t>
  </si>
  <si>
    <t>Heves Megyei SZC Március 15. Technikum, Szakképző Iskola és Kollégium Turizmus-vendéglátás - 23 (2020)</t>
  </si>
  <si>
    <t>Heves Megyei SZC Remenyik Zsigmond Technikum Gazdálkodás és menedzsment - 09 (2020)</t>
  </si>
  <si>
    <t>Heves Megyei SZC Remenyik Zsigmond Technikum Informatika és távközlés - 12 (2020)</t>
  </si>
  <si>
    <t>Heves Megyei SZC Remenyik Zsigmond Technikum Közlekedés és szállítmányozás - 15 (2020)</t>
  </si>
  <si>
    <t>Heves Megyei SZC Sárvári Kálmán Technikum, Szakképző Iskola és Kollégium Élelmiszeripar - 05 (2020)</t>
  </si>
  <si>
    <t>Heves Megyei SZC Sárvári Kálmán Technikum, Szakképző Iskola és Kollégium Előkészítő évfolyam</t>
  </si>
  <si>
    <t>Heves Megyei SZC Sárvári Kálmán Technikum, Szakképző Iskola és Kollégium Kereskedelem - 13 (2020)</t>
  </si>
  <si>
    <t>Heves Megyei SZC Sárvári Kálmán Technikum, Szakképző Iskola és Kollégium Műhelyiskola</t>
  </si>
  <si>
    <t>Heves Megyei SZC Sárvári Kálmán Technikum, Szakképző Iskola és Kollégium Sport - 20 (2020)</t>
  </si>
  <si>
    <t>Heves Megyei SZC Sárvári Kálmán Technikum, Szakképző Iskola és Kollégium Turizmus-vendéglátás - 23 (2020)</t>
  </si>
  <si>
    <t>Heves Megyei SZC Szent Lőrinc Vendéglátó és Idegenforgalmi Technikum és Szakképző Iskola Kereskedelem - 13 (2020)</t>
  </si>
  <si>
    <t>Heves Megyei SZC Szent Lőrinc Vendéglátó és Idegenforgalmi Technikum és Szakképző Iskola Szépészet - 21 (2020)</t>
  </si>
  <si>
    <t>Heves Megyei SZC Szent Lőrinc Vendéglátó és Idegenforgalmi Technikum és Szakképző Iskola Turizmus-vendéglátás - 23 (2020)</t>
  </si>
  <si>
    <t>Hódmezővásárhelyi SZC Corvin Mátyás Technikum és Szakképző Iskola Egészségügyi technika - 02 (2020)</t>
  </si>
  <si>
    <t>Hódmezővásárhelyi SZC Corvin Mátyás Technikum és Szakképző Iskola Elektronika és elektrotechnika - 04 (2020)</t>
  </si>
  <si>
    <t>Hódmezővásárhelyi SZC Corvin Mátyás Technikum és Szakképző Iskola Építőipar - 06 (2020)</t>
  </si>
  <si>
    <t>Hódmezővásárhelyi SZC Corvin Mátyás Technikum és Szakképző Iskola Gépészet - 10 (2020)</t>
  </si>
  <si>
    <t>Hódmezővásárhelyi SZC Corvin Mátyás Technikum és Szakképző Iskola Kereskedelem - 13 (2020)</t>
  </si>
  <si>
    <t>Hódmezővásárhelyi SZC Corvin Mátyás Technikum és Szakképző Iskola Kreatív - 16 (2020)</t>
  </si>
  <si>
    <t>Hódmezővásárhelyi SZC Corvin Mátyás Technikum és Szakképző Iskola Specializált gép- és járműgyártás - 19 (2020)</t>
  </si>
  <si>
    <t>Hódmezővásárhelyi SZC Corvin Mátyás Technikum és Szakképző Iskola Turizmus-vendéglátás - 23 (2020)</t>
  </si>
  <si>
    <t>Hódmezővásárhelyi SZC Csongrádi Sághy Mihály Technikum, Szakképző Iskola és Kollégium Elektronika és elektrotechnika - 04 (2020)</t>
  </si>
  <si>
    <t>Hódmezővásárhelyi SZC Csongrádi Sághy Mihály Technikum, Szakképző Iskola és Kollégium Építőipar - 06 (2020)</t>
  </si>
  <si>
    <t>Hódmezővásárhelyi SZC Csongrádi Sághy Mihály Technikum, Szakképző Iskola és Kollégium Épületgépészet - 07 (2020)</t>
  </si>
  <si>
    <t>Hódmezővásárhelyi SZC Csongrádi Sághy Mihály Technikum, Szakképző Iskola és Kollégium Fa- és bútoripar - 08 (2020)</t>
  </si>
  <si>
    <t>Hódmezővásárhelyi SZC Csongrádi Sághy Mihály Technikum, Szakképző Iskola és Kollégium Gépészet - 10 (2020)</t>
  </si>
  <si>
    <t>Hódmezővásárhelyi SZC Csongrádi Sághy Mihály Technikum, Szakképző Iskola és Kollégium Informatika és távközlés - 12 (2020)</t>
  </si>
  <si>
    <t>Hódmezővásárhelyi SZC Csongrádi Sághy Mihály Technikum, Szakképző Iskola és Kollégium Közlekedés és szállítmányozás - 15 (2020)</t>
  </si>
  <si>
    <t>Hódmezővásárhelyi SZC Csongrádi Sághy Mihály Technikum, Szakképző Iskola és Kollégium Turizmus-vendéglátás - 23 (2020)</t>
  </si>
  <si>
    <t>Hódmezővásárhelyi SZC Eötvös József Technikum Egészségügy - 03 (2020)</t>
  </si>
  <si>
    <t>Hódmezővásárhelyi SZC Eötvös József Technikum Egészségügyi technika - 02 (2020)</t>
  </si>
  <si>
    <t>Hódmezővásárhelyi SZC Eötvös József Technikum Gazdálkodás és menedzsment - 09 (2020)</t>
  </si>
  <si>
    <t>Hódmezővásárhelyi SZC Eötvös József Technikum Gépészet - 10 (2020)</t>
  </si>
  <si>
    <t>Hódmezővásárhelyi SZC Eötvös József Technikum Informatika és távközlés - 12 (2020)</t>
  </si>
  <si>
    <t>Hódmezővásárhelyi SZC Eötvös József Technikum Sport - 20 (2020)</t>
  </si>
  <si>
    <t>Hódmezővásárhelyi SZC Eötvös József Technikum Szépészet - 21 (2020)</t>
  </si>
  <si>
    <t>Hódmezővásárhelyi SZC Makói Návay Lajos Technikum és Kollégium Építőipar - 06 (2020)</t>
  </si>
  <si>
    <t>Hódmezővásárhelyi SZC Makói Návay Lajos Technikum és Kollégium Gazdálkodás és menedzsment - 09 (2020)</t>
  </si>
  <si>
    <t>Hódmezővásárhelyi SZC Makói Návay Lajos Technikum és Kollégium Gépészet - 10 (2020)</t>
  </si>
  <si>
    <t>Hódmezővásárhelyi SZC Makói Návay Lajos Technikum és Kollégium Informatika és távközlés - 12 (2020)</t>
  </si>
  <si>
    <t>Hódmezővásárhelyi SZC Makói Návay Lajos Technikum és Kollégium Kereskedelem - 13 (2020)</t>
  </si>
  <si>
    <t>Hódmezővásárhelyi SZC Makói Návay Lajos Technikum és Kollégium Közlekedés és szállítmányozás - 15 (2020)</t>
  </si>
  <si>
    <t>Hódmezővásárhelyi SZC Makói Návay Lajos Technikum és Kollégium Specializált gép- és járműgyártás - 19 (2020)</t>
  </si>
  <si>
    <t>Hódmezővásárhelyi SZC Makói Návay Lajos Technikum és Kollégium Turizmus-vendéglátás - 23 (2020)</t>
  </si>
  <si>
    <t>Hódmezővásárhelyi SZC Szentesi Boros Sámuel Technikum Egészségügy - 03 (2020)</t>
  </si>
  <si>
    <t>Hódmezővásárhelyi SZC Szentesi Boros Sámuel Technikum Gazdálkodás és menedzsment - 09 (2020)</t>
  </si>
  <si>
    <t>Hódmezővásárhelyi SZC Szentesi Boros Sámuel Technikum Közlekedés és szállítmányozás - 15 (2020)</t>
  </si>
  <si>
    <t>Hódmezővásárhelyi SZC Szentesi Pollák Antal Technikum Elektronika és elektrotechnika - 04 (2020)</t>
  </si>
  <si>
    <t>Hódmezővásárhelyi SZC Szentesi Pollák Antal Technikum Informatika és távközlés - 12 (2020)</t>
  </si>
  <si>
    <t>Hódmezővásárhelyi SZC Szentesi Zsoldos Ferenc Technikum Elektronika és elektrotechnika - 04 (2020)</t>
  </si>
  <si>
    <t>Hódmezővásárhelyi SZC Szentesi Zsoldos Ferenc Technikum Előkészítő évfolyam</t>
  </si>
  <si>
    <t>Hódmezővásárhelyi SZC Szentesi Zsoldos Ferenc Technikum Építőipar - 06 (2020)</t>
  </si>
  <si>
    <t>Hódmezővásárhelyi SZC Szentesi Zsoldos Ferenc Technikum Épületgépészet - 07 (2020)</t>
  </si>
  <si>
    <t>Hódmezővásárhelyi SZC Szentesi Zsoldos Ferenc Technikum Gépészet - 10 (2020)</t>
  </si>
  <si>
    <t>Hódmezővásárhelyi SZC Szentesi Zsoldos Ferenc Technikum Kereskedelem - 13 (2020)</t>
  </si>
  <si>
    <t>Hódmezővásárhelyi SZC Szentesi Zsoldos Ferenc Technikum Rendészet és közszolgálat - 18 (2020)</t>
  </si>
  <si>
    <t>Hódmezővásárhelyi SZC Szentesi Zsoldos Ferenc Technikum Specializált gép- és járműgyártás - 19 (2020)</t>
  </si>
  <si>
    <t>Hódmezővásárhelyi SZC Szentesi Zsoldos Ferenc Technikum Szépészet - 21 (2020)</t>
  </si>
  <si>
    <t>II. Rákóczi Ferenc Katolikus Gimnázium és Technikum Gazdálkodás és menedzsment - 09 (2020)</t>
  </si>
  <si>
    <t>II. Rákóczi Ferenc Katolikus Gimnázium és Technikum Informatika és távközlés - 12 (2020)</t>
  </si>
  <si>
    <t>II. Rákóczi Ferenc Katolikus Gimnázium és Technikum Közlekedés és szállítmányozás - 15 (2020)</t>
  </si>
  <si>
    <t>II. Rákóczi Ferenc Katolikus Gimnázium és Technikum Mezőgazdaság és erdészet - 17 (2020)</t>
  </si>
  <si>
    <t>Juhász Gyula Református Gimnázium, Technikum és Szakképző Iskola Egészségügy - 03 (2020)</t>
  </si>
  <si>
    <t>Juhász Gyula Református Gimnázium, Technikum és Szakképző Iskola Rendészet és közszolgálat - 18 (2020)</t>
  </si>
  <si>
    <t>Juhász Gyula Református Gimnázium, Technikum és Szakképző Iskola Szociális - 22 (2020)</t>
  </si>
  <si>
    <t>Kanizsay Dorottya Katolikus Gimnázium, Egészségügyi Technikum és Szakképző Iskola Egészségügy - 03 (2020)</t>
  </si>
  <si>
    <t>Kanizsay Dorottya Katolikus Gimnázium, Egészségügyi Technikum és Szakképző Iskola Szociális - 22 (2020)</t>
  </si>
  <si>
    <t>Kaposvári SZC Barcsi Szakképző Iskola Előkészítő évfolyam</t>
  </si>
  <si>
    <t>Kaposvári SZC Barcsi Szakképző Iskola Építőipar - 06 (2020)</t>
  </si>
  <si>
    <t>Kaposvári SZC Barcsi Szakképző Iskola Fa- és bútoripar - 08 (2020)</t>
  </si>
  <si>
    <t>Kaposvári SZC Barcsi Szakképző Iskola Gépészet - 10 (2020)</t>
  </si>
  <si>
    <t>Kaposvári SZC Barcsi Szakképző Iskola Kereskedelem - 13 (2020)</t>
  </si>
  <si>
    <t>Kaposvári SZC Barcsi Szakképző Iskola Specializált gép- és járműgyártás - 19 (2020)</t>
  </si>
  <si>
    <t>Kaposvári SZC Barcsi Szakképző Iskola Turizmus-vendéglátás - 23 (2020)</t>
  </si>
  <si>
    <t>Kaposvári SZC Dráva Völgye Technikum és Gimnázium Gazdálkodás és menedzsment - 09 (2020)</t>
  </si>
  <si>
    <t>Kaposvári SZC Dráva Völgye Technikum és Gimnázium Informatika és távközlés - 12 (2020)</t>
  </si>
  <si>
    <t>Kaposvári SZC Dráva Völgye Technikum és Gimnázium Mezőgazdaság és erdészet - 17 (2020)</t>
  </si>
  <si>
    <t>Kaposvári SZC Dráva Völgye Technikum és Gimnázium Turizmus-vendéglátás - 23 (2020)</t>
  </si>
  <si>
    <t>Kaposvári SZC Eötvös Loránd Műszaki Technikum és Kollégium Bányászat és kohászat - 01 (2020)</t>
  </si>
  <si>
    <t>Kaposvári SZC Eötvös Loránd Műszaki Technikum és Kollégium Elektronika és elektrotechnika - 04 (2020)</t>
  </si>
  <si>
    <t>Kaposvári SZC Eötvös Loránd Műszaki Technikum és Kollégium Gépészet - 10 (2020)</t>
  </si>
  <si>
    <t>Kaposvári SZC Eötvös Loránd Műszaki Technikum és Kollégium Honvédelem - 11 (2020)</t>
  </si>
  <si>
    <t>Kaposvári SZC Eötvös Loránd Műszaki Technikum és Kollégium Informatika és távközlés - 12 (2020)</t>
  </si>
  <si>
    <t>Kaposvári SZC Eötvös Loránd Műszaki Technikum és Kollégium Közlekedés és szállítmányozás - 15 (2020)</t>
  </si>
  <si>
    <t>Kaposvári SZC Eötvös Loránd Műszaki Technikum és Kollégium Rendészet és közszolgálat - 18 (2020)</t>
  </si>
  <si>
    <t>Kaposvári SZC Eötvös Loránd Műszaki Technikum és Kollégium Specializált gép- és járműgyártás - 19 (2020)</t>
  </si>
  <si>
    <t>Kaposvári SZC Eötvös Loránd Műszaki Technikum és Kollégium Sport - 20 (2020)</t>
  </si>
  <si>
    <t>Kaposvári SZC Jálics Ernő Szakképző Iskola és Szakiskola Gépészet - 10 (2020)</t>
  </si>
  <si>
    <t>Kaposvári SZC Jálics Ernő Szakképző Iskola és Szakiskola Szociális - 22 (2020)</t>
  </si>
  <si>
    <t>Kaposvári SZC Jálics Ernő Szakképző Iskola és Szakiskola Turizmus-vendéglátás - 23 (2020)</t>
  </si>
  <si>
    <t>Kaposvári SZC Lamping József Technikum és Szakképző Iskola Előkészítő évfolyam</t>
  </si>
  <si>
    <t>Kaposvári SZC Lamping József Technikum és Szakképző Iskola Építőipar - 06 (2020)</t>
  </si>
  <si>
    <t>Kaposvári SZC Lamping József Technikum és Szakképző Iskola Épületgépészet - 07 (2020)</t>
  </si>
  <si>
    <t>Kaposvári SZC Lamping József Technikum és Szakképző Iskola Fa- és bútoripar - 08 (2020)</t>
  </si>
  <si>
    <t>Kaposvári SZC Lamping József Technikum és Szakképző Iskola Környezetvédelem és vízügy - 14 (2020)</t>
  </si>
  <si>
    <t>Kaposvári SZC Lamping József Technikum és Szakképző Iskola Szépészet - 21 (2020)</t>
  </si>
  <si>
    <t>Kaposvári SZC Nagyatádi Ady Endre Technikum és Gimnázium Egészségügy - 03 (2020)</t>
  </si>
  <si>
    <t>Kaposvári SZC Nagyatádi Ady Endre Technikum és Gimnázium Gazdálkodás és menedzsment - 09 (2020)</t>
  </si>
  <si>
    <t>Kaposvári SZC Nagyatádi Ady Endre Technikum és Gimnázium Gépészet - 10 (2020)</t>
  </si>
  <si>
    <t>Kaposvári SZC Nagyatádi Ady Endre Technikum és Gimnázium Informatika és távközlés - 12 (2020)</t>
  </si>
  <si>
    <t>Kaposvári SZC Nagyatádi Ady Endre Technikum és Gimnázium Nkt</t>
  </si>
  <si>
    <t>Kaposvári SZC Nagyatádi Ady Endre Technikum és Gimnázium Szociális - 22 (2020)</t>
  </si>
  <si>
    <t>Kaposvári SZC Nagyatádi Ady Endre Technikum és Gimnázium Turizmus-vendéglátás - 23 (2020)</t>
  </si>
  <si>
    <t>Kaposvári SZC Nagyatádi Szakképző Iskola Építőipar - 06 (2020)</t>
  </si>
  <si>
    <t>Kaposvári SZC Nagyatádi Szakképző Iskola Gépészet - 10 (2020)</t>
  </si>
  <si>
    <t>Kaposvári SZC Nagyatádi Szakképző Iskola Kereskedelem - 13 (2020)</t>
  </si>
  <si>
    <t>Kaposvári SZC Nagyatádi Szakképző Iskola Turizmus-vendéglátás - 23 (2020)</t>
  </si>
  <si>
    <t>Kaposvári SZC Noszlopy Gáspár Közgazdasági Technikum Gazdálkodás és menedzsment - 09 (2020)</t>
  </si>
  <si>
    <t>Kaposvári SZC Noszlopy Gáspár Közgazdasági Technikum Informatika és távközlés - 12 (2020)</t>
  </si>
  <si>
    <t>Kaposvári SZC Noszlopy Gáspár Közgazdasági Technikum Kereskedelem - 13 (2020)</t>
  </si>
  <si>
    <t>Kaposvári SZC Noszlopy Gáspár Közgazdasági Technikum Közlekedés és szállítmányozás - 15 (2020)</t>
  </si>
  <si>
    <t>Kaposvári SZC Noszlopy Gáspár Közgazdasági Technikum Turizmus-vendéglátás - 23 (2020)</t>
  </si>
  <si>
    <t>Kaposvári SZC Rudnay Gyula Szakképző Iskola és Kollégium Elektronika és elektrotechnika - 04 (2020)</t>
  </si>
  <si>
    <t>Kaposvári SZC Rudnay Gyula Szakképző Iskola és Kollégium Gazdálkodás és menedzsment - 09 (2020)</t>
  </si>
  <si>
    <t>Kaposvári SZC Rudnay Gyula Szakképző Iskola és Kollégium Gépészet - 10 (2020)</t>
  </si>
  <si>
    <t>Kaposvári SZC Rudnay Gyula Szakképző Iskola és Kollégium Mezőgazdaság és erdészet - 17 (2020)</t>
  </si>
  <si>
    <t>Kaposvári SZC Rudnay Gyula Szakképző Iskola és Kollégium Rendészet és közszolgálat - 18 (2020)</t>
  </si>
  <si>
    <t>Kaposvári SZC Rudnay Gyula Szakképző Iskola és Kollégium Turizmus-vendéglátás - 23 (2020)</t>
  </si>
  <si>
    <t>Kaposvári SZC Széchenyi István Technikum és Szakképző Iskola Kereskedelem - 13 (2020)</t>
  </si>
  <si>
    <t>Kaposvári SZC Széchenyi István Technikum és Szakképző Iskola Turizmus-vendéglátás - 23 (2020)</t>
  </si>
  <si>
    <t>Karcagi SZC Hámori András Technikum és Szakképző Iskola Elektronika és elektrotechnika - 04 (2020)</t>
  </si>
  <si>
    <t>Karcagi SZC Hámori András Technikum és Szakképző Iskola Építőipar - 06 (2020)</t>
  </si>
  <si>
    <t>Karcagi SZC Hámori András Technikum és Szakképző Iskola Gazdálkodás és menedzsment - 09 (2020)</t>
  </si>
  <si>
    <t>Karcagi SZC Hámori András Technikum és Szakképző Iskola Gépészet - 10 (2020)</t>
  </si>
  <si>
    <t>Karcagi SZC Hámori András Technikum és Szakképző Iskola Informatika és távközlés - 12 (2020)</t>
  </si>
  <si>
    <t>Karcagi SZC Hámori András Technikum és Szakképző Iskola Kereskedelem - 13 (2020)</t>
  </si>
  <si>
    <t>Karcagi SZC Hámori András Technikum és Szakképző Iskola Szépészet - 21 (2020)</t>
  </si>
  <si>
    <t>Karcagi SZC Hámori András Technikum és Szakképző Iskola Turizmus-vendéglátás - 23 (2020)</t>
  </si>
  <si>
    <t>Karcagi SZC Kunszentmártoni Technikum és Szakképző Iskola Előkészítő évfolyam</t>
  </si>
  <si>
    <t>Karcagi SZC Kunszentmártoni Technikum és Szakképző Iskola Építőipar - 06 (2020)</t>
  </si>
  <si>
    <t>Karcagi SZC Kunszentmártoni Technikum és Szakképző Iskola Gépészet - 10 (2020)</t>
  </si>
  <si>
    <t>Karcagi SZC Kunszentmártoni Technikum és Szakképző Iskola Informatika és távközlés - 12 (2020)</t>
  </si>
  <si>
    <t>Karcagi SZC Kunszentmártoni Technikum és Szakképző Iskola Kereskedelem - 13 (2020)</t>
  </si>
  <si>
    <t>Karcagi SZC Kunszentmártoni Technikum és Szakképző Iskola Mezőgazdaság és erdészet - 17 (2020)</t>
  </si>
  <si>
    <t>Karcagi SZC Kunszentmártoni Technikum és Szakképző Iskola Nkt</t>
  </si>
  <si>
    <t>Karcagi SZC Kunszentmártoni Technikum és Szakképző Iskola Rendészet és közszolgálat - 18 (2020)</t>
  </si>
  <si>
    <t>Karcagi SZC Kunszentmártoni Technikum és Szakképző Iskola Turizmus-vendéglátás - 23 (2020)</t>
  </si>
  <si>
    <t>Karcagi SZC Lábassy János Technikum és Szakképző Iskola Elektronika és elektrotechnika - 04 (2020)</t>
  </si>
  <si>
    <t>Karcagi SZC Lábassy János Technikum és Szakképző Iskola Előkészítő évfolyam</t>
  </si>
  <si>
    <t>Karcagi SZC Lábassy János Technikum és Szakképző Iskola Építőipar - 06 (2020)</t>
  </si>
  <si>
    <t>Karcagi SZC Lábassy János Technikum és Szakképző Iskola Fa- és bútoripar - 08 (2020)</t>
  </si>
  <si>
    <t>Karcagi SZC Lábassy János Technikum és Szakképző Iskola Gépészet - 10 (2020)</t>
  </si>
  <si>
    <t>Karcagi SZC Lábassy János Technikum és Szakképző Iskola Kereskedelem - 13 (2020)</t>
  </si>
  <si>
    <t>Karcagi SZC Lábassy János Technikum és Szakképző Iskola Kreatív - 16 (2020)</t>
  </si>
  <si>
    <t>Karcagi SZC Lábassy János Technikum és Szakképző Iskola Szépészet - 21 (2020)</t>
  </si>
  <si>
    <t>Karcagi SZC Lábassy János Technikum és Szakképző Iskola Szociális - 22 (2020)</t>
  </si>
  <si>
    <t>Karcagi SZC Mezőtúri Szakképző Iskola és Kollégium Előkészítő évfolyam</t>
  </si>
  <si>
    <t>Karcagi SZC Mezőtúri Szakképző Iskola és Kollégium Építőipar - 06 (2020)</t>
  </si>
  <si>
    <t>Karcagi SZC Mezőtúri Szakképző Iskola és Kollégium Fa- és bútoripar - 08 (2020)</t>
  </si>
  <si>
    <t>Karcagi SZC Mezőtúri Szakképző Iskola és Kollégium Gépészet - 10 (2020)</t>
  </si>
  <si>
    <t>Karcagi SZC Mezőtúri Szakképző Iskola és Kollégium Turizmus-vendéglátás - 23 (2020)</t>
  </si>
  <si>
    <t>Karcagi SZC Nagy László Gimnázium, Technikum és Szakképző Iskola Élelmiszeripar - 05 (2020)</t>
  </si>
  <si>
    <t>Karcagi SZC Nagy László Gimnázium, Technikum és Szakképző Iskola Előkészítő évfolyam</t>
  </si>
  <si>
    <t>Karcagi SZC Nagy László Gimnázium, Technikum és Szakképző Iskola Építőipar - 06 (2020)</t>
  </si>
  <si>
    <t>Karcagi SZC Nagy László Gimnázium, Technikum és Szakképző Iskola Gazdálkodás és menedzsment - 09 (2020)</t>
  </si>
  <si>
    <t>Karcagi SZC Nagy László Gimnázium, Technikum és Szakképző Iskola Gépészet - 10 (2020)</t>
  </si>
  <si>
    <t>Karcagi SZC Nagy László Gimnázium, Technikum és Szakképző Iskola Kereskedelem - 13 (2020)</t>
  </si>
  <si>
    <t>Karcagi SZC Nagy László Gimnázium, Technikum és Szakképző Iskola Turizmus-vendéglátás - 23 (2020)</t>
  </si>
  <si>
    <t>Karcagi SZC Teleki Blanka Gimnázium, Technikum és Kollégium Egészségügy - 03 (2020)</t>
  </si>
  <si>
    <t>Karcagi SZC Teleki Blanka Gimnázium, Technikum és Kollégium Elektronika és elektrotechnika - 04 (2020)</t>
  </si>
  <si>
    <t>Karcagi SZC Teleki Blanka Gimnázium, Technikum és Kollégium Gazdálkodás és menedzsment - 09 (2020)</t>
  </si>
  <si>
    <t>Karcagi SZC Teleki Blanka Gimnázium, Technikum és Kollégium Informatika és távközlés - 12 (2020)</t>
  </si>
  <si>
    <t>Karcagi SZC Teleki Blanka Gimnázium, Technikum és Kollégium Kereskedelem - 13 (2020)</t>
  </si>
  <si>
    <t>Karcagi SZC Teleki Blanka Gimnázium, Technikum és Kollégium Környezetvédelem és vízügy - 14 (2020)</t>
  </si>
  <si>
    <t>Karcagi SZC Teleki Blanka Gimnázium, Technikum és Kollégium Turizmus-vendéglátás - 23 (2020)</t>
  </si>
  <si>
    <t>Karcagi SZC Ványai Ambrus Technikum, Szakképző Iskola és Kollégium Elektronika és elektrotechnika - 04 (2020)</t>
  </si>
  <si>
    <t>Karcagi SZC Ványai Ambrus Technikum, Szakképző Iskola és Kollégium Gépészet - 10 (2020)</t>
  </si>
  <si>
    <t>Karcagi SZC Ványai Ambrus Technikum, Szakképző Iskola és Kollégium Informatika és távközlés - 12 (2020)</t>
  </si>
  <si>
    <t>Karcagi SZC Ványai Ambrus Technikum, Szakképző Iskola és Kollégium Kereskedelem - 13 (2020)</t>
  </si>
  <si>
    <t>Karcagi SZC Ványai Ambrus Technikum, Szakképző Iskola és Kollégium Specializált gép- és járműgyártás - 19 (2020)</t>
  </si>
  <si>
    <t>Karcagi SZC Varró István Technikum, Szakképző Iskola és Kollégium Egészségügy - 03 (2020)</t>
  </si>
  <si>
    <t>Karcagi SZC Varró István Technikum, Szakképző Iskola és Kollégium Elektronika és elektrotechnika - 04 (2020)</t>
  </si>
  <si>
    <t>Karcagi SZC Varró István Technikum, Szakképző Iskola és Kollégium Előkészítő évfolyam</t>
  </si>
  <si>
    <t>Karcagi SZC Varró István Technikum, Szakképző Iskola és Kollégium Építőipar - 06 (2020)</t>
  </si>
  <si>
    <t>Karcagi SZC Varró István Technikum, Szakképző Iskola és Kollégium Fa- és bútoripar - 08 (2020)</t>
  </si>
  <si>
    <t>Karcagi SZC Varró István Technikum, Szakképző Iskola és Kollégium Gazdálkodás és menedzsment - 09 (2020)</t>
  </si>
  <si>
    <t>Karcagi SZC Varró István Technikum, Szakképző Iskola és Kollégium Gépészet - 10 (2020)</t>
  </si>
  <si>
    <t>Karcagi SZC Varró István Technikum, Szakképző Iskola és Kollégium Kereskedelem - 13 (2020)</t>
  </si>
  <si>
    <t>Karcagi SZC Varró István Technikum, Szakképző Iskola és Kollégium Turizmus-vendéglátás - 23 (2020)</t>
  </si>
  <si>
    <t>Kecskeméti SZC Gáspár András Technikum Egészségügyi technika - 02 (2020)</t>
  </si>
  <si>
    <t>Kecskeméti SZC Gáspár András Technikum Előkészítő évfolyam</t>
  </si>
  <si>
    <t>Kecskeméti SZC Gáspár András Technikum Építőipar - 06 (2020)</t>
  </si>
  <si>
    <t>Kecskeméti SZC Gáspár András Technikum Épületgépészet - 07 (2020)</t>
  </si>
  <si>
    <t>Kecskeméti SZC Gáspár András Technikum Fa- és bútoripar - 08 (2020)</t>
  </si>
  <si>
    <t>Kecskeméti SZC Gáspár András Technikum Gépészet - 10 (2020)</t>
  </si>
  <si>
    <t>Kecskeméti SZC Gáspár András Technikum Honvédelem - 11 (2020)</t>
  </si>
  <si>
    <t>Kecskeméti SZC Gáspár András Technikum Kreatív - 16 (2020)</t>
  </si>
  <si>
    <t>Kecskeméti SZC Gáspár András Technikum Műhelyiskola</t>
  </si>
  <si>
    <t>Kecskeméti SZC Gáspár András Technikum Rendészet és közszolgálat - 18 (2020)</t>
  </si>
  <si>
    <t>Kecskeméti SZC Gáspár András Technikum Specializált gép- és járműgyártás - 19 (2020)</t>
  </si>
  <si>
    <t>Kecskeméti SZC Gáspár András Technikum Szépészet - 21 (2020)</t>
  </si>
  <si>
    <t>Kecskeméti SZC Gróf Károlyi Sándor Technikum Informatika és távközlés - 12 (2020)</t>
  </si>
  <si>
    <t>Kecskeméti SZC Gróf Károlyi Sándor Technikum Kereskedelem - 13 (2020)</t>
  </si>
  <si>
    <t>Kecskeméti SZC Gróf Károlyi Sándor Technikum Közlekedés és szállítmányozás - 15 (2020)</t>
  </si>
  <si>
    <t>Kecskeméti SZC Gróf Károlyi Sándor Technikum Kreatív - 16 (2020)</t>
  </si>
  <si>
    <t>Kecskeméti SZC Kada Elek Technikum Gazdálkodás és menedzsment - 09 (2020)</t>
  </si>
  <si>
    <t>Kecskeméti SZC Kandó Kálmán Technikum Elektronika és elektrotechnika - 04 (2020)</t>
  </si>
  <si>
    <t>Kecskeméti SZC Kandó Kálmán Technikum Fa- és bútoripar - 08 (2020)</t>
  </si>
  <si>
    <t>Kecskeméti SZC Kandó Kálmán Technikum Gépészet - 10 (2020)</t>
  </si>
  <si>
    <t>Kecskeméti SZC Kandó Kálmán Technikum Informatika és távközlés - 12 (2020)</t>
  </si>
  <si>
    <t>Kecskeméti SZC Kandó Kálmán Technikum Kreatív - 16 (2020)</t>
  </si>
  <si>
    <t>Kecskeméti SZC Kandó Kálmán Technikum Nkt</t>
  </si>
  <si>
    <t>Kecskeméti SZC Kandó Kálmán Technikum Specializált gép- és járműgyártás - 19 (2020)</t>
  </si>
  <si>
    <t>Kecskeméti SZC Széchenyi István Technikum Turizmus-vendéglátás - 23 (2020)</t>
  </si>
  <si>
    <t>Kecskeméti SZC Szent-Györgyi Albert Technikum Egészségügy - 03 (2020)</t>
  </si>
  <si>
    <t>Kecskeméti SZC Szent-Györgyi Albert Technikum Nkt</t>
  </si>
  <si>
    <t>Kecskeméti SZC Szent-Györgyi Albert Technikum Sport - 20 (2020)</t>
  </si>
  <si>
    <t>Kecskeméti SZC Szent-Györgyi Albert Technikum Szociális - 22 (2020)</t>
  </si>
  <si>
    <t>Kecskeméti SZC Tiszakécskei Kiss Bálint Szakképző Iskola Gépészet - 10 (2020)</t>
  </si>
  <si>
    <t>Kecskeméti SZC Tiszakécskei Kiss Bálint Szakképző Iskola Kereskedelem - 13 (2020)</t>
  </si>
  <si>
    <t>Kecskeméti SZC Tiszakécskei Kiss Bálint Szakképző Iskola Mezőgazdaság és erdészet - 17 (2020)</t>
  </si>
  <si>
    <t>Kecskeméti SZC Tiszakécskei Kiss Bálint Szakképző Iskola Turizmus-vendéglátás - 23 (2020)</t>
  </si>
  <si>
    <t>Kecskeméti SZC Virágh Gedeon Technikum Elektronika és elektrotechnika - 04 (2020)</t>
  </si>
  <si>
    <t>Kecskeméti SZC Virágh Gedeon Technikum Fa- és bútoripar - 08 (2020)</t>
  </si>
  <si>
    <t>Kecskeméti SZC Virágh Gedeon Technikum Gépészet - 10 (2020)</t>
  </si>
  <si>
    <t>Kecskeméti SZC Virágh Gedeon Technikum Informatika és távközlés - 12 (2020)</t>
  </si>
  <si>
    <t>Kecskeméti SZC Virágh Gedeon Technikum Kereskedelem - 13 (2020)</t>
  </si>
  <si>
    <t>Kecskeméti SZC Virágh Gedeon Technikum Rendészet és közszolgálat - 18 (2020)</t>
  </si>
  <si>
    <t>Kecskeméti SZC Virágh Gedeon Technikum Specializált gép- és járműgyártás - 19 (2020)</t>
  </si>
  <si>
    <t>Kempelen Farkas Képesség- és Tehetségfejlesztő Alapítványi Gimnázium, Technikum, Szakképző Iskola és Kollégium Honvédelem - 11 (2020)</t>
  </si>
  <si>
    <t>Kempelen Farkas Képesség- és Tehetségfejlesztő Alapítványi Gimnázium, Technikum, Szakképző Iskola és Kollégium Rendészet és közszolgálat - 18 (2020)</t>
  </si>
  <si>
    <t>Kisalföldi ASzC Batthyány Lajos Mezőgazdasági és Élelmiszeripari Technikum, Szakképző Iskola és Kollégium Élelmiszeripar - 05 (2020)</t>
  </si>
  <si>
    <t>Kisalföldi ASzC Batthyány Lajos Mezőgazdasági és Élelmiszeripari Technikum, Szakképző Iskola és Kollégium Mezőgazdaság és erdészet - 17 (2020)</t>
  </si>
  <si>
    <t>Kisalföldi ASzC Csukás Zoltán Mezőgazdasági Technikum és Szakképző Iskola Mezőgazdaság és erdészet - 17 (2020)</t>
  </si>
  <si>
    <t>Kisalföldi ASzC Dr. Entz Ferenc Mezőgazdasági Technikum, Szakképző Iskola és Kollégium Kereskedelem - 13 (2020)</t>
  </si>
  <si>
    <t>Kisalföldi ASzC Dr. Entz Ferenc Mezőgazdasági Technikum, Szakképző Iskola és Kollégium Mezőgazdaság és erdészet - 17 (2020)</t>
  </si>
  <si>
    <t>Kisalföldi ASzC Dr. Entz Ferenc Mezőgazdasági Technikum, Szakképző Iskola és Kollégium Turizmus-vendéglátás - 23 (2020)</t>
  </si>
  <si>
    <t>Kisalföldi ASzC Eötvös József Technikum, Szakképző Iskola és Kollégium Gépészet - 10 (2020)</t>
  </si>
  <si>
    <t>Kisalföldi ASzC Eötvös József Technikum, Szakképző Iskola és Kollégium Mezőgazdaság és erdészet - 17 (2020)</t>
  </si>
  <si>
    <t>Kisalföldi ASzC Herman Ottó Környezetvédelmi és Mezőgazdasági Technikum, Szakképző Iskola és Kollégium Környezetvédelem és vízügy - 14 (2020)</t>
  </si>
  <si>
    <t>Kisalföldi ASzC Herman Ottó Környezetvédelmi és Mezőgazdasági Technikum, Szakképző Iskola és Kollégium Mezőgazdaság és erdészet - 17 (2020)</t>
  </si>
  <si>
    <t>Kisalföldi ASzC Herman Ottó Környezetvédelmi és Mezőgazdasági Technikum, Szakképző Iskola és Kollégium Sport - 20 (2020)</t>
  </si>
  <si>
    <t>Kisalföldi ASzC Jávorka Sándor Mezőgazdasági és Élelmiszeripari Technikum, Szakképző Iskola és Kollégium Élelmiszeripar - 05 (2020)</t>
  </si>
  <si>
    <t>Kisalföldi ASzC Jávorka Sándor Mezőgazdasági és Élelmiszeripari Technikum, Szakképző Iskola és Kollégium Mezőgazdaság és erdészet - 17 (2020)</t>
  </si>
  <si>
    <t>Kisalföldi ASzC Pettkó-Szandtner Tibor Lovas Szakképző Iskola és Kollégium Mezőgazdaság és erdészet - 17 (2020)</t>
  </si>
  <si>
    <t>Kisalföldi ASzC Roth Gyula Erdészeti Technikum, Szakképző Iskola és Kollégium Fa- és bútoripar - 08 (2020)</t>
  </si>
  <si>
    <t>Kisalföldi ASzC Roth Gyula Erdészeti Technikum, Szakképző Iskola és Kollégium Környezetvédelem és vízügy - 14 (2020)</t>
  </si>
  <si>
    <t>Kisalföldi ASzC Roth Gyula Erdészeti Technikum, Szakképző Iskola és Kollégium Mezőgazdaság és erdészet - 17 (2020)</t>
  </si>
  <si>
    <t>Kisalföldi ASzC Szent István Mezőgazdasági és Élelmiszeripari Technikum és Szakképző Iskola Élelmiszeripar - 05 (2020)</t>
  </si>
  <si>
    <t>Kisalföldi ASzC Szent István Mezőgazdasági és Élelmiszeripari Technikum és Szakképző Iskola Mezőgazdaság és erdészet - 17 (2020)</t>
  </si>
  <si>
    <t>Kisalföldi ASzC Szombathelyi Élelmiszeripari és Földmérési Technikum, Szakképző Iskola és Kollégium Élelmiszeripar - 05 (2020)</t>
  </si>
  <si>
    <t>Kisalföldi ASzC Szombathelyi Élelmiszeripari és Földmérési Technikum, Szakképző Iskola és Kollégium Mezőgazdaság és erdészet - 17 (2020)</t>
  </si>
  <si>
    <t>Kisalföldi ASzC Vépi Mezőgazdasági Technikum, Szakképző Iskola és Kollégium Élelmiszeripar - 05 (2020)</t>
  </si>
  <si>
    <t>Kisalföldi ASzC Vépi Mezőgazdasági Technikum, Szakképző Iskola és Kollégium Mezőgazdaság és erdészet - 17 (2020)</t>
  </si>
  <si>
    <t>Kisalföldi ASzC Vépi Mezőgazdasági Technikum, Szakképző Iskola és Kollégium Rendészet és közszolgálat - 18 (2020)</t>
  </si>
  <si>
    <t>Kisalföldi ASzC Veres Péter Mezőgazdasági és Élelmiszeripari Technikum, Szakképző Iskola és Kollégium Élelmiszeripar - 05 (2020)</t>
  </si>
  <si>
    <t>Kisalföldi ASzC Veres Péter Mezőgazdasági és Élelmiszeripari Technikum, Szakképző Iskola és Kollégium Mezőgazdaság és erdészet - 17 (2020)</t>
  </si>
  <si>
    <t>Kiskunfélegyházi Szent Benedek PG Két Tanítási Nyelvű Technikum és Kollégium Gépészet - 10 (2020)</t>
  </si>
  <si>
    <t>Kiskunfélegyházi Szent Benedek PG Két Tanítási Nyelvű Technikum és Kollégium Informatika és távközlés - 12 (2020)</t>
  </si>
  <si>
    <t>Kiskunhalasi SZC Dékáni Árpád Technikum Egészségügy - 03 (2020)</t>
  </si>
  <si>
    <t>Kiskunhalasi SZC Dékáni Árpád Technikum Honvédelem - 11 (2020)</t>
  </si>
  <si>
    <t>Kiskunhalasi SZC Dékáni Árpád Technikum Kereskedelem - 13 (2020)</t>
  </si>
  <si>
    <t>Kiskunhalasi SZC Dékáni Árpád Technikum Nkt</t>
  </si>
  <si>
    <t>Kiskunhalasi SZC Dékáni Árpád Technikum Rendészet és közszolgálat - 18 (2020)</t>
  </si>
  <si>
    <t>Kiskunhalasi SZC Dékáni Árpád Technikum Specializált gép- és járműgyártás - 19 (2020)</t>
  </si>
  <si>
    <t>Kiskunhalasi SZC Dékáni Árpád Technikum Szépészet - 21 (2020)</t>
  </si>
  <si>
    <t>Kiskunhalasi SZC Dékáni Árpád Technikum Szociális - 22 (2020)</t>
  </si>
  <si>
    <t>Kiskunhalasi SZC Dékáni Árpád Technikum Turizmus-vendéglátás - 23 (2020)</t>
  </si>
  <si>
    <t>Kiskunhalasi SZC Kiskőrösi Wattay Technikum és Kollégium Fa- és bútoripar - 08 (2020)</t>
  </si>
  <si>
    <t>Kiskunhalasi SZC Kiskőrösi Wattay Technikum és Kollégium Gazdálkodás és menedzsment - 09 (2020)</t>
  </si>
  <si>
    <t>Kiskunhalasi SZC Kiskőrösi Wattay Technikum és Kollégium Gépészet - 10 (2020)</t>
  </si>
  <si>
    <t>Kiskunhalasi SZC Kiskőrösi Wattay Technikum és Kollégium Informatika és távközlés - 12 (2020)</t>
  </si>
  <si>
    <t>Kiskunhalasi SZC Kiskőrösi Wattay Technikum és Kollégium Kereskedelem - 13 (2020)</t>
  </si>
  <si>
    <t>Kiskunhalasi SZC Kiskőrösi Wattay Technikum és Kollégium Turizmus-vendéglátás - 23 (2020)</t>
  </si>
  <si>
    <t>Kiskunhalasi SZC Kiskunfélegyházi Kossuth Lajos Technikum, Szakképző Iskola és Kollégium Elektronika és elektrotechnika - 04 (2020)</t>
  </si>
  <si>
    <t>Kiskunhalasi SZC Kiskunfélegyházi Kossuth Lajos Technikum, Szakképző Iskola és Kollégium Előkészítő évfolyam</t>
  </si>
  <si>
    <t>Kiskunhalasi SZC Kiskunfélegyházi Kossuth Lajos Technikum, Szakképző Iskola és Kollégium Építőipar - 06 (2020)</t>
  </si>
  <si>
    <t>Kiskunhalasi SZC Kiskunfélegyházi Kossuth Lajos Technikum, Szakképző Iskola és Kollégium Épületgépészet - 07 (2020)</t>
  </si>
  <si>
    <t>Kiskunhalasi SZC Kiskunfélegyházi Kossuth Lajos Technikum, Szakképző Iskola és Kollégium Fa- és bútoripar - 08 (2020)</t>
  </si>
  <si>
    <t>Kiskunhalasi SZC Kiskunfélegyházi Kossuth Lajos Technikum, Szakképző Iskola és Kollégium Gépészet - 10 (2020)</t>
  </si>
  <si>
    <t>Kiskunhalasi SZC Kiskunfélegyházi Kossuth Lajos Technikum, Szakképző Iskola és Kollégium Informatika és távközlés - 12 (2020)</t>
  </si>
  <si>
    <t>Kiskunhalasi SZC Kiskunfélegyházi Kossuth Lajos Technikum, Szakképző Iskola és Kollégium Kereskedelem - 13 (2020)</t>
  </si>
  <si>
    <t>Kiskunhalasi SZC Kiskunfélegyházi Kossuth Lajos Technikum, Szakképző Iskola és Kollégium Műhelyiskola</t>
  </si>
  <si>
    <t>Kiskunhalasi SZC Kiskunfélegyházi Kossuth Lajos Technikum, Szakképző Iskola és Kollégium Rendészet és közszolgálat - 18 (2020)</t>
  </si>
  <si>
    <t>Kiskunhalasi SZC Kiskunfélegyházi Kossuth Lajos Technikum, Szakképző Iskola és Kollégium Specializált gép- és járműgyártás - 19 (2020)</t>
  </si>
  <si>
    <t>Kiskunhalasi SZC Kiskunfélegyházi Kossuth Lajos Technikum, Szakképző Iskola és Kollégium Szépészet - 21 (2020)</t>
  </si>
  <si>
    <t>Kiskunhalasi SZC Kiskunfélegyházi Kossuth Lajos Technikum, Szakképző Iskola és Kollégium Szociális - 22 (2020)</t>
  </si>
  <si>
    <t>Kiskunhalasi SZC Kiskunfélegyházi Kossuth Lajos Technikum, Szakképző Iskola és Kollégium Turizmus-vendéglátás - 23 (2020)</t>
  </si>
  <si>
    <t>Kiskunhalasi SZC Kiskunfélegyházi Közgazdasági Technikum Gazdálkodás és menedzsment - 09 (2020)</t>
  </si>
  <si>
    <t>Kiskunhalasi SZC Kiskunfélegyházi Közgazdasági Technikum Informatika és távközlés - 12 (2020)</t>
  </si>
  <si>
    <t>Kiskunhalasi SZC Kiskunfélegyházi Közgazdasági Technikum Közlekedés és szállítmányozás - 15 (2020)</t>
  </si>
  <si>
    <t>Kiskunhalasi SZC Kiskunfélegyházi Közgazdasági Technikum Turizmus-vendéglátás - 23 (2020)</t>
  </si>
  <si>
    <t>Kiskunhalasi SZC Vári Szabó István Szakképző Iskola és Kollégium Elektronika és elektrotechnika - 04 (2020)</t>
  </si>
  <si>
    <t>Kiskunhalasi SZC Vári Szabó István Szakképző Iskola és Kollégium Élelmiszeripar - 05 (2020)</t>
  </si>
  <si>
    <t>Kiskunhalasi SZC Vári Szabó István Szakképző Iskola és Kollégium Építőipar - 06 (2020)</t>
  </si>
  <si>
    <t>Kiskunhalasi SZC Vári Szabó István Szakképző Iskola és Kollégium Fa- és bútoripar - 08 (2020)</t>
  </si>
  <si>
    <t>Kiskunhalasi SZC Vári Szabó István Szakképző Iskola és Kollégium Gépészet - 10 (2020)</t>
  </si>
  <si>
    <t>Kiskunhalasi SZC Vári Szabó István Szakképző Iskola és Kollégium Kereskedelem - 13 (2020)</t>
  </si>
  <si>
    <t>Kiskunhalasi SZC Vári Szabó István Szakképző Iskola és Kollégium Specializált gép- és járműgyártás - 19 (2020)</t>
  </si>
  <si>
    <t>Kiskunhalasi SZC Vári Szabó István Szakképző Iskola és Kollégium Turizmus-vendéglátás - 23 (2020)</t>
  </si>
  <si>
    <t>Kisvárdai SZC Csengeri Ady Endre Technikum és Kollégium Építőipar - 06 (2020)</t>
  </si>
  <si>
    <t>Kisvárdai SZC Csengeri Ady Endre Technikum és Kollégium Rendészet és közszolgálat - 18 (2020)</t>
  </si>
  <si>
    <t>Kisvárdai SZC Csengeri Ady Endre Technikum és Kollégium Sport - 20 (2020)</t>
  </si>
  <si>
    <t>Kisvárdai SZC Csengeri Ady Endre Technikum és Kollégium Turizmus-vendéglátás - 23 (2020)</t>
  </si>
  <si>
    <t>Kisvárdai SZC Fehérgyarmati Petőfi Sándor Technikum Gazdálkodás és menedzsment - 09 (2020)</t>
  </si>
  <si>
    <t>Kisvárdai SZC Fehérgyarmati Petőfi Sándor Technikum Informatika és távközlés - 12 (2020)</t>
  </si>
  <si>
    <t>Kisvárdai SZC II. Rákóczi Ferenc Technikum és Szakképző Iskola Egészségügy - 03 (2020)</t>
  </si>
  <si>
    <t>Kisvárdai SZC II. Rákóczi Ferenc Technikum és Szakképző Iskola Elektronika és elektrotechnika - 04 (2020)</t>
  </si>
  <si>
    <t>Kisvárdai SZC II. Rákóczi Ferenc Technikum és Szakképző Iskola Élelmiszeripar - 05 (2020)</t>
  </si>
  <si>
    <t>Kisvárdai SZC II. Rákóczi Ferenc Technikum és Szakképző Iskola Építőipar - 06 (2020)</t>
  </si>
  <si>
    <t>Kisvárdai SZC II. Rákóczi Ferenc Technikum és Szakképző Iskola Fa- és bútoripar - 08 (2020)</t>
  </si>
  <si>
    <t>Kisvárdai SZC II. Rákóczi Ferenc Technikum és Szakképző Iskola Gépészet - 10 (2020)</t>
  </si>
  <si>
    <t>Kisvárdai SZC II. Rákóczi Ferenc Technikum és Szakképző Iskola Informatika és távközlés - 12 (2020)</t>
  </si>
  <si>
    <t>Kisvárdai SZC II. Rákóczi Ferenc Technikum és Szakképző Iskola Kereskedelem - 13 (2020)</t>
  </si>
  <si>
    <t>Kisvárdai SZC II. Rákóczi Ferenc Technikum és Szakképző Iskola Kreatív - 16 (2020)</t>
  </si>
  <si>
    <t>Kisvárdai SZC II. Rákóczi Ferenc Technikum és Szakképző Iskola Specializált gép- és járműgyártás - 19 (2020)</t>
  </si>
  <si>
    <t>Kisvárdai SZC II. Rákóczi Ferenc Technikum és Szakképző Iskola Sport - 20 (2020)</t>
  </si>
  <si>
    <t>Kisvárdai SZC II. Rákóczi Ferenc Technikum és Szakképző Iskola Szociális - 22 (2020)</t>
  </si>
  <si>
    <t>Kisvárdai SZC II. Rákóczi Ferenc Technikum és Szakképző Iskola Turizmus-vendéglátás - 23 (2020)</t>
  </si>
  <si>
    <t>Kisvárdai SZC Kandó Kálmán Technikum és Dr. Béres József Kollégium Elektronika és elektrotechnika - 04 (2020)</t>
  </si>
  <si>
    <t>Kisvárdai SZC Kandó Kálmán Technikum és Dr. Béres József Kollégium Gazdálkodás és menedzsment - 09 (2020)</t>
  </si>
  <si>
    <t>Kisvárdai SZC Kandó Kálmán Technikum és Dr. Béres József Kollégium Közlekedés és szállítmányozás - 15 (2020)</t>
  </si>
  <si>
    <t>Kisvárdai SZC Kandó Kálmán Technikum és Dr. Béres József Kollégium Rendészet és közszolgálat - 18 (2020)</t>
  </si>
  <si>
    <t>Kisvárdai SZC Móricz Zsigmond Szakképző Iskola Építőipar - 06 (2020)</t>
  </si>
  <si>
    <t>Kisvárdai SZC Móricz Zsigmond Szakképző Iskola Épületgépészet - 07 (2020)</t>
  </si>
  <si>
    <t>Kisvárdai SZC Móricz Zsigmond Szakképző Iskola Fa- és bútoripar - 08 (2020)</t>
  </si>
  <si>
    <t>Kisvárdai SZC Móricz Zsigmond Szakképző Iskola Gépészet - 10 (2020)</t>
  </si>
  <si>
    <t>Kisvárdai SZC Móricz Zsigmond Szakképző Iskola Informatika és távközlés - 12 (2020)</t>
  </si>
  <si>
    <t>Kisvárdai SZC Móricz Zsigmond Szakképző Iskola Kereskedelem - 13 (2020)</t>
  </si>
  <si>
    <t>Kisvárdai SZC Móricz Zsigmond Szakképző Iskola Turizmus-vendéglátás - 23 (2020)</t>
  </si>
  <si>
    <t>Kolping Nagyváthy János Technikum, Szakgimnázium, Szakképző Iskola és Kollégium Élelmiszeripar - 05 (2020)</t>
  </si>
  <si>
    <t>Kolping Nagyváthy János Technikum, Szakgimnázium, Szakképző Iskola és Kollégium Építőipar - 06 (2020)</t>
  </si>
  <si>
    <t>Kolping Nagyváthy János Technikum, Szakgimnázium, Szakképző Iskola és Kollégium Gépészet - 10 (2020)</t>
  </si>
  <si>
    <t>Kolping Nagyváthy János Technikum, Szakgimnázium, Szakképző Iskola és Kollégium Mezőgazdaság és erdészet - 17 (2020)</t>
  </si>
  <si>
    <t>Kolping Nagyváthy János Technikum, Szakgimnázium, Szakképző Iskola és Kollégium Nkt</t>
  </si>
  <si>
    <t>Kolping Nagyváthy János Technikum, Szakgimnázium, Szakképző Iskola és Kollégium Szociális - 22 (2020)</t>
  </si>
  <si>
    <t>Kolping Nagyváthy János Technikum, Szakgimnázium, Szakképző Iskola és Kollégium Turizmus-vendéglátás - 23 (2020)</t>
  </si>
  <si>
    <t>KÖRMENDI RENDVÉDELMI TECHNIKUM Rendészet és közszolgálat - 18 (2020)</t>
  </si>
  <si>
    <t>Kőszegi Evangélikus Gimnázium, Technikum, Szakképző Iskola és Kollégium Közlekedés és szállítmányozás - 15 (2020)</t>
  </si>
  <si>
    <t>Kőszegi Evangélikus Gimnázium, Technikum, Szakképző Iskola és Kollégium Mezőgazdaság és erdészet - 17 (2020)</t>
  </si>
  <si>
    <t>Kőszegi Evangélikus Gimnázium, Technikum, Szakképző Iskola és Kollégium Turizmus-vendéglátás - 23 (2020)</t>
  </si>
  <si>
    <t>Kövessi Erzsébet Baptista Technikum, Szakképző Iskola, Gimnázium, Szakiskola és Általános Iskola Informatika és távközlés - 12 (2020)</t>
  </si>
  <si>
    <t>Kövessi Erzsébet Baptista Technikum, Szakképző Iskola, Gimnázium, Szakiskola és Általános Iskola Turizmus-vendéglátás - 23 (2020)</t>
  </si>
  <si>
    <t>Közép-európai Szakgimnázium, Technikum és Szakképző Iskola Egészségügy - 03 (2020)</t>
  </si>
  <si>
    <t>Közép-magyarországi ASZC Bercsényi Miklós Élelmiszeripari-Környezetvédelmi Technikum, Szakképző Iskola és Kollégium Élelmiszeripar - 05 (2020)</t>
  </si>
  <si>
    <t>Közép-magyarországi ASZC Bercsényi Miklós Élelmiszeripari-Környezetvédelmi Technikum, Szakképző Iskola és Kollégium Környezetvédelem és vízügy - 14 (2020)</t>
  </si>
  <si>
    <t>Közép-magyarországi ASzC Dr. Szepesi László Mezőgazdasági Technikum, Szakképző Iskola és Kollégium Mezőgazdaság és erdészet - 17 (2020)</t>
  </si>
  <si>
    <t>Közép-magyarországi ASzC Fáy András Mezőgazdasági Technikum, Szakképző Iskola és Kollégium Mezőgazdaság és erdészet - 17 (2020)</t>
  </si>
  <si>
    <t>Közép-magyarországi ASzC Lipthay Béla Mezőgazdasági és Élelmiszeripari Technikum, Szakképző Iskola és Kollégium Élelmiszeripar - 05 (2020)</t>
  </si>
  <si>
    <t>Közép-magyarországi ASzC Lipthay Béla Mezőgazdasági és Élelmiszeripari Technikum, Szakképző Iskola és Kollégium Mezőgazdaság és erdészet - 17 (2020)</t>
  </si>
  <si>
    <t>Közép-magyarországi ASzC Magyar Gyula Kertészeti Technikum és Szakképző Iskola Mezőgazdaság és erdészet - 17 (2020)</t>
  </si>
  <si>
    <t>Közép-magyarországi ASzC Pesti Barnabás Élelmiszeripari Technikum és Szakképző Iskola Élelmiszeripar - 05 (2020)</t>
  </si>
  <si>
    <t>Közép-magyarországi ASzC Pesti Barnabás Élelmiszeripari Technikum és Szakképző Iskola Turizmus-vendéglátás - 23 (2020)</t>
  </si>
  <si>
    <t>Közép-magyarországi ASzC Soós István Borászati Technikum és Szakképző Iskola Élelmiszeripar - 05 (2020)</t>
  </si>
  <si>
    <t>Közép-magyarországi ASzC Táncsics Mihály Mezőgazdasági Technikum, Szakképző Iskola és Kollégium Mezőgazdaság és erdészet - 17 (2020)</t>
  </si>
  <si>
    <t>Közép-magyarországi ASzC Toldi Miklós Élelmiszeripari Technikum, Szakképző Iskola és Kollégium Élelmiszeripar - 05 (2020)</t>
  </si>
  <si>
    <t>Közép-magyarországi ASzC Toldi Miklós Élelmiszeripari Technikum, Szakképző Iskola és Kollégium Mezőgazdaság és erdészet - 17 (2020)</t>
  </si>
  <si>
    <t>Közép-magyarországi ASzC Toldi Miklós Élelmiszeripari Technikum, Szakképző Iskola és Kollégium Turizmus-vendéglátás - 23 (2020)</t>
  </si>
  <si>
    <t>Közép-magyarországi ASzC Varga Márton Kertészeti és Földmérési Technikum és Kollégium Mezőgazdaság és erdészet - 17 (2020)</t>
  </si>
  <si>
    <t>Kratochvil Károly Honvéd Középiskola és Kollégium Honvédelem - 11 (2020)</t>
  </si>
  <si>
    <t>Lónyay Menyhért Baptista Technikum és Szakképző Iskola Élelmiszeripar - 05 (2020)</t>
  </si>
  <si>
    <t>Lónyay Menyhért Baptista Technikum és Szakképző Iskola Gépészet - 10 (2020)</t>
  </si>
  <si>
    <t>Lónyay Menyhért Baptista Technikum és Szakképző Iskola Informatika és távközlés - 12 (2020)</t>
  </si>
  <si>
    <t>Lónyay Menyhért Baptista Technikum és Szakképző Iskola Kereskedelem - 13 (2020)</t>
  </si>
  <si>
    <t>Lónyay Menyhért Baptista Technikum és Szakképző Iskola Kreatív - 16 (2020)</t>
  </si>
  <si>
    <t>Lónyay Menyhért Baptista Technikum és Szakképző Iskola Rendészet és közszolgálat - 18 (2020)</t>
  </si>
  <si>
    <t>Lónyay Menyhért Baptista Technikum és Szakképző Iskola Turizmus-vendéglátás - 23 (2020)</t>
  </si>
  <si>
    <t>Magyar Máltai Szeretetszolgálat Devecseri Szakképző Iskola Gépészet - 10 (2020)</t>
  </si>
  <si>
    <t>Magyar Máltai Szeretetszolgálat Devecseri Szakképző Iskola Szociális - 22 (2020)</t>
  </si>
  <si>
    <t>Magyar Máltai Szeretetszolgálat Esterházy Miklós Technikum, Szakképző Iskola és Kollégium Egészségügy - 03 (2020)</t>
  </si>
  <si>
    <t>Magyar Máltai Szeretetszolgálat Esterházy Miklós Technikum, Szakképző Iskola és Kollégium Elektronika és elektrotechnika - 04 (2020)</t>
  </si>
  <si>
    <t>Magyar Máltai Szeretetszolgálat Esterházy Miklós Technikum, Szakképző Iskola és Kollégium Előkészítő évfolyam</t>
  </si>
  <si>
    <t>Magyar Máltai Szeretetszolgálat Esterházy Miklós Technikum, Szakképző Iskola és Kollégium Építőipar - 06 (2020)</t>
  </si>
  <si>
    <t>Magyar Máltai Szeretetszolgálat Esterházy Miklós Technikum, Szakképző Iskola és Kollégium Fa- és bútoripar - 08 (2020)</t>
  </si>
  <si>
    <t>Magyar Máltai Szeretetszolgálat Esterházy Miklós Technikum, Szakképző Iskola és Kollégium Gépészet - 10 (2020)</t>
  </si>
  <si>
    <t>Magyar Máltai Szeretetszolgálat Esterházy Miklós Technikum, Szakképző Iskola és Kollégium Kereskedelem - 13 (2020)</t>
  </si>
  <si>
    <t>Magyar Máltai Szeretetszolgálat Esterházy Miklós Technikum, Szakképző Iskola és Kollégium Kreatív - 16 (2020)</t>
  </si>
  <si>
    <t>Magyar Máltai Szeretetszolgálat Esterházy Miklós Technikum, Szakképző Iskola és Kollégium Műhelyiskola</t>
  </si>
  <si>
    <t>Magyar Máltai Szeretetszolgálat Esterházy Miklós Technikum, Szakképző Iskola és Kollégium Specializált gép- és járműgyártás - 19 (2020)</t>
  </si>
  <si>
    <t>Magyar Máltai Szeretetszolgálat Esterházy Miklós Technikum, Szakképző Iskola és Kollégium Sport - 20 (2020)</t>
  </si>
  <si>
    <t>Magyar Máltai Szeretetszolgálat Esterházy Miklós Technikum, Szakképző Iskola és Kollégium Szépészet - 21 (2020)</t>
  </si>
  <si>
    <t>Magyar Máltai Szeretetszolgálat Esterházy Miklós Technikum, Szakképző Iskola és Kollégium Szociális - 22 (2020)</t>
  </si>
  <si>
    <t>Magyar Máltai Szeretetszolgálat Esterházy Miklós Technikum, Szakképző Iskola és Kollégium Turizmus-vendéglátás - 23 (2020)</t>
  </si>
  <si>
    <t>Magyar Máltai Szeretetszolgálat Károly Róbert Technikum, Szakképző Iskola és Gimnázium Kereskedelem - 13 (2020)</t>
  </si>
  <si>
    <t>Magyar Máltai Szeretetszolgálat Károly Róbert Technikum, Szakképző Iskola és Gimnázium Műhelyiskola</t>
  </si>
  <si>
    <t>Magyar Máltai Szeretetszolgálat Károly Róbert Technikum, Szakképző Iskola és Gimnázium Turizmus-vendéglátás - 23 (2020)</t>
  </si>
  <si>
    <t>Magyar Máltai Szeretetszolgálat Óbudai Technikum és Szakképző Iskola Szociális - 22 (2020)</t>
  </si>
  <si>
    <t>Magyar Máltai Szeretetszolgálat Óbudai Technikum és Szakképző Iskola Turizmus-vendéglátás - 23 (2020)</t>
  </si>
  <si>
    <t>MAMI Magyar Motorkerékpár Technikum és Szakképző Iskola Specializált gép- és járműgyártás - 19 (2020)</t>
  </si>
  <si>
    <t>Mátészalkai SZC Bethlen Gábor Technikum, Szakképző Iskola és Kollégium Elektronika és elektrotechnika - 04 (2020)</t>
  </si>
  <si>
    <t>Mátészalkai SZC Bethlen Gábor Technikum, Szakképző Iskola és Kollégium Előkészítő évfolyam</t>
  </si>
  <si>
    <t>Mátészalkai SZC Bethlen Gábor Technikum, Szakképző Iskola és Kollégium Építőipar - 06 (2020)</t>
  </si>
  <si>
    <t>Mátészalkai SZC Bethlen Gábor Technikum, Szakképző Iskola és Kollégium Épületgépészet - 07 (2020)</t>
  </si>
  <si>
    <t>Mátészalkai SZC Bethlen Gábor Technikum, Szakképző Iskola és Kollégium Fa- és bútoripar - 08 (2020)</t>
  </si>
  <si>
    <t>Mátészalkai SZC Bethlen Gábor Technikum, Szakképző Iskola és Kollégium Gazdálkodás és menedzsment - 09 (2020)</t>
  </si>
  <si>
    <t>Mátészalkai SZC Bethlen Gábor Technikum, Szakképző Iskola és Kollégium Gépészet - 10 (2020)</t>
  </si>
  <si>
    <t>Mátészalkai SZC Bethlen Gábor Technikum, Szakképző Iskola és Kollégium Informatika és távközlés - 12 (2020)</t>
  </si>
  <si>
    <t>Mátészalkai SZC Bethlen Gábor Technikum, Szakképző Iskola és Kollégium Kereskedelem - 13 (2020)</t>
  </si>
  <si>
    <t>Mátészalkai SZC Bethlen Gábor Technikum, Szakképző Iskola és Kollégium Kreatív - 16 (2020)</t>
  </si>
  <si>
    <t>Mátészalkai SZC Bethlen Gábor Technikum, Szakképző Iskola és Kollégium Rendészet és közszolgálat - 18 (2020)</t>
  </si>
  <si>
    <t>Mátészalkai SZC Bethlen Gábor Technikum, Szakképző Iskola és Kollégium Specializált gép- és járműgyártás - 19 (2020)</t>
  </si>
  <si>
    <t>Mátészalkai SZC Bethlen Gábor Technikum, Szakképző Iskola és Kollégium Szociális - 22 (2020)</t>
  </si>
  <si>
    <t>Mátészalkai SZC Budai Nagy Antal Technikum és Szakgimnázium Gazdálkodás és menedzsment - 09 (2020)</t>
  </si>
  <si>
    <t>Mátészalkai SZC Budai Nagy Antal Technikum és Szakgimnázium Informatika és távközlés - 12 (2020)</t>
  </si>
  <si>
    <t>Mátészalkai SZC Budai Nagy Antal Technikum és Szakgimnázium Rendészet és közszolgálat - 18 (2020)</t>
  </si>
  <si>
    <t>Mátészalkai SZC Budai Nagy Antal Technikum és Szakgimnázium Turizmus-vendéglátás - 23 (2020)</t>
  </si>
  <si>
    <t>Mátészalkai SZC Déri Miksa Technikum, Szakképző Iskola és Kollégium Egészségügyi technika - 02 (2020)</t>
  </si>
  <si>
    <t>Mátészalkai SZC Déri Miksa Technikum, Szakképző Iskola és Kollégium Elektronika és elektrotechnika - 04 (2020)</t>
  </si>
  <si>
    <t>Mátészalkai SZC Déri Miksa Technikum, Szakképző Iskola és Kollégium Előkészítő évfolyam</t>
  </si>
  <si>
    <t>Mátészalkai SZC Déri Miksa Technikum, Szakképző Iskola és Kollégium Építőipar - 06 (2020)</t>
  </si>
  <si>
    <t>Mátészalkai SZC Déri Miksa Technikum, Szakképző Iskola és Kollégium Fa- és bútoripar - 08 (2020)</t>
  </si>
  <si>
    <t>Mátészalkai SZC Déri Miksa Technikum, Szakképző Iskola és Kollégium Gépészet - 10 (2020)</t>
  </si>
  <si>
    <t>Mátészalkai SZC Déri Miksa Technikum, Szakképző Iskola és Kollégium Informatika és távközlés - 12 (2020)</t>
  </si>
  <si>
    <t>Mátészalkai SZC Déri Miksa Technikum, Szakképző Iskola és Kollégium Kreatív - 16 (2020)</t>
  </si>
  <si>
    <t>Mátészalkai SZC Déri Miksa Technikum, Szakképző Iskola és Kollégium Műhelyiskola</t>
  </si>
  <si>
    <t>Mátészalkai SZC Déri Miksa Technikum, Szakképző Iskola és Kollégium Rendészet és közszolgálat - 18 (2020)</t>
  </si>
  <si>
    <t>Mátészalkai SZC Déri Miksa Technikum, Szakképző Iskola és Kollégium Specializált gép- és járműgyártás - 19 (2020)</t>
  </si>
  <si>
    <t>Mátészalkai SZC Déri Miksa Technikum, Szakképző Iskola és Kollégium Szépészet - 21 (2020)</t>
  </si>
  <si>
    <t>Mátészalkai SZC Déri Miksa Technikum, Szakképző Iskola és Kollégium Turizmus-vendéglátás - 23 (2020)</t>
  </si>
  <si>
    <t>Mátészalkai SZC Gépészeti Technikum és Kollégium Egészségügy - 03 (2020)</t>
  </si>
  <si>
    <t>Mátészalkai SZC Gépészeti Technikum és Kollégium Gazdálkodás és menedzsment - 09 (2020)</t>
  </si>
  <si>
    <t>Mátészalkai SZC Gépészeti Technikum és Kollégium Gépészet - 10 (2020)</t>
  </si>
  <si>
    <t>Mátészalkai SZC Gépészeti Technikum és Kollégium Informatika és távközlés - 12 (2020)</t>
  </si>
  <si>
    <t>Mátészalkai SZC Gépészeti Technikum és Kollégium Rendészet és közszolgálat - 18 (2020)</t>
  </si>
  <si>
    <t>Mátészalkai SZC Gépészeti Technikum és Kollégium Szociális - 22 (2020)</t>
  </si>
  <si>
    <t>Mátészalkai SZC Kállay Rudolf Szakképző Iskola Építőipar - 06 (2020)</t>
  </si>
  <si>
    <t>Mátészalkai SZC Kállay Rudolf Szakképző Iskola Gépészet - 10 (2020)</t>
  </si>
  <si>
    <t>Mátészalkai SZC Kállay Rudolf Szakképző Iskola Kereskedelem - 13 (2020)</t>
  </si>
  <si>
    <t>Mátészalkai SZC Kállay Rudolf Szakképző Iskola Szociális - 22 (2020)</t>
  </si>
  <si>
    <t>Mátészalkai SZC Kállay Rudolf Szakképző Iskola Turizmus-vendéglátás - 23 (2020)</t>
  </si>
  <si>
    <t>META - Don Bosco Technikum és Szakgimnázium Egészségügy - 03 (2020)</t>
  </si>
  <si>
    <t>META - Don Bosco Technikum és Szakgimnázium Gazdálkodás és menedzsment - 09 (2020)</t>
  </si>
  <si>
    <t>META - Don Bosco Technikum és Szakgimnázium Kereskedelem - 13 (2020)</t>
  </si>
  <si>
    <t>META - Don Bosco Technikum és Szakgimnázium Közlekedés és szállítmányozás - 15 (2020)</t>
  </si>
  <si>
    <t>META - Don Bosco Technikum és Szakgimnázium Sport - 20 (2020)</t>
  </si>
  <si>
    <t>META - Don Bosco Technikum és Szakgimnázium Szociális - 22 (2020)</t>
  </si>
  <si>
    <t>META - Don Bosco Technikum és Szakgimnázium Turizmus-vendéglátás - 23 (2020)</t>
  </si>
  <si>
    <t>Mezőhegyesi Technikum, Szakképző Iskola és Kollégium Gépészet - 10 (2020)</t>
  </si>
  <si>
    <t>Mezőhegyesi Technikum, Szakképző Iskola és Kollégium Mezőgazdaság és erdészet - 17 (2020)</t>
  </si>
  <si>
    <t>Mezőhegyesi Technikum, Szakképző Iskola és Kollégium Rendészet és közszolgálat - 18 (2020)</t>
  </si>
  <si>
    <t>Mezőkövesdi Széchenyi István Katolikus Technikum, Szakképző Iskola és Gimnázium Elektronika és elektrotechnika - 04 (2020)</t>
  </si>
  <si>
    <t>Mezőkövesdi Széchenyi István Katolikus Technikum, Szakképző Iskola és Gimnázium Építőipar - 06 (2020)</t>
  </si>
  <si>
    <t>Mezőkövesdi Széchenyi István Katolikus Technikum, Szakképző Iskola és Gimnázium Fa- és bútoripar - 08 (2020)</t>
  </si>
  <si>
    <t>Mezőkövesdi Széchenyi István Katolikus Technikum, Szakképző Iskola és Gimnázium Gépészet - 10 (2020)</t>
  </si>
  <si>
    <t>Mezőkövesdi Széchenyi István Katolikus Technikum, Szakképző Iskola és Gimnázium Informatika és távközlés - 12 (2020)</t>
  </si>
  <si>
    <t>Mezőkövesdi Széchenyi István Katolikus Technikum, Szakképző Iskola és Gimnázium Kereskedelem - 13 (2020)</t>
  </si>
  <si>
    <t>Mezőkövesdi Széchenyi István Katolikus Technikum, Szakképző Iskola és Gimnázium Kreatív - 16 (2020)</t>
  </si>
  <si>
    <t>Mezőkövesdi Széchenyi István Katolikus Technikum, Szakképző Iskola és Gimnázium Mezőgazdaság és erdészet - 17 (2020)</t>
  </si>
  <si>
    <t>Mezőkövesdi Széchenyi István Katolikus Technikum, Szakképző Iskola és Gimnázium Specializált gép- és járműgyártás - 19 (2020)</t>
  </si>
  <si>
    <t>Mezőkövesdi Széchenyi István Katolikus Technikum, Szakképző Iskola és Gimnázium Turizmus-vendéglátás - 23 (2020)</t>
  </si>
  <si>
    <t>Miskolci Egyetem Ferenczi Sándor Egészségügyi Technikum Egészségügy - 03 (2020)</t>
  </si>
  <si>
    <t>Miskolci Egyetem Ferenczi Sándor Egészségügyi Technikum Szociális - 22 (2020)</t>
  </si>
  <si>
    <t>Miskolci Kolping Katolikus Technikum, Szakképző Iskola és Szakgimnázium Gépészet - 10 (2020)</t>
  </si>
  <si>
    <t>Miskolci Kolping Katolikus Technikum, Szakképző Iskola és Szakgimnázium Kereskedelem - 13 (2020)</t>
  </si>
  <si>
    <t>Miskolci Kolping Katolikus Technikum, Szakképző Iskola és Szakgimnázium Szociális - 22 (2020)</t>
  </si>
  <si>
    <t>Miskolci Kolping Katolikus Technikum, Szakképző Iskola és Szakgimnázium Turizmus-vendéglátás - 23 (2020)</t>
  </si>
  <si>
    <t>Miskolci Rendvédelmi Technikum Rendészet és közszolgálat - 18 (2020)</t>
  </si>
  <si>
    <t>Miskolci SZC Andrássy Gyula Gépipari Technikum Gépészet - 10 (2020)</t>
  </si>
  <si>
    <t>Miskolci SZC Andrássy Gyula Gépipari Technikum Informatika és távközlés - 12 (2020)</t>
  </si>
  <si>
    <t>Miskolci SZC Andrássy Gyula Gépipari Technikum Specializált gép- és járműgyártás - 19 (2020)</t>
  </si>
  <si>
    <t>Miskolci SZC Baross Gábor Üzleti és Közlekedési Technikum Gazdálkodás és menedzsment - 09 (2020)</t>
  </si>
  <si>
    <t>Miskolci SZC Baross Gábor Üzleti és Közlekedési Technikum Gépészet - 10 (2020)</t>
  </si>
  <si>
    <t>Miskolci SZC Baross Gábor Üzleti és Közlekedési Technikum Közlekedés és szállítmányozás - 15 (2020)</t>
  </si>
  <si>
    <t>Miskolci SZC Baross Gábor Üzleti és Közlekedési Technikum Specializált gép- és járműgyártás - 19 (2020)</t>
  </si>
  <si>
    <t>Miskolci SZC Berzeviczy Gergely Technikum Gazdálkodás és menedzsment - 09 (2020)</t>
  </si>
  <si>
    <t>Miskolci SZC Berzeviczy Gergely Technikum Kereskedelem - 13 (2020)</t>
  </si>
  <si>
    <t>Miskolci SZC Berzeviczy Gergely Technikum Turizmus-vendéglátás - 23 (2020)</t>
  </si>
  <si>
    <t>Miskolci SZC Bláthy Ottó Villamosipari Technikum Elektronika és elektrotechnika - 04 (2020)</t>
  </si>
  <si>
    <t>Miskolci SZC Bláthy Ottó Villamosipari Technikum Informatika és távközlés - 12 (2020)</t>
  </si>
  <si>
    <t>Miskolci SZC Kandó Kálmán Informatikai Technikum Elektronika és elektrotechnika - 04 (2020)</t>
  </si>
  <si>
    <t>Miskolci SZC Kandó Kálmán Informatikai Technikum Informatika és távközlés - 12 (2020)</t>
  </si>
  <si>
    <t>Miskolci SZC Kós Károly Építőipari, Kreatív Technikum és Szakképző Iskola Építőipar - 06 (2020)</t>
  </si>
  <si>
    <t>Miskolci SZC Kós Károly Építőipari, Kreatív Technikum és Szakképző Iskola Épületgépészet - 07 (2020)</t>
  </si>
  <si>
    <t>Miskolci SZC Kós Károly Építőipari, Kreatív Technikum és Szakképző Iskola Fa- és bútoripar - 08 (2020)</t>
  </si>
  <si>
    <t>Miskolci SZC Kós Károly Építőipari, Kreatív Technikum és Szakképző Iskola Gépészet - 10 (2020)</t>
  </si>
  <si>
    <t>Miskolci SZC Kós Károly Építőipari, Kreatív Technikum és Szakképző Iskola Környezetvédelem és vízügy - 14 (2020)</t>
  </si>
  <si>
    <t>Miskolci SZC Kós Károly Építőipari, Kreatív Technikum és Szakképző Iskola Kreatív - 16 (2020)</t>
  </si>
  <si>
    <t>Miskolci SZC Kós Károly Építőipari, Kreatív Technikum és Szakképző Iskola Nkt</t>
  </si>
  <si>
    <t>Miskolci SZC Mezőcsáti Gimnázium és Szakképző Iskola Élelmiszeripar - 05 (2020)</t>
  </si>
  <si>
    <t>Miskolci SZC Mezőcsáti Gimnázium és Szakképző Iskola Gépészet - 10 (2020)</t>
  </si>
  <si>
    <t>Miskolci SZC Mezőcsáti Gimnázium és Szakképző Iskola Kereskedelem - 13 (2020)</t>
  </si>
  <si>
    <t>Miskolci SZC Mezőcsáti Gimnázium és Szakképző Iskola Szociális - 22 (2020)</t>
  </si>
  <si>
    <t>Miskolci SZC Mezőkövesdi Szent László Gimnázium és Közgazdasági Technikum Gazdálkodás és menedzsment - 09 (2020)</t>
  </si>
  <si>
    <t>Miskolci SZC Mezőkövesdi Szent László Gimnázium és Közgazdasági Technikum Közlekedés és szállítmányozás - 15 (2020)</t>
  </si>
  <si>
    <t>Miskolci SZC Mezőkövesdi Szent László Gimnázium és Közgazdasági Technikum Rendészet és közszolgálat - 18 (2020)</t>
  </si>
  <si>
    <t>Miskolci SZC Mezőkövesdi Szent László Gimnázium és Közgazdasági Technikum Sport - 20 (2020)</t>
  </si>
  <si>
    <t>Miskolci SZC Szemere Bertalan Technikum, Szakképző Iskola és Kollégium Elektronika és elektrotechnika - 04 (2020)</t>
  </si>
  <si>
    <t>Miskolci SZC Szemere Bertalan Technikum, Szakképző Iskola és Kollégium Kreatív - 16 (2020)</t>
  </si>
  <si>
    <t>Miskolci SZC Szemere Bertalan Technikum, Szakképző Iskola és Kollégium Rendészet és közszolgálat - 18 (2020)</t>
  </si>
  <si>
    <t>Miskolci SZC Szemere Bertalan Technikum, Szakképző Iskola és Kollégium Specializált gép- és járműgyártás - 19 (2020)</t>
  </si>
  <si>
    <t>Miskolci SZC Szemere Bertalan Technikum, Szakképző Iskola és Kollégium Sport - 20 (2020)</t>
  </si>
  <si>
    <t>Miskolci SZC Szemere Bertalan Technikum, Szakképző Iskola és Kollégium Szépészet - 21 (2020)</t>
  </si>
  <si>
    <t>Miskolci SZC Szemere Bertalan Technikum, Szakképző Iskola és Kollégium Szociális - 22 (2020)</t>
  </si>
  <si>
    <t>Miskolci SZC Szentpáli István Kereskedelmi és Vendéglátó Technikum és Szakképző Iskola Kereskedelem - 13 (2020)</t>
  </si>
  <si>
    <t>Miskolci SZC Szentpáli István Kereskedelmi és Vendéglátó Technikum és Szakképző Iskola Műhelyiskola</t>
  </si>
  <si>
    <t>Miskolci SZC Szentpáli István Kereskedelmi és Vendéglátó Technikum és Szakképző Iskola Turizmus-vendéglátás - 23 (2020)</t>
  </si>
  <si>
    <t>Nagykanizsai SZC Cserháti Sándor Technikum és Kollégium Elektronika és elektrotechnika - 04 (2020)</t>
  </si>
  <si>
    <t>Nagykanizsai SZC Cserháti Sándor Technikum és Kollégium Gépészet - 10 (2020)</t>
  </si>
  <si>
    <t>Nagykanizsai SZC Cserháti Sándor Technikum és Kollégium Informatika és távközlés - 12 (2020)</t>
  </si>
  <si>
    <t>Nagykanizsai SZC Cserháti Sándor Technikum és Kollégium Nkt</t>
  </si>
  <si>
    <t>Nagykanizsai SZC Cserháti Sándor Technikum és Kollégium Specializált gép- és járműgyártás - 19 (2020)</t>
  </si>
  <si>
    <t>Nagykanizsai SZC Cserháti Sándor Technikum és Kollégium Sport - 20 (2020)</t>
  </si>
  <si>
    <t>Nagykanizsai SZC Thúry György Technikum Élelmiszeripar - 05 (2020)</t>
  </si>
  <si>
    <t>Nagykanizsai SZC Thúry György Technikum Gazdálkodás és menedzsment - 09 (2020)</t>
  </si>
  <si>
    <t>Nagykanizsai SZC Thúry György Technikum Kereskedelem - 13 (2020)</t>
  </si>
  <si>
    <t>Nagykanizsai SZC Thúry György Technikum Közlekedés és szállítmányozás - 15 (2020)</t>
  </si>
  <si>
    <t>Nagykanizsai SZC Thúry György Technikum Turizmus-vendéglátás - 23 (2020)</t>
  </si>
  <si>
    <t>Nagykanizsai SZC Zsigmondy Vilmos Technikum Bányászat és kohászat - 01 (2020)</t>
  </si>
  <si>
    <t>Nagykanizsai SZC Zsigmondy Vilmos Technikum Egészségügy - 03 (2020)</t>
  </si>
  <si>
    <t>Nagykanizsai SZC Zsigmondy Vilmos Technikum Elektronika és elektrotechnika - 04 (2020)</t>
  </si>
  <si>
    <t>Nagykanizsai SZC Zsigmondy Vilmos Technikum Előkészítő évfolyam</t>
  </si>
  <si>
    <t>Nagykanizsai SZC Zsigmondy Vilmos Technikum Építőipar - 06 (2020)</t>
  </si>
  <si>
    <t>Nagykanizsai SZC Zsigmondy Vilmos Technikum Épületgépészet - 07 (2020)</t>
  </si>
  <si>
    <t>Nagykanizsai SZC Zsigmondy Vilmos Technikum Fa- és bútoripar - 08 (2020)</t>
  </si>
  <si>
    <t>Nagykanizsai SZC Zsigmondy Vilmos Technikum Gépészet - 10 (2020)</t>
  </si>
  <si>
    <t>Nagykanizsai SZC Zsigmondy Vilmos Technikum Informatika és távközlés - 12 (2020)</t>
  </si>
  <si>
    <t>Nagykanizsai SZC Zsigmondy Vilmos Technikum Kreatív - 16 (2020)</t>
  </si>
  <si>
    <t>Nagykanizsai SZC Zsigmondy Vilmos Technikum Műhelyiskola</t>
  </si>
  <si>
    <t>Nagykanizsai SZC Zsigmondy Vilmos Technikum Rendészet és közszolgálat - 18 (2020)</t>
  </si>
  <si>
    <t>Nagykanizsai SZC Zsigmondy Vilmos Technikum Specializált gép- és járműgyártás - 19 (2020)</t>
  </si>
  <si>
    <t>Nagykanizsai SZC Zsigmondy Vilmos Technikum Szépészet - 21 (2020)</t>
  </si>
  <si>
    <t>Nagykanizsai SZC Zsigmondy Vilmos Technikum Szociális - 22 (2020)</t>
  </si>
  <si>
    <t>Nógrád Megyei SZC Borbély Lajos Technikum, Szakképző Iskola és Kollégium Elektronika és elektrotechnika - 04 (2020)</t>
  </si>
  <si>
    <t>Nógrád Megyei SZC Borbély Lajos Technikum, Szakképző Iskola és Kollégium Előkészítő évfolyam</t>
  </si>
  <si>
    <t>Nógrád Megyei SZC Borbély Lajos Technikum, Szakképző Iskola és Kollégium Építőipar - 06 (2020)</t>
  </si>
  <si>
    <t>Nógrád Megyei SZC Borbély Lajos Technikum, Szakképző Iskola és Kollégium Fa- és bútoripar - 08 (2020)</t>
  </si>
  <si>
    <t>Nógrád Megyei SZC Borbély Lajos Technikum, Szakképző Iskola és Kollégium Gépészet - 10 (2020)</t>
  </si>
  <si>
    <t>Nógrád Megyei SZC Borbély Lajos Technikum, Szakképző Iskola és Kollégium Kreatív - 16 (2020)</t>
  </si>
  <si>
    <t>Nógrád Megyei SZC Borbély Lajos Technikum, Szakképző Iskola és Kollégium Specializált gép- és járműgyártás - 19 (2020)</t>
  </si>
  <si>
    <t>Nógrád Megyei SZC Borbély Lajos Technikum, Szakképző Iskola és Kollégium Szépészet - 21 (2020)</t>
  </si>
  <si>
    <t>Nógrád Megyei SZC Kereskedelmi és Vendéglátóipari Technikum és Szakképző Iskola Élelmiszeripar - 05 (2020)</t>
  </si>
  <si>
    <t>Nógrád Megyei SZC Kereskedelmi és Vendéglátóipari Technikum és Szakképző Iskola Kereskedelem - 13 (2020)</t>
  </si>
  <si>
    <t>Nógrád Megyei SZC Kereskedelmi és Vendéglátóipari Technikum és Szakképző Iskola Turizmus-vendéglátás - 23 (2020)</t>
  </si>
  <si>
    <t>Nógrád Megyei SZC Mikszáth Kálmán Technikum és Szakképző Iskola Élelmiszeripar - 05 (2020)</t>
  </si>
  <si>
    <t>Nógrád Megyei SZC Mikszáth Kálmán Technikum és Szakképző Iskola Gazdálkodás és menedzsment - 09 (2020)</t>
  </si>
  <si>
    <t>Nógrád Megyei SZC Mikszáth Kálmán Technikum és Szakképző Iskola Informatika és távközlés - 12 (2020)</t>
  </si>
  <si>
    <t>Nógrád Megyei SZC Mikszáth Kálmán Technikum és Szakképző Iskola Kereskedelem - 13 (2020)</t>
  </si>
  <si>
    <t>Nógrád Megyei SZC Mikszáth Kálmán Technikum és Szakképző Iskola Rendészet és közszolgálat - 18 (2020)</t>
  </si>
  <si>
    <t>Nógrád Megyei SZC Mikszáth Kálmán Technikum és Szakképző Iskola Turizmus-vendéglátás - 23 (2020)</t>
  </si>
  <si>
    <t>Nógrád Megyei SZC Stromfeld Aurél Technikum Építőipar - 06 (2020)</t>
  </si>
  <si>
    <t>Nógrád Megyei SZC Stromfeld Aurél Technikum Gépészet - 10 (2020)</t>
  </si>
  <si>
    <t>Nógrád Megyei SZC Stromfeld Aurél Technikum Informatika és távközlés - 12 (2020)</t>
  </si>
  <si>
    <t>Nógrád Megyei SZC Stromfeld Aurél Technikum Specializált gép- és járműgyártás - 19 (2020)</t>
  </si>
  <si>
    <t>Nógrád Megyei SZC Szent-Györgyi Albert Technikum Egészségügy - 03 (2020)</t>
  </si>
  <si>
    <t>Nógrád Megyei SZC Szent-Györgyi Albert Technikum Informatika és távközlés - 12 (2020)</t>
  </si>
  <si>
    <t>Nógrád Megyei SZC Szent-Györgyi Albert Technikum Sport - 20 (2020)</t>
  </si>
  <si>
    <t>Nógrád Megyei SZC Szondi György Technikum és Szakképző Iskola Elektronika és elektrotechnika - 04 (2020)</t>
  </si>
  <si>
    <t>Nógrád Megyei SZC Szondi György Technikum és Szakképző Iskola Előkészítő évfolyam</t>
  </si>
  <si>
    <t>Nógrád Megyei SZC Szondi György Technikum és Szakképző Iskola Építőipar - 06 (2020)</t>
  </si>
  <si>
    <t>Nógrád Megyei SZC Szondi György Technikum és Szakképző Iskola Épületgépészet - 07 (2020)</t>
  </si>
  <si>
    <t>Nógrád Megyei SZC Szondi György Technikum és Szakképző Iskola Fa- és bútoripar - 08 (2020)</t>
  </si>
  <si>
    <t>Nógrád Megyei SZC Szondi György Technikum és Szakképző Iskola Gépészet - 10 (2020)</t>
  </si>
  <si>
    <t>Nógrád Megyei SZC Szondi György Technikum és Szakképző Iskola Informatika és távközlés - 12 (2020)</t>
  </si>
  <si>
    <t>Nógrád Megyei SZC Szondi György Technikum és Szakképző Iskola Kreatív - 16 (2020)</t>
  </si>
  <si>
    <t>Nógrád Megyei SZC Szondi György Technikum és Szakképző Iskola Specializált gép- és járműgyártás - 19 (2020)</t>
  </si>
  <si>
    <t>Nógrád Megyei SZC Szondi György Technikum és Szakképző Iskola Szépészet - 21 (2020)</t>
  </si>
  <si>
    <t>Nógrád Megyei SZC Táncsics Mihály Technikum Gazdálkodás és menedzsment - 09 (2020)</t>
  </si>
  <si>
    <t>Nógrád Megyei SZC Táncsics Mihály Technikum Informatika és távközlés - 12 (2020)</t>
  </si>
  <si>
    <t>Nógrád Megyei SZC Táncsics Mihály Technikum Kereskedelem - 13 (2020)</t>
  </si>
  <si>
    <t>Nógrád Megyei SZC Táncsics Mihály Technikum Közlekedés és szállítmányozás - 15 (2020)</t>
  </si>
  <si>
    <t>Nógrád Megyei SZC Táncsics Mihály Technikum Turizmus-vendéglátás - 23 (2020)</t>
  </si>
  <si>
    <t>Nyíregyházi SZC Bánki Donát Műszaki Technikum és Kollégium Elektronika és elektrotechnika - 04 (2020)</t>
  </si>
  <si>
    <t>Nyíregyházi SZC Bánki Donát Műszaki Technikum és Kollégium Gépészet - 10 (2020)</t>
  </si>
  <si>
    <t>Nyíregyházi SZC Bánki Donát Műszaki Technikum és Kollégium Specializált gép- és járműgyártás - 19 (2020)</t>
  </si>
  <si>
    <t>Nyíregyházi SZC Bencs László Szakképző Iskola Előkészítő évfolyam</t>
  </si>
  <si>
    <t>Nyíregyházi SZC Bencs László Szakképző Iskola Építőipar - 06 (2020)</t>
  </si>
  <si>
    <t>Nyíregyházi SZC Bencs László Szakképző Iskola Kereskedelem - 13 (2020)</t>
  </si>
  <si>
    <t>Nyíregyházi SZC Bencs László Szakképző Iskola Turizmus-vendéglátás - 23 (2020)</t>
  </si>
  <si>
    <t>Nyíregyházi SZC Inczédy György Szakképző Iskola és Kollégium Építőipar - 06 (2020)</t>
  </si>
  <si>
    <t>Nyíregyházi SZC Inczédy György Szakképző Iskola és Kollégium Épületgépészet - 07 (2020)</t>
  </si>
  <si>
    <t>Nyíregyházi SZC Inczédy György Szakképző Iskola és Kollégium Gépészet - 10 (2020)</t>
  </si>
  <si>
    <t>Nyíregyházi SZC Inczédy György Szakképző Iskola és Kollégium Informatika és távközlés - 12 (2020)</t>
  </si>
  <si>
    <t>Nyíregyházi SZC Inczédy György Szakképző Iskola és Kollégium Közlekedés és szállítmányozás - 15 (2020)</t>
  </si>
  <si>
    <t>Nyíregyházi SZC Inczédy György Szakképző Iskola és Kollégium Specializált gép- és járműgyártás - 19 (2020)</t>
  </si>
  <si>
    <t>Nyíregyházi SZC Inczédy György Szakképző Iskola és Kollégium Sport - 20 (2020)</t>
  </si>
  <si>
    <t>Nyíregyházi SZC Sipkay Barna Technikum Kereskedelem - 13 (2020)</t>
  </si>
  <si>
    <t>Nyíregyházi SZC Sipkay Barna Technikum Turizmus-vendéglátás - 23 (2020)</t>
  </si>
  <si>
    <t>Nyíregyházi SZC Széchenyi István Technikum és Kollégium Gazdálkodás és menedzsment - 09 (2020)</t>
  </si>
  <si>
    <t>Nyíregyházi SZC Széchenyi István Technikum és Kollégium Informatika és távközlés - 12 (2020)</t>
  </si>
  <si>
    <t>Nyíregyházi SZC Széchenyi István Technikum és Kollégium Sport - 20 (2020)</t>
  </si>
  <si>
    <t>Nyíregyházi SZC Teleki Blanka Szakképző Iskola és Kollégium Előkészítő évfolyam</t>
  </si>
  <si>
    <t>Nyíregyházi SZC Teleki Blanka Szakképző Iskola és Kollégium Építőipar - 06 (2020)</t>
  </si>
  <si>
    <t>Nyíregyházi SZC Teleki Blanka Szakképző Iskola és Kollégium Gépészet - 10 (2020)</t>
  </si>
  <si>
    <t>Nyíregyházi SZC Teleki Blanka Szakképző Iskola és Kollégium Informatika és távközlés - 12 (2020)</t>
  </si>
  <si>
    <t>Nyíregyházi SZC Teleki Blanka Szakképző Iskola és Kollégium Kereskedelem - 13 (2020)</t>
  </si>
  <si>
    <t>Nyíregyházi SZC Teleki Blanka Szakképző Iskola és Kollégium Közlekedés és szállítmányozás - 15 (2020)</t>
  </si>
  <si>
    <t>Nyíregyházi SZC Teleki Blanka Szakképző Iskola és Kollégium Rendészet és közszolgálat - 18 (2020)</t>
  </si>
  <si>
    <t>Nyíregyházi SZC Tiszavasvári Szakképző Iskola és Kollégium Fa- és bútoripar - 08 (2020)</t>
  </si>
  <si>
    <t>Nyíregyházi SZC Tiszavasvári Szakképző Iskola és Kollégium Gépészet - 10 (2020)</t>
  </si>
  <si>
    <t>Nyíregyházi SZC Tiszavasvári Szakképző Iskola és Kollégium Informatika és távközlés - 12 (2020)</t>
  </si>
  <si>
    <t>Nyíregyházi SZC Tiszavasvári Szakképző Iskola és Kollégium Kreatív - 16 (2020)</t>
  </si>
  <si>
    <t>Nyíregyházi SZC Tiszavasvári Szakképző Iskola és Kollégium Rendészet és közszolgálat - 18 (2020)</t>
  </si>
  <si>
    <t>Nyíregyházi SZC Tiszavasvári Szakképző Iskola és Kollégium Szépészet - 21 (2020)</t>
  </si>
  <si>
    <t>Nyíregyházi SZC Tiszavasvári Szakképző Iskola és Kollégium Szociális - 22 (2020)</t>
  </si>
  <si>
    <t>Nyíregyházi SZC Vásárhelyi Pál Technikum Építőipar - 06 (2020)</t>
  </si>
  <si>
    <t>Nyíregyházi SZC Vásárhelyi Pál Technikum Környezetvédelem és vízügy - 14 (2020)</t>
  </si>
  <si>
    <t>Nyíregyházi SZC Wesselényi Miklós Technikum és Kollégium Elektronika és elektrotechnika - 04 (2020)</t>
  </si>
  <si>
    <t>Nyíregyházi SZC Wesselényi Miklós Technikum és Kollégium Fa- és bútoripar - 08 (2020)</t>
  </si>
  <si>
    <t>Nyíregyházi SZC Wesselényi Miklós Technikum és Kollégium Informatika és távközlés - 12 (2020)</t>
  </si>
  <si>
    <t>Nyíregyházi SZC Wesselényi Miklós Technikum és Kollégium Kreatív - 16 (2020)</t>
  </si>
  <si>
    <t>Nyíregyházi SZC Wesselényi Miklós Technikum és Kollégium Szépészet - 21 (2020)</t>
  </si>
  <si>
    <t>Nyíregyházi SZC Wesselényi Miklós Technikum és Kollégium Vegyipar - 24 (2020)</t>
  </si>
  <si>
    <t>Nyíregyházi SZC Zay Anna Technikum és Kollégium Egészségügy - 03 (2020)</t>
  </si>
  <si>
    <t>Nyíregyházi SZC Zay Anna Technikum és Kollégium Szociális - 22 (2020)</t>
  </si>
  <si>
    <t>Nyitott Ajtó Baptista Szakképző Iskola, Középiskola, Általános Iskola, Óvoda, Szakiskola és Kollégium Edelényi tagintézmény Építőipar - 06 (2020)</t>
  </si>
  <si>
    <t>Nyitott Ajtó Baptista Szakképző Iskola, Középiskola, Általános Iskola, Óvoda, Szakiskola és Kollégium Edelényi tagintézmény Gépészet - 10 (2020)</t>
  </si>
  <si>
    <t>Nyitott Ajtó Baptista Szakképző Iskola, Középiskola, Általános Iskola, Óvoda, Szakiskola és Kollégium Edelényi tagintézmény Kreatív - 16 (2020)</t>
  </si>
  <si>
    <t>Nyitott Ajtó Baptista Szakképző Iskola, Középiskola, Általános Iskola, Óvoda, Szakiskola és Kollégium Edelényi tagintézmény Szociális - 22 (2020)</t>
  </si>
  <si>
    <t>Nyitott Ajtó Baptista Szakképző Iskola, Középiskola, Általános Iskola, Óvoda, Szakiskola és Kollégium Egészségügy - 03 (2020)</t>
  </si>
  <si>
    <t>Nyitott Ajtó Baptista Szakképző Iskola, Középiskola, Általános Iskola, Óvoda, Szakiskola és Kollégium Építőipar - 06 (2020)</t>
  </si>
  <si>
    <t>Nyitott Ajtó Baptista Szakképző Iskola, Középiskola, Általános Iskola, Óvoda, Szakiskola és Kollégium Gépészet - 10 (2020)</t>
  </si>
  <si>
    <t>Nyitott Ajtó Baptista Szakképző Iskola, Középiskola, Általános Iskola, Óvoda, Szakiskola és Kollégium Rendészet és közszolgálat - 18 (2020)</t>
  </si>
  <si>
    <t>Nyitott Ajtó Baptista Szakképző Iskola, Középiskola, Általános Iskola, Óvoda, Szakiskola és Kollégium Szociális - 22 (2020)</t>
  </si>
  <si>
    <t>Nyitott Ajtó Baptista Szakképző Iskola, Középiskola, Általános Iskola, Óvoda, Szakiskola és Kollégium Turizmus-vendéglátás - 23 (2020)</t>
  </si>
  <si>
    <t>Ózdi SZC Bródy Imre Technikum Egészségügy - 03 (2020)</t>
  </si>
  <si>
    <t>Ózdi SZC Bródy Imre Technikum Elektronika és elektrotechnika - 04 (2020)</t>
  </si>
  <si>
    <t>Ózdi SZC Bródy Imre Technikum Informatika és távközlés - 12 (2020)</t>
  </si>
  <si>
    <t>Ózdi SZC Deák Ferenc Technikum és Szakképző Iskola Építőipar - 06 (2020)</t>
  </si>
  <si>
    <t>Ózdi SZC Deák Ferenc Technikum és Szakképző Iskola Épületgépészet - 07 (2020)</t>
  </si>
  <si>
    <t>Ózdi SZC Deák Ferenc Technikum és Szakképző Iskola Gazdálkodás és menedzsment - 09 (2020)</t>
  </si>
  <si>
    <t>Ózdi SZC Deák Ferenc Technikum és Szakképző Iskola Gépészet - 10 (2020)</t>
  </si>
  <si>
    <t>Ózdi SZC Deák Ferenc Technikum és Szakképző Iskola Közlekedés és szállítmányozás - 15 (2020)</t>
  </si>
  <si>
    <t>Ózdi SZC Deák Ferenc Technikum és Szakképző Iskola Kreatív - 16 (2020)</t>
  </si>
  <si>
    <t>Ózdi SZC Gábor Áron Technikum és Szakképző Iskola Elektronika és elektrotechnika - 04 (2020)</t>
  </si>
  <si>
    <t>Ózdi SZC Gábor Áron Technikum és Szakképző Iskola Előkészítő évfolyam</t>
  </si>
  <si>
    <t>Ózdi SZC Gábor Áron Technikum és Szakképző Iskola Építőipar - 06 (2020)</t>
  </si>
  <si>
    <t>Ózdi SZC Gábor Áron Technikum és Szakképző Iskola Gépészet - 10 (2020)</t>
  </si>
  <si>
    <t>Ózdi SZC Gábor Áron Technikum és Szakképző Iskola Kereskedelem - 13 (2020)</t>
  </si>
  <si>
    <t>Ózdi SZC Gábor Áron Technikum és Szakképző Iskola Műhelyiskola</t>
  </si>
  <si>
    <t>Ózdi SZC Gábor Áron Technikum és Szakképző Iskola Turizmus-vendéglátás - 23 (2020)</t>
  </si>
  <si>
    <t>Ózdi SZC Pattantyús-Ábrahám Géza Szakképző Iskola Előkészítő évfolyam</t>
  </si>
  <si>
    <t>Ózdi SZC Pattantyús-Ábrahám Géza Szakképző Iskola Gépészet - 10 (2020)</t>
  </si>
  <si>
    <t>Ózdi SZC Pattantyús-Ábrahám Géza Szakképző Iskola Szociális - 22 (2020)</t>
  </si>
  <si>
    <t>Ózdi SZC Surányi Endre Technikum, Szakképző Iskola és Kollégium Egészségügy - 03 (2020)</t>
  </si>
  <si>
    <t>Ózdi SZC Surányi Endre Technikum, Szakképző Iskola és Kollégium Elektronika és elektrotechnika - 04 (2020)</t>
  </si>
  <si>
    <t>Ózdi SZC Surányi Endre Technikum, Szakképző Iskola és Kollégium Gépészet - 10 (2020)</t>
  </si>
  <si>
    <t>Ózdi SZC Surányi Endre Technikum, Szakképző Iskola és Kollégium Kereskedelem - 13 (2020)</t>
  </si>
  <si>
    <t>Ózdi SZC Surányi Endre Technikum, Szakképző Iskola és Kollégium Rendészet és közszolgálat - 18 (2020)</t>
  </si>
  <si>
    <t>Ózdi SZC Surányi Endre Technikum, Szakképző Iskola és Kollégium Specializált gép- és járműgyártás - 19 (2020)</t>
  </si>
  <si>
    <t>Ózdi SZC Surányi Endre Technikum, Szakképző Iskola és Kollégium Szépészet - 21 (2020)</t>
  </si>
  <si>
    <t>Ózdi SZC Surányi Endre Technikum, Szakképző Iskola és Kollégium Szociális - 22 (2020)</t>
  </si>
  <si>
    <t>Ózdi SZC Surányi Endre Technikum, Szakképző Iskola és Kollégium Turizmus-vendéglátás - 23 (2020)</t>
  </si>
  <si>
    <t>Pápai SZC Acsády Ignác Technikum és Szakképző Iskola Elektronika és elektrotechnika - 04 (2020)</t>
  </si>
  <si>
    <t>Pápai SZC Acsády Ignác Technikum és Szakképző Iskola Előkészítő évfolyam</t>
  </si>
  <si>
    <t>Pápai SZC Acsády Ignác Technikum és Szakképző Iskola Építőipar - 06 (2020)</t>
  </si>
  <si>
    <t>Pápai SZC Acsády Ignác Technikum és Szakképző Iskola Fa- és bútoripar - 08 (2020)</t>
  </si>
  <si>
    <t>Pápai SZC Acsády Ignác Technikum és Szakképző Iskola Gépészet - 10 (2020)</t>
  </si>
  <si>
    <t>Pápai SZC Acsády Ignác Technikum és Szakképző Iskola Kereskedelem - 13 (2020)</t>
  </si>
  <si>
    <t>Pápai SZC Acsády Ignác Technikum és Szakképző Iskola Rendészet és közszolgálat - 18 (2020)</t>
  </si>
  <si>
    <t>Pápai SZC Acsády Ignác Technikum és Szakképző Iskola Specializált gép- és járműgyártás - 19 (2020)</t>
  </si>
  <si>
    <t>Pápai SZC Acsády Ignác Technikum és Szakképző Iskola Szociális - 22 (2020)</t>
  </si>
  <si>
    <t>Pápai SZC Acsády Ignác Technikum és Szakképző Iskola Turizmus-vendéglátás - 23 (2020)</t>
  </si>
  <si>
    <t>Pápai SZC Faller Jenő Technikum, Szakképző Iskola és Kollégium Elektronika és elektrotechnika - 04 (2020)</t>
  </si>
  <si>
    <t>Pápai SZC Faller Jenő Technikum, Szakképző Iskola és Kollégium Előkészítő évfolyam</t>
  </si>
  <si>
    <t>Pápai SZC Faller Jenő Technikum, Szakképző Iskola és Kollégium Építőipar - 06 (2020)</t>
  </si>
  <si>
    <t>Pápai SZC Faller Jenő Technikum, Szakképző Iskola és Kollégium Épületgépészet - 07 (2020)</t>
  </si>
  <si>
    <t>Pápai SZC Faller Jenő Technikum, Szakképző Iskola és Kollégium Gépészet - 10 (2020)</t>
  </si>
  <si>
    <t>Pápai SZC Faller Jenő Technikum, Szakképző Iskola és Kollégium Honvédelem - 11 (2020)</t>
  </si>
  <si>
    <t>Pápai SZC Faller Jenő Technikum, Szakképző Iskola és Kollégium Informatika és távközlés - 12 (2020)</t>
  </si>
  <si>
    <t>Pápai SZC Faller Jenő Technikum, Szakképző Iskola és Kollégium Kereskedelem - 13 (2020)</t>
  </si>
  <si>
    <t>Pápai SZC Faller Jenő Technikum, Szakképző Iskola és Kollégium Közlekedés és szállítmányozás - 15 (2020)</t>
  </si>
  <si>
    <t>Pápai SZC Faller Jenő Technikum, Szakképző Iskola és Kollégium Rendészet és közszolgálat - 18 (2020)</t>
  </si>
  <si>
    <t>Pápai SZC Faller Jenő Technikum, Szakképző Iskola és Kollégium Sport - 20 (2020)</t>
  </si>
  <si>
    <t>Pápai SZC Faller Jenő Technikum, Szakképző Iskola és Kollégium Szociális - 22 (2020)</t>
  </si>
  <si>
    <t>Pápai SZC Faller Jenő Technikum, Szakképző Iskola és Kollégium Turizmus-vendéglátás - 23 (2020)</t>
  </si>
  <si>
    <t>Pápai SZC Jókai Mór Közgazdasági Technikum és Kollégium Gazdálkodás és menedzsment - 09 (2020)</t>
  </si>
  <si>
    <t>Pápai SZC Jókai Mór Közgazdasági Technikum és Kollégium Kereskedelem - 13 (2020)</t>
  </si>
  <si>
    <t>Pápai SZC Jókai Mór Közgazdasági Technikum és Kollégium Közlekedés és szállítmányozás - 15 (2020)</t>
  </si>
  <si>
    <t>Pápai SZC Reguly Antal Szakképző Iskola és Kollégium Előkészítő évfolyam</t>
  </si>
  <si>
    <t>Pápai SZC Reguly Antal Szakképző Iskola és Kollégium Építőipar - 06 (2020)</t>
  </si>
  <si>
    <t>Pápai SZC Reguly Antal Szakképző Iskola és Kollégium Gépészet - 10 (2020)</t>
  </si>
  <si>
    <t>Pápai SZC Reguly Antal Szakképző Iskola és Kollégium Kereskedelem - 13 (2020)</t>
  </si>
  <si>
    <t>Pápai SZC Reguly Antal Szakképző Iskola és Kollégium Közlekedés és szállítmányozás - 15 (2020)</t>
  </si>
  <si>
    <t>Pápai SZC Reguly Antal Szakképző Iskola és Kollégium Mezőgazdaság és erdészet - 17 (2020)</t>
  </si>
  <si>
    <t>Pápai SZC Reguly Antal Szakképző Iskola és Kollégium Szociális - 22 (2020)</t>
  </si>
  <si>
    <t>Pápai SZC Reguly Antal Szakképző Iskola és Kollégium Turizmus-vendéglátás - 23 (2020)</t>
  </si>
  <si>
    <t>Pécsi Tudományegyetem Kelemen Endre Egészségügyi Technikum és Szakképző Iskola Egészségügy - 03 (2020)</t>
  </si>
  <si>
    <t>Pécsi Tudományegyetem Kelemen Endre Egészségügyi Technikum és Szakképző Iskola Élelmiszeripar - 05 (2020)</t>
  </si>
  <si>
    <t>Pécsi Tudományegyetem Kelemen Endre Egészségügyi Technikum és Szakképző Iskola Szociális - 22 (2020)</t>
  </si>
  <si>
    <t>Pécsi Tudományegyetem Szent-Györgyi Albert Egészségügyi Technikum és Szakképző Iskola Egészségügy - 03 (2020)</t>
  </si>
  <si>
    <t>Pécsi Tudományegyetem Szent-Györgyi Albert Egészségügyi Technikum és Szakképző Iskola Szociális - 22 (2020)</t>
  </si>
  <si>
    <t>Pécsi Tudományegyetem Szigeti-Gyula János Egészségügyi Technikum és Szakképző Iskola Egészségügy - 03 (2020)</t>
  </si>
  <si>
    <t>Pécsi Tudományegyetem Szigeti-Gyula János Egészségügyi Technikum és Szakképző Iskola Szociális - 22 (2020)</t>
  </si>
  <si>
    <t>Pécsi Tudományegyetem Szociális és Egészségügyi Technikum és Szakképző Iskola Egészségügy - 03 (2020)</t>
  </si>
  <si>
    <t>Pécsi Tudományegyetem Szociális és Egészségügyi Technikum és Szakképző Iskola Egészségügyi technika - 02 (2020)</t>
  </si>
  <si>
    <t>Pécsi Tudományegyetem Szociális és Egészségügyi Technikum és Szakképző Iskola Sport - 20 (2020)</t>
  </si>
  <si>
    <t>Pécsi Tudományegyetem Szociális és Egészségügyi Technikum és Szakképző Iskola Szociális - 22 (2020)</t>
  </si>
  <si>
    <t>Pétfürdői Kolping Katolikus Szakképző Iskola, Szakiskola, Általános Iskola és Kollégium Élelmiszeripar - 05 (2020)</t>
  </si>
  <si>
    <t>Pétfürdői Kolping Katolikus Szakképző Iskola, Szakiskola, Általános Iskola és Kollégium Előkészítő évfolyam</t>
  </si>
  <si>
    <t>Pétfürdői Kolping Katolikus Szakképző Iskola, Szakiskola, Általános Iskola és Kollégium Építőipar - 06 (2020)</t>
  </si>
  <si>
    <t>Pétfürdői Kolping Katolikus Szakképző Iskola, Szakiskola, Általános Iskola és Kollégium Turizmus-vendéglátás - 23 (2020)</t>
  </si>
  <si>
    <t>Piarista Szakképző Iskola és Kollégium Előkészítő évfolyam</t>
  </si>
  <si>
    <t>Piarista Szakképző Iskola és Kollégium Építőipar - 06 (2020)</t>
  </si>
  <si>
    <t>Piarista Szakképző Iskola és Kollégium Fa- és bútoripar - 08 (2020)</t>
  </si>
  <si>
    <t>Piarista Szakképző Iskola és Kollégium Gépészet - 10 (2020)</t>
  </si>
  <si>
    <t>Piarista Szakképző Iskola és Kollégium Specializált gép- és járműgyártás - 19 (2020)</t>
  </si>
  <si>
    <t>Premontrei Szakgimnázium, Technikum és Kollégium Egészségügy - 03 (2020)</t>
  </si>
  <si>
    <t>Premontrei Szakgimnázium, Technikum és Kollégium Informatika és távközlés - 12 (2020)</t>
  </si>
  <si>
    <t>Schola Europa Akadémia Technikum, Gimnázium és Alapfokú Művészeti Iskola a Magyarországi Metodista Egyház fenntartásában Informatika és távközlés - 12 (2020)</t>
  </si>
  <si>
    <t>Schola Europa Akadémia Technikum, Gimnázium és Alapfokú Művészeti Iskola a Magyarországi Metodista Egyház fenntartásában Kreatív - 16 (2020)</t>
  </si>
  <si>
    <t>Schola Europa Akadémia Technikum, Gimnázium és Alapfokú Művészeti Iskola a Magyarországi Metodista Egyház fenntartásában Sport - 20 (2020)</t>
  </si>
  <si>
    <t>Schola Europa Akadémia Technikum, Gimnázium és Alapfokú Művészeti Iskola a Magyarországi Metodista Egyház fenntartásában Szociális - 22 (2020)</t>
  </si>
  <si>
    <t>School of Business Technikum és Szakképző Iskola Gépészet - 10 (2020)</t>
  </si>
  <si>
    <t>School of Business Technikum és Szakképző Iskola Specializált gép- és járműgyártás - 19 (2020)</t>
  </si>
  <si>
    <t>Semmelweis Egyetem Bókay János Többcélú Szakképző Intézménye Egészségügy - 03 (2020)</t>
  </si>
  <si>
    <t>Semmelweis Egyetem Bókay János Többcélú Szakképző Intézménye Sport - 20 (2020)</t>
  </si>
  <si>
    <t>Semmelweis Egyetem Kanizsai Dorottya Többcélú Szakképző Intézménye Egészségügy - 03 (2020)</t>
  </si>
  <si>
    <t>Semmelweis Egyetem Kanizsai Dorottya Többcélú Szakképző Intézménye Szociális - 22 (2020)</t>
  </si>
  <si>
    <t>Semmelweis Egyetem Raoul Wallenberg Többcélú Szakképző Intézménye Egészségügy - 03 (2020)</t>
  </si>
  <si>
    <t>Semmelweis Egyetem Raoul Wallenberg Többcélú Szakképző Intézménye Szociális - 22 (2020)</t>
  </si>
  <si>
    <t>Semmelweis Egyetem Semmelweis Ignác Többcélú Szakképző Intézménye Egészségügy - 03 (2020)</t>
  </si>
  <si>
    <t>Semmelweis Egyetem Semmelweis Ignác Többcélú Szakképző Intézménye Szociális - 22 (2020)</t>
  </si>
  <si>
    <t>Siófoki SZC Bacsák György Technikum és Szakképző Iskola Elektronika és elektrotechnika - 04 (2020)</t>
  </si>
  <si>
    <t>Siófoki SZC Bacsák György Technikum és Szakképző Iskola Építőipar - 06 (2020)</t>
  </si>
  <si>
    <t>Siófoki SZC Bacsák György Technikum és Szakképző Iskola Gazdálkodás és menedzsment - 09 (2020)</t>
  </si>
  <si>
    <t>Siófoki SZC Bacsák György Technikum és Szakképző Iskola Gépészet - 10 (2020)</t>
  </si>
  <si>
    <t>Siófoki SZC Bacsák György Technikum és Szakképző Iskola Kereskedelem - 13 (2020)</t>
  </si>
  <si>
    <t>Siófoki SZC Bacsák György Technikum és Szakképző Iskola Nkt</t>
  </si>
  <si>
    <t>Siófoki SZC Bacsák György Technikum és Szakképző Iskola Rendészet és közszolgálat - 18 (2020)</t>
  </si>
  <si>
    <t>Siófoki SZC Bacsák György Technikum és Szakképző Iskola Turizmus-vendéglátás - 23 (2020)</t>
  </si>
  <si>
    <t>Siófoki SZC Baross Gábor Technikum és Szakképző Iskola Egészségügy - 03 (2020)</t>
  </si>
  <si>
    <t>Siófoki SZC Baross Gábor Technikum és Szakképző Iskola Elektronika és elektrotechnika - 04 (2020)</t>
  </si>
  <si>
    <t>Siófoki SZC Baross Gábor Technikum és Szakképző Iskola Előkészítő évfolyam</t>
  </si>
  <si>
    <t>Siófoki SZC Baross Gábor Technikum és Szakképző Iskola Építőipar - 06 (2020)</t>
  </si>
  <si>
    <t>Siófoki SZC Baross Gábor Technikum és Szakképző Iskola Épületgépészet - 07 (2020)</t>
  </si>
  <si>
    <t>Siófoki SZC Baross Gábor Technikum és Szakképző Iskola Fa- és bútoripar - 08 (2020)</t>
  </si>
  <si>
    <t>Siófoki SZC Baross Gábor Technikum és Szakképző Iskola Gépészet - 10 (2020)</t>
  </si>
  <si>
    <t>Siófoki SZC Baross Gábor Technikum és Szakképző Iskola Informatika és távközlés - 12 (2020)</t>
  </si>
  <si>
    <t>Siófoki SZC Baross Gábor Technikum és Szakképző Iskola Környezetvédelem és vízügy - 14 (2020)</t>
  </si>
  <si>
    <t>Siófoki SZC Baross Gábor Technikum és Szakképző Iskola Specializált gép- és járműgyártás - 19 (2020)</t>
  </si>
  <si>
    <t>Siófoki SZC Baross Gábor Technikum és Szakképző Iskola Szépészet - 21 (2020)</t>
  </si>
  <si>
    <t>Siófoki SZC Hikman Béla Szakképző Iskola Előkészítő évfolyam</t>
  </si>
  <si>
    <t>Siófoki SZC Hikman Béla Szakképző Iskola Gépészet - 10 (2020)</t>
  </si>
  <si>
    <t>Siófoki SZC Hikman Béla Szakképző Iskola Kereskedelem - 13 (2020)</t>
  </si>
  <si>
    <t>Siófoki SZC Hikman Béla Szakképző Iskola Turizmus-vendéglátás - 23 (2020)</t>
  </si>
  <si>
    <t>Siófoki SZC Krúdy Gyula Technikum és Gimnázium Gazdálkodás és menedzsment - 09 (2020)</t>
  </si>
  <si>
    <t>Siófoki SZC Krúdy Gyula Technikum és Gimnázium Kereskedelem - 13 (2020)</t>
  </si>
  <si>
    <t>Siófoki SZC Krúdy Gyula Technikum és Gimnázium Közlekedés és szállítmányozás - 15 (2020)</t>
  </si>
  <si>
    <t>Siófoki SZC Krúdy Gyula Technikum és Gimnázium Turizmus-vendéglátás - 23 (2020)</t>
  </si>
  <si>
    <t>Siófoki SZC Krúdy Gyula Technikum és Gimnázium Vegyipar - 24 (2020)</t>
  </si>
  <si>
    <t>Siófoki SZC Mathiász János Technikum és Gimnázium Élelmiszeripar - 05 (2020)</t>
  </si>
  <si>
    <t>Siófoki SZC Mathiász János Technikum és Gimnázium Előkészítő évfolyam</t>
  </si>
  <si>
    <t>Siófoki SZC Mathiász János Technikum és Gimnázium Gazdálkodás és menedzsment - 09 (2020)</t>
  </si>
  <si>
    <t>Siófoki SZC Mathiász János Technikum és Gimnázium Informatika és távközlés - 12 (2020)</t>
  </si>
  <si>
    <t>Siófoki SZC Mathiász János Technikum és Gimnázium Mezőgazdaság és erdészet - 17 (2020)</t>
  </si>
  <si>
    <t>Siófoki SZC Mathiász János Technikum és Gimnázium Sport - 20 (2020)</t>
  </si>
  <si>
    <t>Siófoki SZC Mathiász János Technikum és Gimnázium Szociális - 22 (2020)</t>
  </si>
  <si>
    <t>Soproni SZC Berg Gusztáv Szakképző Iskola Építőipar - 06 (2020)</t>
  </si>
  <si>
    <t>Soproni SZC Berg Gusztáv Szakképző Iskola Kereskedelem - 13 (2020)</t>
  </si>
  <si>
    <t>Soproni SZC Berg Gusztáv Szakképző Iskola Turizmus-vendéglátás - 23 (2020)</t>
  </si>
  <si>
    <t>Soproni SZC Fáy András Két Tanítási Nyelvű Közgazdasági Technikum Gazdálkodás és menedzsment - 09 (2020)</t>
  </si>
  <si>
    <t>Soproni SZC Fáy András Két Tanítási Nyelvű Közgazdasági Technikum Közlekedés és szállítmányozás - 15 (2020)</t>
  </si>
  <si>
    <t>Soproni SZC Handler Nándor Technikum Egészségügy - 03 (2020)</t>
  </si>
  <si>
    <t>Soproni SZC Handler Nándor Technikum Építőipar - 06 (2020)</t>
  </si>
  <si>
    <t>Soproni SZC Handler Nándor Technikum Fa- és bútoripar - 08 (2020)</t>
  </si>
  <si>
    <t>Soproni SZC Handler Nándor Technikum Informatika és távközlés - 12 (2020)</t>
  </si>
  <si>
    <t>Soproni SZC Handler Nándor Technikum Kreatív - 16 (2020)</t>
  </si>
  <si>
    <t>Soproni SZC Handler Nándor Technikum Szépészet - 21 (2020)</t>
  </si>
  <si>
    <t>Soproni SZC Hunyadi János Technikum Gazdálkodás és menedzsment - 09 (2020)</t>
  </si>
  <si>
    <t>Soproni SZC Hunyadi János Technikum Rendészet és közszolgálat - 18 (2020)</t>
  </si>
  <si>
    <t>Soproni SZC Kossuth Lajos Szakképző Iskola Gépészet - 10 (2020)</t>
  </si>
  <si>
    <t>Soproni SZC Kossuth Lajos Szakképző Iskola Kereskedelem - 13 (2020)</t>
  </si>
  <si>
    <t>Soproni SZC Kossuth Lajos Szakképző Iskola Turizmus-vendéglátás - 23 (2020)</t>
  </si>
  <si>
    <t>Soproni SZC Porpáczy Aladár Technikum és Kollégium Gazdálkodás és menedzsment - 09 (2020)</t>
  </si>
  <si>
    <t>Soproni SZC Porpáczy Aladár Technikum és Kollégium Turizmus-vendéglátás - 23 (2020)</t>
  </si>
  <si>
    <t>Soproni SZC Vas- és Villamosipari Technikum Elektronika és elektrotechnika - 04 (2020)</t>
  </si>
  <si>
    <t>Soproni SZC Vas- és Villamosipari Technikum Előkészítő évfolyam</t>
  </si>
  <si>
    <t>Soproni SZC Vas- és Villamosipari Technikum Épületgépészet - 07 (2020)</t>
  </si>
  <si>
    <t>Soproni SZC Vas- és Villamosipari Technikum Gépészet - 10 (2020)</t>
  </si>
  <si>
    <t>Soproni SZC Vas- és Villamosipari Technikum Informatika és távközlés - 12 (2020)</t>
  </si>
  <si>
    <t>Soproni SZC Vas- és Villamosipari Technikum Specializált gép- és járműgyártás - 19 (2020)</t>
  </si>
  <si>
    <t>Soproni SZC Vas- és Villamosipari Technikum Sport - 20 (2020)</t>
  </si>
  <si>
    <t>Soproni SZC Vendéglátó, Kereskedelmi Technikum és Kollégium Kereskedelem - 13 (2020)</t>
  </si>
  <si>
    <t>Soproni SZC Vendéglátó, Kereskedelmi Technikum és Kollégium Turizmus-vendéglátás - 23 (2020)</t>
  </si>
  <si>
    <t>Szabóky Adolf Általános és Szakképző Iskola Építőipar - 06 (2020)</t>
  </si>
  <si>
    <t>Szabóky Adolf Általános és Szakképző Iskola Épületgépészet - 07 (2020)</t>
  </si>
  <si>
    <t>Szabóky Adolf Általános és Szakképző Iskola Fa- és bútoripar - 08 (2020)</t>
  </si>
  <si>
    <t>Szabóky Adolf Általános és Szakképző Iskola Gépészet - 10 (2020)</t>
  </si>
  <si>
    <t>Szabóky Adolf Általános és Szakképző Iskola Kereskedelem - 13 (2020)</t>
  </si>
  <si>
    <t>Szabóky Adolf Általános és Szakképző Iskola Kreatív - 16 (2020)</t>
  </si>
  <si>
    <t>SZÁMALK - Szalézi Technikum és Szakgimnázium Gazdálkodás és menedzsment - 09 (2020)</t>
  </si>
  <si>
    <t>SZÁMALK - Szalézi Technikum és Szakgimnázium Informatika és távközlés - 12 (2020)</t>
  </si>
  <si>
    <t>SZÁMALK - Szalézi Technikum és Szakgimnázium Kreatív - 16 (2020)</t>
  </si>
  <si>
    <t>SZÁMALK - Szalézi Technikum és Szakgimnázium Turizmus-vendéglátás - 23 (2020)</t>
  </si>
  <si>
    <t>Széchenyi István Baptista Technikum, Szakképző Iskola és Gimnázium Építőipar - 06 (2020)</t>
  </si>
  <si>
    <t>Széchenyi István Baptista Technikum, Szakképző Iskola és Gimnázium Épületgépészet - 07 (2020)</t>
  </si>
  <si>
    <t>Széchenyi István Baptista Technikum, Szakképző Iskola és Gimnázium Fa- és bútoripar - 08 (2020)</t>
  </si>
  <si>
    <t>Széchenyi István Baptista Technikum, Szakképző Iskola és Gimnázium Gépészet - 10 (2020)</t>
  </si>
  <si>
    <t>Széchenyi István Baptista Technikum, Szakképző Iskola és Gimnázium Informatika és távközlés - 12 (2020)</t>
  </si>
  <si>
    <t>Széchenyi István Baptista Technikum, Szakképző Iskola és Gimnázium Kereskedelem - 13 (2020)</t>
  </si>
  <si>
    <t>Széchenyi István Baptista Technikum, Szakképző Iskola és Gimnázium Nkt</t>
  </si>
  <si>
    <t>Széchenyi István Baptista Technikum, Szakképző Iskola és Gimnázium Rendészet és közszolgálat - 18 (2020)</t>
  </si>
  <si>
    <t>Széchenyi István Baptista Technikum, Szakképző Iskola és Gimnázium Turizmus-vendéglátás - 23 (2020)</t>
  </si>
  <si>
    <t>Széchenyi István Egyetem Szent-Györgyi Albert Egészségügyi és Szociális Technikum és Szakképző Iskola Egészségügy - 03 (2020)</t>
  </si>
  <si>
    <t>Széchenyi István Egyetem Szent-Györgyi Albert Egészségügyi és Szociális Technikum és Szakképző Iskola Szociális - 22 (2020)</t>
  </si>
  <si>
    <t>Széchenyi István Katolikus Technikum és Gimnázium Gazdálkodás és menedzsment - 09 (2020)</t>
  </si>
  <si>
    <t>Széchenyi István Katolikus Technikum és Gimnázium Informatika és távközlés - 12 (2020)</t>
  </si>
  <si>
    <t>Széchenyi István Katolikus Technikum és Gimnázium Közlekedés és szállítmányozás - 15 (2020)</t>
  </si>
  <si>
    <t>Széchenyi István Római Katolikus Technikum és Gimnázium Egészségügy - 03 (2020)</t>
  </si>
  <si>
    <t>Széchenyi István Római Katolikus Technikum és Gimnázium Gazdálkodás és menedzsment - 09 (2020)</t>
  </si>
  <si>
    <t>Széchenyi István Római Katolikus Technikum és Gimnázium Informatika és távközlés - 12 (2020)</t>
  </si>
  <si>
    <t>Szegedi SZC Csonka János Technikum Előkészítő évfolyam</t>
  </si>
  <si>
    <t>Szegedi SZC Csonka János Technikum Közlekedés és szállítmányozás - 15 (2020)</t>
  </si>
  <si>
    <t>Szegedi SZC Csonka János Technikum Rendészet és közszolgálat - 18 (2020)</t>
  </si>
  <si>
    <t>Szegedi SZC Csonka János Technikum Specializált gép- és járműgyártás - 19 (2020)</t>
  </si>
  <si>
    <t>Szegedi SZC Déri Miksa Műszaki Technikum Elektronika és elektrotechnika - 04 (2020)</t>
  </si>
  <si>
    <t>Szegedi SZC Déri Miksa Műszaki Technikum Gépészet - 10 (2020)</t>
  </si>
  <si>
    <t>Szegedi SZC Déri Miksa Műszaki Technikum Informatika és távközlés - 12 (2020)</t>
  </si>
  <si>
    <t>Szegedi SZC Déri Miksa Műszaki Technikum Specializált gép- és járműgyártás - 19 (2020)</t>
  </si>
  <si>
    <t>Szegedi SZC Gábor Dénes Technikum és Szakgimnázium Elektronika és elektrotechnika - 04 (2020)</t>
  </si>
  <si>
    <t>Szegedi SZC Gábor Dénes Technikum és Szakgimnázium Informatika és távközlés - 12 (2020)</t>
  </si>
  <si>
    <t>Szegedi SZC Gábor Dénes Technikum és Szakgimnázium Környezetvédelem és vízügy - 14 (2020)</t>
  </si>
  <si>
    <t>Szegedi SZC Gábor Dénes Technikum és Szakgimnázium Közlekedés és szállítmányozás - 15 (2020)</t>
  </si>
  <si>
    <t>Szegedi SZC Gábor Dénes Technikum és Szakgimnázium Sport - 20 (2020)</t>
  </si>
  <si>
    <t>Szegedi SZC József Attila Általános Iskola és Szakképző Iskola Előkészítő évfolyam</t>
  </si>
  <si>
    <t>Szegedi SZC József Attila Általános Iskola és Szakképző Iskola Fa- és bútoripar - 08 (2020)</t>
  </si>
  <si>
    <t>Szegedi SZC József Attila Általános Iskola és Szakképző Iskola Gépészet - 10 (2020)</t>
  </si>
  <si>
    <t>Szegedi SZC József Attila Általános Iskola és Szakképző Iskola Kreatív - 16 (2020)</t>
  </si>
  <si>
    <t>Szegedi SZC József Attila Általános Iskola és Szakképző Iskola Mezőgazdaság és erdészet - 17 (2020)</t>
  </si>
  <si>
    <t>Szegedi SZC József Attila Általános Iskola és Szakképző Iskola Szociális - 22 (2020)</t>
  </si>
  <si>
    <t>Szegedi SZC Kőrösy József Közgazdasági Technikum Gazdálkodás és menedzsment - 09 (2020)</t>
  </si>
  <si>
    <t>Szegedi SZC Krúdy Gyula Szakképző Iskola Kereskedelem - 13 (2020)</t>
  </si>
  <si>
    <t>Szegedi SZC Krúdy Gyula Szakképző Iskola Turizmus-vendéglátás - 23 (2020)</t>
  </si>
  <si>
    <t>Szegedi SZC Móravárosi Szakképző Iskola Elektronika és elektrotechnika - 04 (2020)</t>
  </si>
  <si>
    <t>Szegedi SZC Móravárosi Szakképző Iskola Építőipar - 06 (2020)</t>
  </si>
  <si>
    <t>Szegedi SZC Móravárosi Szakképző Iskola Épületgépészet - 07 (2020)</t>
  </si>
  <si>
    <t>Szegedi SZC Móravárosi Szakképző Iskola Fa- és bútoripar - 08 (2020)</t>
  </si>
  <si>
    <t>Szegedi SZC Móravárosi Szakképző Iskola Gépészet - 10 (2020)</t>
  </si>
  <si>
    <t>Szegedi SZC Móravárosi Szakképző Iskola Kreatív - 16 (2020)</t>
  </si>
  <si>
    <t>Szegedi SZC Móravárosi Szakképző Iskola Rendészet és közszolgálat - 18 (2020)</t>
  </si>
  <si>
    <t>Szegedi SZC Móravárosi Szakképző Iskola Szépészet - 21 (2020)</t>
  </si>
  <si>
    <t>Szegedi SZC Móravárosi Szakképző Iskola Vegyipar - 24 (2020)</t>
  </si>
  <si>
    <t>Szegedi SZC Tóth János Mórahalmi Szakképző Iskola és Garabonciás Kollégium Informatika és távközlés - 12 (2020)</t>
  </si>
  <si>
    <t>Szegedi SZC Tóth János Mórahalmi Szakképző Iskola és Garabonciás Kollégium Turizmus-vendéglátás - 23 (2020)</t>
  </si>
  <si>
    <t>Szegedi SZC Vasvári Pál Gazdasági és Informatikai Technikum Gazdálkodás és menedzsment - 09 (2020)</t>
  </si>
  <si>
    <t>Szegedi SZC Vasvári Pál Gazdasági és Informatikai Technikum Informatika és távközlés - 12 (2020)</t>
  </si>
  <si>
    <t>Szegedi SZC Vasvári Pál Gazdasági és Informatikai Technikum Kereskedelem - 13 (2020)</t>
  </si>
  <si>
    <t>Szegedi SZC Vedres István Technikum Építőipar - 06 (2020)</t>
  </si>
  <si>
    <t>Szegedi SZC Vedres István Technikum Kreatív - 16 (2020)</t>
  </si>
  <si>
    <t>Szegedi SZC Vedres István Technikum Nkt</t>
  </si>
  <si>
    <t>Szegedi Szent Benedek School of Business Technikum Gazdálkodás és menedzsment - 09 (2020)</t>
  </si>
  <si>
    <t>Szegedi Szent Benedek School of Business Technikum Informatika és távközlés - 12 (2020)</t>
  </si>
  <si>
    <t>Szegedi Szent Benedek School of Business Technikum Közlekedés és szállítmányozás - 15 (2020)</t>
  </si>
  <si>
    <t>Szegedi Szent Benedek School of Business Technikum Sport - 20 (2020)</t>
  </si>
  <si>
    <t>Szegedi Szent Benedek School of Business Technikum Szociális - 22 (2020)</t>
  </si>
  <si>
    <t>Szegedi Szent Benedek School of Business Technikum Turizmus-vendéglátás - 23 (2020)</t>
  </si>
  <si>
    <t>Szegedi Tudományegyetem Kossuth Zsuzsanna Technikum és Szakképző Iskola Egészségügy - 03 (2020)</t>
  </si>
  <si>
    <t>Szegedi Tudományegyetem Kossuth Zsuzsanna Technikum és Szakképző Iskola Egészségügyi technika - 02 (2020)</t>
  </si>
  <si>
    <t>Szegedi Tudományegyetem Kossuth Zsuzsanna Technikum és Szakképző Iskola Kreatív - 16 (2020)</t>
  </si>
  <si>
    <t>Szegedi Tudományegyetem Kossuth Zsuzsanna Technikum és Szakképző Iskola Szociális - 22 (2020)</t>
  </si>
  <si>
    <t>Székács Elemér Református Gimnázium, Mezőgazdasági és Élelmiszeripari Technikum, Szakképző Iskola és Kollégium Élelmiszeripar - 05 (2020)</t>
  </si>
  <si>
    <t>Székács Elemér Református Gimnázium, Mezőgazdasági és Élelmiszeripari Technikum, Szakképző Iskola és Kollégium Gazdálkodás és menedzsment - 09 (2020)</t>
  </si>
  <si>
    <t>Székács Elemér Református Gimnázium, Mezőgazdasági és Élelmiszeripari Technikum, Szakképző Iskola és Kollégium Kereskedelem - 13 (2020)</t>
  </si>
  <si>
    <t>Székács Elemér Református Gimnázium, Mezőgazdasági és Élelmiszeripari Technikum, Szakképző Iskola és Kollégium Mezőgazdaság és erdészet - 17 (2020)</t>
  </si>
  <si>
    <t>Székács Elemér Református Gimnázium, Mezőgazdasági és Élelmiszeripari Technikum, Szakképző Iskola és Kollégium Sport - 20 (2020)</t>
  </si>
  <si>
    <t>Székesfehérvári SZC Árpád Technikum, Szakképző Iskola és Kollégium Elektronika és elektrotechnika - 04 (2020)</t>
  </si>
  <si>
    <t>Székesfehérvári SZC Árpád Technikum, Szakképző Iskola és Kollégium Fa- és bútoripar - 08 (2020)</t>
  </si>
  <si>
    <t>Székesfehérvári SZC Árpád Technikum, Szakképző Iskola és Kollégium Honvédelem - 11 (2020)</t>
  </si>
  <si>
    <t>Székesfehérvári SZC Árpád Technikum, Szakképző Iskola és Kollégium Informatika és távközlés - 12 (2020)</t>
  </si>
  <si>
    <t>Székesfehérvári SZC Árpád Technikum, Szakképző Iskola és Kollégium Kreatív - 16 (2020)</t>
  </si>
  <si>
    <t>Székesfehérvári SZC Árpád Technikum, Szakképző Iskola és Kollégium Rendészet és közszolgálat - 18 (2020)</t>
  </si>
  <si>
    <t>Székesfehérvári SZC Árpád Technikum, Szakképző Iskola és Kollégium Sport - 20 (2020)</t>
  </si>
  <si>
    <t>Székesfehérvári SZC Árpád Technikum, Szakképző Iskola és Kollégium Szépészet - 21 (2020)</t>
  </si>
  <si>
    <t>Székesfehérvári SZC Bugát Pál Technikum Egészségügy - 03 (2020)</t>
  </si>
  <si>
    <t>Székesfehérvári SZC Bugát Pál Technikum Környezetvédelem és vízügy - 14 (2020)</t>
  </si>
  <si>
    <t>Székesfehérvári SZC Deák Ferenc Technikum és Szakképző Iskola Kereskedelem - 13 (2020)</t>
  </si>
  <si>
    <t>Székesfehérvári SZC Deák Ferenc Technikum és Szakképző Iskola Turizmus-vendéglátás - 23 (2020)</t>
  </si>
  <si>
    <t>Székesfehérvári SZC Hunyadi Mátyás Technikum Gazdálkodás és menedzsment - 09 (2020)</t>
  </si>
  <si>
    <t>Székesfehérvári SZC Hunyadi Mátyás Technikum Informatika és távközlés - 12 (2020)</t>
  </si>
  <si>
    <t>Székesfehérvári SZC I. István Technikum Gazdálkodás és menedzsment - 09 (2020)</t>
  </si>
  <si>
    <t>Székesfehérvári SZC I. István Technikum Kereskedelem - 13 (2020)</t>
  </si>
  <si>
    <t>Székesfehérvári SZC I. István Technikum Közlekedés és szállítmányozás - 15 (2020)</t>
  </si>
  <si>
    <t>Székesfehérvári SZC I. István Technikum Nkt</t>
  </si>
  <si>
    <t>Székesfehérvári SZC I. István Technikum Turizmus-vendéglátás - 23 (2020)</t>
  </si>
  <si>
    <t>Székesfehérvári SZC Jáky József Technikum Építőipar - 06 (2020)</t>
  </si>
  <si>
    <t>Székesfehérvári SZC Jáky József Technikum Informatika és távközlés - 12 (2020)</t>
  </si>
  <si>
    <t>Székesfehérvári SZC Jáky József Technikum Mezőgazdaság és erdészet - 17 (2020)</t>
  </si>
  <si>
    <t>Székesfehérvári SZC Jáky József Technikum Rendészet és közszolgálat - 18 (2020)</t>
  </si>
  <si>
    <t>Székesfehérvári SZC Perczel Mór Technikum, Szakképző Iskola és Kollégium Elektronika és elektrotechnika - 04 (2020)</t>
  </si>
  <si>
    <t>Székesfehérvári SZC Perczel Mór Technikum, Szakképző Iskola és Kollégium Gépészet - 10 (2020)</t>
  </si>
  <si>
    <t>Székesfehérvári SZC Perczel Mór Technikum, Szakképző Iskola és Kollégium Informatika és távközlés - 12 (2020)</t>
  </si>
  <si>
    <t>Székesfehérvári SZC Perczel Mór Technikum, Szakképző Iskola és Kollégium Kereskedelem - 13 (2020)</t>
  </si>
  <si>
    <t>Székesfehérvári SZC Perczel Mór Technikum, Szakképző Iskola és Kollégium Specializált gép- és járműgyártás - 19 (2020)</t>
  </si>
  <si>
    <t>Székesfehérvári SZC Széchenyi István Műszaki Technikum Elektronika és elektrotechnika - 04 (2020)</t>
  </si>
  <si>
    <t>Székesfehérvári SZC Széchenyi István Műszaki Technikum Gépészet - 10 (2020)</t>
  </si>
  <si>
    <t>Székesfehérvári SZC Széchenyi István Műszaki Technikum Informatika és távközlés - 12 (2020)</t>
  </si>
  <si>
    <t>Székesfehérvári SZC Széchenyi István Műszaki Technikum Specializált gép- és járműgyártás - 19 (2020)</t>
  </si>
  <si>
    <t>Székesfehérvári SZC Váci Mihály Technikum, Szakképző Iskola és Kollégium Gépészet - 10 (2020)</t>
  </si>
  <si>
    <t>Székesfehérvári SZC Váci Mihály Technikum, Szakképző Iskola és Kollégium Specializált gép- és járműgyártás - 19 (2020)</t>
  </si>
  <si>
    <t>Székesfehérvári SZC Vajda János Technikum Informatika és távközlés - 12 (2020)</t>
  </si>
  <si>
    <t>Székesfehérvári SZC Vajda János Technikum Kereskedelem - 13 (2020)</t>
  </si>
  <si>
    <t>Székesfehérvári SZC Vajda János Technikum Rendészet és közszolgálat - 18 (2020)</t>
  </si>
  <si>
    <t>Székesfehérvári SZC Vörösmarty Mihály Technikum és Szakképző Iskola Építőipar - 06 (2020)</t>
  </si>
  <si>
    <t>Székesfehérvári SZC Vörösmarty Mihály Technikum és Szakképző Iskola Épületgépészet - 07 (2020)</t>
  </si>
  <si>
    <t>Székesfehérvári SZC Vörösmarty Mihály Technikum és Szakképző Iskola Fa- és bútoripar - 08 (2020)</t>
  </si>
  <si>
    <t>Szent Anna Görögkatolikus Gimnázium és Technikum Gazdálkodás és menedzsment - 09 (2020)</t>
  </si>
  <si>
    <t>Szent Bazil Görögkatolikus Óvoda, Általános Iskola, Gimnázium, Technikum, Szakképző Iskola, Készségfejlesztő Iskola és Kollégium Középiskolai Tagintézménye Egészségügy - 03 (2020)</t>
  </si>
  <si>
    <t>Szent Bazil Görögkatolikus Óvoda, Általános Iskola, Gimnázium, Technikum, Szakképző Iskola, Készségfejlesztő Iskola és Kollégium Középiskolai Tagintézménye Gazdálkodás és menedzsment - 09 (2020)</t>
  </si>
  <si>
    <t>Szent Bazil Görögkatolikus Óvoda, Általános Iskola, Gimnázium, Technikum, Szakképző Iskola, Készségfejlesztő Iskola és Kollégium Középiskolai Tagintézménye Kereskedelem - 13 (2020)</t>
  </si>
  <si>
    <t>Szent Bazil Görögkatolikus Óvoda, Általános Iskola, Gimnázium, Technikum, Szakképző Iskola, Készségfejlesztő Iskola és Kollégium Középiskolai Tagintézménye Szépészet - 21 (2020)</t>
  </si>
  <si>
    <t>Szent Bazil Görögkatolikus Óvoda, Általános Iskola, Gimnázium, Technikum, Szakképző Iskola, Készségfejlesztő Iskola és Kollégium Középiskolai Tagintézménye Szociális - 22 (2020)</t>
  </si>
  <si>
    <t>Szent Bazil Görögkatolikus Óvoda, Általános Iskola, Gimnázium, Technikum, Szakképző Iskola, Készségfejlesztő Iskola és Kollégium Középiskolai Tagintézménye Turizmus-vendéglátás - 23 (2020)</t>
  </si>
  <si>
    <t>Szent Bazil Görögkatolikus Óvoda, Általános Iskola, Gimnázium, Technikum, Szakképző Iskola, Készségfejlesztő Iskola és Kollégium Mezőgazdaság és erdészet - 17 (2020)</t>
  </si>
  <si>
    <t>Szent Bazil Görögkatolikus Óvoda, Általános Iskola, Gimnázium, Technikum, Szakképző Iskola, Készségfejlesztő Iskola és Kollégium Turizmus-vendéglátás - 23 (2020)</t>
  </si>
  <si>
    <t>Szent Benedek Technikum, Szakképző Iskola, Középiskola és Alapfokú Művészeti Iskola Gazdálkodás és menedzsment - 09 (2020)</t>
  </si>
  <si>
    <t>Szent Benedek Technikum, Szakképző Iskola, Középiskola és Alapfokú Művészeti Iskola Informatika és távközlés - 12 (2020)</t>
  </si>
  <si>
    <t>Szent Benedek Technikum, Szakképző Iskola, Középiskola és Alapfokú Művészeti Iskola Kereskedelem - 13 (2020)</t>
  </si>
  <si>
    <t>Szent Benedek Technikum, Szakképző Iskola, Középiskola és Alapfokú Művészeti Iskola Közlekedés és szállítmányozás - 15 (2020)</t>
  </si>
  <si>
    <t>Szent Benedek Technikum, Szakképző Iskola, Középiskola és Alapfokú Művészeti Iskola Turizmus-vendéglátás - 23 (2020)</t>
  </si>
  <si>
    <t>Szent György Hang- és Filmművészeti Technikum Kreatív - 16 (2020)</t>
  </si>
  <si>
    <t>Szent István Katolikus Technikum és Gimnázium Gazdálkodás és menedzsment - 09 (2020)</t>
  </si>
  <si>
    <t>Szent István Katolikus Technikum és Gimnázium Informatika és távközlés - 12 (2020)</t>
  </si>
  <si>
    <t>Szent József Katolikus Elektronikai Technikum, Gimnázium és Kollégium Elektronika és elektrotechnika - 04 (2020)</t>
  </si>
  <si>
    <t>Szent József Katolikus Elektronikai Technikum, Gimnázium és Kollégium Építőipar - 06 (2020)</t>
  </si>
  <si>
    <t>Szent József Katolikus Elektronikai Technikum, Gimnázium és Kollégium Gazdálkodás és menedzsment - 09 (2020)</t>
  </si>
  <si>
    <t>Szent József Katolikus Elektronikai Technikum, Gimnázium és Kollégium Informatika és távközlés - 12 (2020)</t>
  </si>
  <si>
    <t>Szent József Katolikus Elektronikai Technikum, Gimnázium és Kollégium Kereskedelem - 13 (2020)</t>
  </si>
  <si>
    <t>Szent József Katolikus Elektronikai Technikum, Gimnázium és Kollégium Mezőgazdaság és erdészet - 17 (2020)</t>
  </si>
  <si>
    <t>Szent József Katolikus Elektronikai Technikum, Gimnázium és Kollégium Specializált gép- és járműgyártás - 19 (2020)</t>
  </si>
  <si>
    <t>Szent József Katolikus Elektronikai Technikum, Gimnázium és Kollégium Turizmus-vendéglátás - 23 (2020)</t>
  </si>
  <si>
    <t>Szent László Görögkatolikus Gimnázium és Technikum Egészségügy - 03 (2020)</t>
  </si>
  <si>
    <t>Szent László Görögkatolikus Gimnázium és Technikum Szociális - 22 (2020)</t>
  </si>
  <si>
    <t>Szentannai Sámuel Református Gimnázium, Technikum és Kollégium Gazdálkodás és menedzsment - 09 (2020)</t>
  </si>
  <si>
    <t>Szentannai Sámuel Református Gimnázium, Technikum és Kollégium Környezetvédelem és vízügy - 14 (2020)</t>
  </si>
  <si>
    <t>Szentannai Sámuel Református Gimnázium, Technikum és Kollégium Mezőgazdaság és erdészet - 17 (2020)</t>
  </si>
  <si>
    <t>Szentannai Sámuel Református Gimnázium, Technikum és Kollégium Rendészet és közszolgálat - 18 (2020)</t>
  </si>
  <si>
    <t>Szerencsi SZC Encsi Aba Sámuel Szakképző Iskola Előkészítő évfolyam</t>
  </si>
  <si>
    <t>Szerencsi SZC Encsi Aba Sámuel Szakképző Iskola Építőipar - 06 (2020)</t>
  </si>
  <si>
    <t>Szerencsi SZC Encsi Aba Sámuel Szakképző Iskola Gépészet - 10 (2020)</t>
  </si>
  <si>
    <t>Szerencsi SZC Encsi Aba Sámuel Szakképző Iskola Kreatív - 16 (2020)</t>
  </si>
  <si>
    <t>Szerencsi SZC Encsi Aba Sámuel Szakképző Iskola Szociális - 22 (2020)</t>
  </si>
  <si>
    <t>Szerencsi SZC Műszaki és Szolgáltatási Technikum és Szakképző Iskola Elektronika és elektrotechnika - 04 (2020)</t>
  </si>
  <si>
    <t>Szerencsi SZC Műszaki és Szolgáltatási Technikum és Szakképző Iskola Élelmiszeripar - 05 (2020)</t>
  </si>
  <si>
    <t>Szerencsi SZC Műszaki és Szolgáltatási Technikum és Szakképző Iskola Épületgépészet - 07 (2020)</t>
  </si>
  <si>
    <t>Szerencsi SZC Műszaki és Szolgáltatási Technikum és Szakképző Iskola Fa- és bútoripar - 08 (2020)</t>
  </si>
  <si>
    <t>Szerencsi SZC Műszaki és Szolgáltatási Technikum és Szakképző Iskola Gépészet - 10 (2020)</t>
  </si>
  <si>
    <t>Szerencsi SZC Műszaki és Szolgáltatási Technikum és Szakképző Iskola Informatika és távközlés - 12 (2020)</t>
  </si>
  <si>
    <t>Szerencsi SZC Műszaki és Szolgáltatási Technikum és Szakképző Iskola Kreatív - 16 (2020)</t>
  </si>
  <si>
    <t>Szerencsi SZC Műszaki és Szolgáltatási Technikum és Szakképző Iskola Specializált gép- és járműgyártás - 19 (2020)</t>
  </si>
  <si>
    <t>Szerencsi SZC Műszaki és Szolgáltatási Technikum és Szakképző Iskola Szépészet - 21 (2020)</t>
  </si>
  <si>
    <t>Szerencsi SZC Sátoraljaújhelyi Kossuth Lajos Technikum, Szakképző Iskola és Gimnázium Egészségügy - 03 (2020)</t>
  </si>
  <si>
    <t>Szerencsi SZC Sátoraljaújhelyi Kossuth Lajos Technikum, Szakképző Iskola és Gimnázium Közlekedés és szállítmányozás - 15 (2020)</t>
  </si>
  <si>
    <t>Szerencsi SZC Sátoraljaújhelyi Kossuth Lajos Technikum, Szakképző Iskola és Gimnázium Rendészet és közszolgálat - 18 (2020)</t>
  </si>
  <si>
    <t>Szerencsi SZC Sátoraljaújhelyi Kossuth Lajos Technikum, Szakképző Iskola és Gimnázium Szociális - 22 (2020)</t>
  </si>
  <si>
    <t>Szerencsi SZC Sátoraljaújhelyi Kossuth Lajos Technikum, Szakképző Iskola és Gimnázium Turizmus-vendéglátás - 23 (2020)</t>
  </si>
  <si>
    <t>Szerencsi SZC Sátoraljaújhelyi Trefort Ágoston Szakképző Iskola Bányászat és kohászat - 01 (2020)</t>
  </si>
  <si>
    <t>Szerencsi SZC Sátoraljaújhelyi Trefort Ágoston Szakképző Iskola Gépészet - 10 (2020)</t>
  </si>
  <si>
    <t>Szerencsi SZC Sátoraljaújhelyi Trefort Ágoston Szakképző Iskola Kereskedelem - 13 (2020)</t>
  </si>
  <si>
    <t>Szerencsi SZC Sátoraljaújhelyi Trefort Ágoston Szakképző Iskola Turizmus-vendéglátás - 23 (2020)</t>
  </si>
  <si>
    <t>Szerencsi SZC Tiszaújvárosi Brassai Sámuel Technikum és Szakképző Iskola Elektronika és elektrotechnika - 04 (2020)</t>
  </si>
  <si>
    <t>Szerencsi SZC Tiszaújvárosi Brassai Sámuel Technikum és Szakképző Iskola Épületgépészet - 07 (2020)</t>
  </si>
  <si>
    <t>Szerencsi SZC Tiszaújvárosi Brassai Sámuel Technikum és Szakképző Iskola Gazdálkodás és menedzsment - 09 (2020)</t>
  </si>
  <si>
    <t>Szerencsi SZC Tiszaújvárosi Brassai Sámuel Technikum és Szakképző Iskola Gépészet - 10 (2020)</t>
  </si>
  <si>
    <t>Szerencsi SZC Tiszaújvárosi Brassai Sámuel Technikum és Szakképző Iskola Informatika és távközlés - 12 (2020)</t>
  </si>
  <si>
    <t>Szerencsi SZC Tiszaújvárosi Brassai Sámuel Technikum és Szakképző Iskola Specializált gép- és járműgyártás - 19 (2020)</t>
  </si>
  <si>
    <t>Szerencsi SZC Tiszaújvárosi Brassai Sámuel Technikum és Szakképző Iskola Szociális - 22 (2020)</t>
  </si>
  <si>
    <t>Szerencsi SZC Tokaji Ferenc Technikum, Szakgimnázium és Gimnázium Gazdálkodás és menedzsment - 09 (2020)</t>
  </si>
  <si>
    <t>Szerencsi SZC Tokaji Ferenc Technikum, Szakgimnázium és Gimnázium Informatika és távközlés - 12 (2020)</t>
  </si>
  <si>
    <t>Szerencsi SZC Tokaji Ferenc Technikum, Szakgimnázium és Gimnázium Környezetvédelem és vízügy - 14 (2020)</t>
  </si>
  <si>
    <t>Szerencsi SZC Tokaji Ferenc Technikum, Szakgimnázium és Gimnázium Rendészet és közszolgálat - 18 (2020)</t>
  </si>
  <si>
    <t>Szerencsi SZC Tokaji Ferenc Technikum, Szakgimnázium és Gimnázium Sport - 20 (2020)</t>
  </si>
  <si>
    <t>Szerencsi SZC Tokaji Ferenc Technikum, Szakgimnázium és Gimnázium Turizmus-vendéglátás - 23 (2020)</t>
  </si>
  <si>
    <t>Szivárvány Baptista Szakképző Iskola, Technikum, Általános Iskola, Szakiskola és Gimnázium Kereskedelem - 13 (2020)</t>
  </si>
  <si>
    <t>Szivárvány Baptista Szakképző Iskola, Technikum, Általános Iskola, Szakiskola és Gimnázium Turizmus-vendéglátás - 23 (2020)</t>
  </si>
  <si>
    <t>Szolnoki SZC Baross Gábor Műszaki Technikum és Szakképző Iskola Elektronika és elektrotechnika - 04 (2020)</t>
  </si>
  <si>
    <t>Szolnoki SZC Baross Gábor Műszaki Technikum és Szakképző Iskola Épületgépészet - 07 (2020)</t>
  </si>
  <si>
    <t>Szolnoki SZC Baross Gábor Műszaki Technikum és Szakképző Iskola Gépészet - 10 (2020)</t>
  </si>
  <si>
    <t>Szolnoki SZC Baross Gábor Műszaki Technikum és Szakképző Iskola Specializált gép- és járműgyártás - 19 (2020)</t>
  </si>
  <si>
    <t>Szolnoki SZC Damjanich János Szakképző Iskola és Kollégium Előkészítő évfolyam</t>
  </si>
  <si>
    <t>Szolnoki SZC Damjanich János Szakképző Iskola és Kollégium Gazdálkodás és menedzsment - 09 (2020)</t>
  </si>
  <si>
    <t>Szolnoki SZC Damjanich János Szakképző Iskola és Kollégium Informatika és távközlés - 12 (2020)</t>
  </si>
  <si>
    <t>Szolnoki SZC Damjanich János Szakképző Iskola és Kollégium Kereskedelem - 13 (2020)</t>
  </si>
  <si>
    <t>Szolnoki SZC Damjanich János Szakképző Iskola és Kollégium Kreatív - 16 (2020)</t>
  </si>
  <si>
    <t>Szolnoki SZC Damjanich János Szakképző Iskola és Kollégium Nkt</t>
  </si>
  <si>
    <t>Szolnoki SZC Jendrassik György Gépipari Technikum Gépészet - 10 (2020)</t>
  </si>
  <si>
    <t>Szolnoki SZC Jendrassik György Gépipari Technikum Informatika és távközlés - 12 (2020)</t>
  </si>
  <si>
    <t>Szolnoki SZC Jendrassik György Gépipari Technikum Közlekedés és szállítmányozás - 15 (2020)</t>
  </si>
  <si>
    <t>Szolnoki SZC Jendrassik György Gépipari Technikum Specializált gép- és járműgyártás - 19 (2020)</t>
  </si>
  <si>
    <t>Szolnoki SZC Kereskedelmi és Vendéglátóipari Technikum és Szakképző Iskola Kereskedelem - 13 (2020)</t>
  </si>
  <si>
    <t>Szolnoki SZC Kereskedelmi és Vendéglátóipari Technikum és Szakképző Iskola Közlekedés és szállítmányozás - 15 (2020)</t>
  </si>
  <si>
    <t>Szolnoki SZC Kereskedelmi és Vendéglátóipari Technikum és Szakképző Iskola Turizmus-vendéglátás - 23 (2020)</t>
  </si>
  <si>
    <t>Szolnoki SZC Klapka György Technikum és Szakképző Iskola Építőipar - 06 (2020)</t>
  </si>
  <si>
    <t>Szolnoki SZC Klapka György Technikum és Szakképző Iskola Fa- és bútoripar - 08 (2020)</t>
  </si>
  <si>
    <t>Szolnoki SZC Klapka György Technikum és Szakképző Iskola Gépészet - 10 (2020)</t>
  </si>
  <si>
    <t>Szolnoki SZC Klapka György Technikum és Szakképző Iskola Kereskedelem - 13 (2020)</t>
  </si>
  <si>
    <t>Szolnoki SZC Klapka György Technikum és Szakképző Iskola Mezőgazdaság és erdészet - 17 (2020)</t>
  </si>
  <si>
    <t>Szolnoki SZC Klapka György Technikum és Szakképző Iskola Specializált gép- és járműgyártás - 19 (2020)</t>
  </si>
  <si>
    <t>Szolnoki SZC Klapka György Technikum és Szakképző Iskola Szépészet - 21 (2020)</t>
  </si>
  <si>
    <t>Szolnoki SZC Klapka György Technikum és Szakképző Iskola Turizmus-vendéglátás - 23 (2020)</t>
  </si>
  <si>
    <t>Szolnoki SZC Kreatív Technikum és Szakképző Iskola Élelmiszeripar - 05 (2020)</t>
  </si>
  <si>
    <t>Szolnoki SZC Kreatív Technikum és Szakképző Iskola Informatika és távközlés - 12 (2020)</t>
  </si>
  <si>
    <t>Szolnoki SZC Kreatív Technikum és Szakképző Iskola Kreatív - 16 (2020)</t>
  </si>
  <si>
    <t>Szolnoki SZC Kreatív Technikum és Szakképző Iskola Rendészet és közszolgálat - 18 (2020)</t>
  </si>
  <si>
    <t>Szolnoki SZC Kreatív Technikum és Szakképző Iskola Szépészet - 21 (2020)</t>
  </si>
  <si>
    <t>Szolnoki SZC Pálfy - Vízügyi Technikum Elektronika és elektrotechnika - 04 (2020)</t>
  </si>
  <si>
    <t>Szolnoki SZC Pálfy - Vízügyi Technikum Építőipar - 06 (2020)</t>
  </si>
  <si>
    <t>Szolnoki SZC Pálfy - Vízügyi Technikum Informatika és távközlés - 12 (2020)</t>
  </si>
  <si>
    <t>Szolnoki SZC Pálfy - Vízügyi Technikum Környezetvédelem és vízügy - 14 (2020)</t>
  </si>
  <si>
    <t>Szolnoki SZC Pálfy - Vízügyi Technikum Vegyipar - 24 (2020)</t>
  </si>
  <si>
    <t>Szolnoki SZC Petőfi Sándor Építészeti és Faipari Technikum és Szakképző Iskola Építőipar - 06 (2020)</t>
  </si>
  <si>
    <t>Szolnoki SZC Petőfi Sándor Építészeti és Faipari Technikum és Szakképző Iskola Fa- és bútoripar - 08 (2020)</t>
  </si>
  <si>
    <t>Szolnoki SZC Petőfi Sándor Építészeti és Faipari Technikum és Szakképző Iskola Kreatív - 16 (2020)</t>
  </si>
  <si>
    <t>Szolnoki SZC Petőfi Sándor Építészeti és Faipari Technikum és Szakképző Iskola Specializált gép- és járműgyártás - 19 (2020)</t>
  </si>
  <si>
    <t>Szolnoki SZC Rózsa Imre Technikum Informatika és távközlés - 12 (2020)</t>
  </si>
  <si>
    <t>Szolnoki SZC Rózsa Imre Technikum Közlekedés és szállítmányozás - 15 (2020)</t>
  </si>
  <si>
    <t>Szolnoki SZC Rózsa Imre Technikum Rendészet és közszolgálat - 18 (2020)</t>
  </si>
  <si>
    <t>Szolnoki SZC Sipos Orbán Szakképző Iskola és Kollégium Előkészítő évfolyam</t>
  </si>
  <si>
    <t>Szolnoki SZC Sipos Orbán Szakképző Iskola és Kollégium Fa- és bútoripar - 08 (2020)</t>
  </si>
  <si>
    <t>Szolnoki SZC Sipos Orbán Szakképző Iskola és Kollégium Mezőgazdaság és erdészet - 17 (2020)</t>
  </si>
  <si>
    <t>Szolnoki SZC Sipos Orbán Szakképző Iskola és Kollégium Turizmus-vendéglátás - 23 (2020)</t>
  </si>
  <si>
    <t>Szolnoki SZC Vásárhelyi Pál Két Tanítási Nyelvű Technikum Egészségügy - 03 (2020)</t>
  </si>
  <si>
    <t>Szolnoki SZC Vásárhelyi Pál Két Tanítási Nyelvű Technikum Gazdálkodás és menedzsment - 09 (2020)</t>
  </si>
  <si>
    <t>Szolnoki SZC Vásárhelyi Pál Két Tanítási Nyelvű Technikum Szociális - 22 (2020)</t>
  </si>
  <si>
    <t>Szolnoki SZC Vásárhelyi Pál Két Tanítási Nyelvű Technikum Turizmus-vendéglátás - 23 (2020)</t>
  </si>
  <si>
    <t>Tanext Akadémia Technikum, Szakképző Iskola, Szakiskola és Szakgimnázium Építőipar - 06 (2020)</t>
  </si>
  <si>
    <t>Tanext Akadémia Technikum, Szakképző Iskola, Szakiskola és Szakgimnázium Kereskedelem - 13 (2020)</t>
  </si>
  <si>
    <t>Tanext Akadémia Technikum, Szakképző Iskola, Szakiskola és Szakgimnázium Szociális - 22 (2020)</t>
  </si>
  <si>
    <t>Tanext Akadémia Technikum, Szakképző Iskola, Szakiskola és Szakgimnázium Turizmus-vendéglátás - 23 (2020)</t>
  </si>
  <si>
    <t>Tatabányai SZC Alapy Gáspár Technikum és Szakképző Iskola Elektronika és elektrotechnika - 04 (2020)</t>
  </si>
  <si>
    <t>Tatabányai SZC Alapy Gáspár Technikum és Szakképző Iskola Előkészítő évfolyam</t>
  </si>
  <si>
    <t>Tatabányai SZC Alapy Gáspár Technikum és Szakképző Iskola Építőipar - 06 (2020)</t>
  </si>
  <si>
    <t>Tatabányai SZC Alapy Gáspár Technikum és Szakképző Iskola Gépészet - 10 (2020)</t>
  </si>
  <si>
    <t>Tatabányai SZC Alapy Gáspár Technikum és Szakképző Iskola Kreatív - 16 (2020)</t>
  </si>
  <si>
    <t>Tatabányai SZC Alapy Gáspár Technikum és Szakképző Iskola Specializált gép- és járműgyártás - 19 (2020)</t>
  </si>
  <si>
    <t>Tatabányai SZC Alapy Gáspár Technikum és Szakképző Iskola Szépészet - 21 (2020)</t>
  </si>
  <si>
    <t>Tatabányai SZC Bánki Donát Szakképző Iskola Fa- és bútoripar - 08 (2020)</t>
  </si>
  <si>
    <t>Tatabányai SZC Bánki Donát Szakképző Iskola Gépészet - 10 (2020)</t>
  </si>
  <si>
    <t>Tatabányai SZC Bánki Donát Szakképző Iskola Kereskedelem - 13 (2020)</t>
  </si>
  <si>
    <t>Tatabányai SZC Bánki Donát Szakképző Iskola Kreatív - 16 (2020)</t>
  </si>
  <si>
    <t>Tatabányai SZC Bánki Donát-Péch Antal Technikum Elektronika és elektrotechnika - 04 (2020)</t>
  </si>
  <si>
    <t>Tatabányai SZC Bánki Donát-Péch Antal Technikum Gépészet - 10 (2020)</t>
  </si>
  <si>
    <t>Tatabányai SZC Bánki Donát-Péch Antal Technikum Informatika és távközlés - 12 (2020)</t>
  </si>
  <si>
    <t>Tatabányai SZC Bánki Donát-Péch Antal Technikum Specializált gép- és járműgyártás - 19 (2020)</t>
  </si>
  <si>
    <t>Tatabányai SZC Bánki Donát-Péch Antal Technikum Sport - 20 (2020)</t>
  </si>
  <si>
    <t>Tatabányai SZC Bánki Donát-Péch Antal Technikum Vegyipar - 24 (2020)</t>
  </si>
  <si>
    <t>Tatabányai SZC Bláthy Ottó Technikum, Szakképző Iskola és Kollégium Elektronika és elektrotechnika - 04 (2020)</t>
  </si>
  <si>
    <t>Tatabányai SZC Bláthy Ottó Technikum, Szakképző Iskola és Kollégium Épületgépészet - 07 (2020)</t>
  </si>
  <si>
    <t>Tatabányai SZC Bláthy Ottó Technikum, Szakképző Iskola és Kollégium Gépészet - 10 (2020)</t>
  </si>
  <si>
    <t>Tatabányai SZC Bláthy Ottó Technikum, Szakképző Iskola és Kollégium Honvédelem - 11 (2020)</t>
  </si>
  <si>
    <t>Tatabányai SZC Bláthy Ottó Technikum, Szakképző Iskola és Kollégium Informatika és távközlés - 12 (2020)</t>
  </si>
  <si>
    <t>Tatabányai SZC Bláthy Ottó Technikum, Szakképző Iskola és Kollégium Közlekedés és szállítmányozás - 15 (2020)</t>
  </si>
  <si>
    <t>Tatabányai SZC Bláthy Ottó Technikum, Szakképző Iskola és Kollégium Rendészet és közszolgálat - 18 (2020)</t>
  </si>
  <si>
    <t>Tatabányai SZC Bláthy Ottó Technikum, Szakképző Iskola és Kollégium Specializált gép- és járműgyártás - 19 (2020)</t>
  </si>
  <si>
    <t>Tatabányai SZC Bláthy Ottó Technikum, Szakképző Iskola és Kollégium Szépészet - 21 (2020)</t>
  </si>
  <si>
    <t>Tatabányai SZC Bláthy Ottó Technikum, Szakképző Iskola és Kollégium Turizmus-vendéglátás - 23 (2020)</t>
  </si>
  <si>
    <t>Tatabányai SZC Eötvös Loránd Szakképző Iskola Előkészítő évfolyam</t>
  </si>
  <si>
    <t>Tatabányai SZC Eötvös Loránd Szakképző Iskola Gépészet - 10 (2020)</t>
  </si>
  <si>
    <t>Tatabányai SZC Eötvös Loránd Szakképző Iskola Szociális - 22 (2020)</t>
  </si>
  <si>
    <t>Tatabányai SZC Fellner Jakab Technikum és Szakképző Iskola Építőipar - 06 (2020)</t>
  </si>
  <si>
    <t>Tatabányai SZC Fellner Jakab Technikum és Szakképző Iskola Épületgépészet - 07 (2020)</t>
  </si>
  <si>
    <t>Tatabányai SZC Fellner Jakab Technikum és Szakképző Iskola Fa- és bútoripar - 08 (2020)</t>
  </si>
  <si>
    <t>Tatabányai SZC Fellner Jakab Technikum és Szakképző Iskola Gépészet - 10 (2020)</t>
  </si>
  <si>
    <t>Tatabányai SZC Fellner Jakab Technikum és Szakképző Iskola Kreatív - 16 (2020)</t>
  </si>
  <si>
    <t>Tatabányai SZC Fellner Jakab Technikum és Szakképző Iskola Szépészet - 21 (2020)</t>
  </si>
  <si>
    <t>Tatabányai SZC Kereskedelmi, Vendéglátó és Idegenforgalmi Technikum és Szakképző Iskola Kereskedelem - 13 (2020)</t>
  </si>
  <si>
    <t>Tatabányai SZC Kereskedelmi, Vendéglátó és Idegenforgalmi Technikum és Szakképző Iskola Turizmus-vendéglátás - 23 (2020)</t>
  </si>
  <si>
    <t>Tatabányai SZC Kossuth Lajos Gazdasági és Humán Technikum Egészségügy - 03 (2020)</t>
  </si>
  <si>
    <t>Tatabányai SZC Kossuth Lajos Gazdasági és Humán Technikum Gazdálkodás és menedzsment - 09 (2020)</t>
  </si>
  <si>
    <t>Tatabányai SZC Kossuth Lajos Gazdasági és Humán Technikum Informatika és távközlés - 12 (2020)</t>
  </si>
  <si>
    <t>Tatabányai SZC Kossuth Lajos Gazdasági és Humán Technikum Közlekedés és szállítmányozás - 15 (2020)</t>
  </si>
  <si>
    <t>Tatabányai SZC Kultsár István Technikum és Szakgimnázium Gazdálkodás és menedzsment - 09 (2020)</t>
  </si>
  <si>
    <t>Tatabányai SZC Kultsár István Technikum és Szakgimnázium Kereskedelem - 13 (2020)</t>
  </si>
  <si>
    <t>Tatabányai SZC Kultsár István Technikum és Szakgimnázium Közlekedés és szállítmányozás - 15 (2020)</t>
  </si>
  <si>
    <t>Tatabányai SZC Kultsár István Technikum és Szakgimnázium Nkt</t>
  </si>
  <si>
    <t>Tatabányai SZC Kultsár István Technikum és Szakgimnázium Sport - 20 (2020)</t>
  </si>
  <si>
    <t>Tatabányai SZC Kultsár István Technikum és Szakgimnázium Szociális - 22 (2020)</t>
  </si>
  <si>
    <t>Tatabányai SZC Mikes Kelemen Technikum és Szakgimnázium Gazdálkodás és menedzsment - 09 (2020)</t>
  </si>
  <si>
    <t>Tatabányai SZC Mikes Kelemen Technikum és Szakgimnázium Informatika és távközlés - 12 (2020)</t>
  </si>
  <si>
    <t>Tatabányai SZC Mikes Kelemen Technikum és Szakgimnázium Kreatív - 16 (2020)</t>
  </si>
  <si>
    <t>Tatabányai SZC Mikes Kelemen Technikum és Szakgimnázium Szociális - 22 (2020)</t>
  </si>
  <si>
    <t>Tatabányai SZC Széchenyi István Gazdasági és Informatikai Technikum Gazdálkodás és menedzsment - 09 (2020)</t>
  </si>
  <si>
    <t>Tatabányai SZC Széchenyi István Gazdasági és Informatikai Technikum Informatika és távközlés - 12 (2020)</t>
  </si>
  <si>
    <t>Terplán Zénó Kolping Technikum, Gimnázium és Szakképző Iskola Gazdálkodás és menedzsment - 09 (2020)</t>
  </si>
  <si>
    <t>Terplán Zénó Kolping Technikum, Gimnázium és Szakképző Iskola Informatika és távközlés - 12 (2020)</t>
  </si>
  <si>
    <t>Terplán Zénó Kolping Technikum, Gimnázium és Szakképző Iskola Közlekedés és szállítmányozás - 15 (2020)</t>
  </si>
  <si>
    <t>Terplán Zénó Kolping Technikum, Gimnázium és Szakképző Iskola Specializált gép- és járműgyártás - 19 (2020)</t>
  </si>
  <si>
    <t>Tett Technikum, Szakképző Iskola és Gimnázium Egészségügy - 03 (2020)</t>
  </si>
  <si>
    <t>Tett Technikum, Szakképző Iskola és Gimnázium Elektronika és elektrotechnika - 04 (2020)</t>
  </si>
  <si>
    <t>Tett Technikum, Szakképző Iskola és Gimnázium Építőipar - 06 (2020)</t>
  </si>
  <si>
    <t>Tett Technikum, Szakképző Iskola és Gimnázium Specializált gép- és járműgyártás - 19 (2020)</t>
  </si>
  <si>
    <t>Tokaj-Hegyalja Egyetem Tokaji Kereskedelmi és Idegenforgalmi Technikum, Szakképző Iskola és Kollégium Gazdálkodás és menedzsment - 09 (2020)</t>
  </si>
  <si>
    <t>Tokaj-Hegyalja Egyetem Tokaji Kereskedelmi és Idegenforgalmi Technikum, Szakképző Iskola és Kollégium Kereskedelem - 13 (2020)</t>
  </si>
  <si>
    <t>Tokaj-Hegyalja Egyetem Tokaji Kereskedelmi és Idegenforgalmi Technikum, Szakképző Iskola és Kollégium Turizmus-vendéglátás - 23 (2020)</t>
  </si>
  <si>
    <t>Tokaj-Hegyalja Egyetem Tokaji Mezőgazdasági Technikum, Szakképző Iskola és Kollégium Élelmiszeripar - 05 (2020)</t>
  </si>
  <si>
    <t>Tokaj-Hegyalja Egyetem Tokaji Mezőgazdasági Technikum, Szakképző Iskola és Kollégium Gépészet - 10 (2020)</t>
  </si>
  <si>
    <t>Tokaj-Hegyalja Egyetem Tokaji Mezőgazdasági Technikum, Szakképző Iskola és Kollégium Mezőgazdaság és erdészet - 17 (2020)</t>
  </si>
  <si>
    <t>Tokaj-Hegyalja Egyetem Tokaji Mezőgazdasági Technikum, Szakképző Iskola és Kollégium Turizmus-vendéglátás - 23 (2020)</t>
  </si>
  <si>
    <t>Tolna Megyei SZC Ady Endre Technikum és Kollégium Elektronika és elektrotechnika - 04 (2020)</t>
  </si>
  <si>
    <t>Tolna Megyei SZC Ady Endre Technikum és Kollégium Építőipar - 06 (2020)</t>
  </si>
  <si>
    <t>Tolna Megyei SZC Ady Endre Technikum és Kollégium Fa- és bútoripar - 08 (2020)</t>
  </si>
  <si>
    <t>Tolna Megyei SZC Ady Endre Technikum és Kollégium Gépészet - 10 (2020)</t>
  </si>
  <si>
    <t>Tolna Megyei SZC Ady Endre Technikum és Kollégium Honvédelem - 11 (2020)</t>
  </si>
  <si>
    <t>Tolna Megyei SZC Ady Endre Technikum és Kollégium Informatika és távközlés - 12 (2020)</t>
  </si>
  <si>
    <t>Tolna Megyei SZC Ady Endre Technikum és Kollégium Rendészet és közszolgálat - 18 (2020)</t>
  </si>
  <si>
    <t>Tolna Megyei SZC Ady Endre Technikum és Kollégium Specializált gép- és járműgyártás - 19 (2020)</t>
  </si>
  <si>
    <t>Tolna Megyei SZC Ady Endre Technikum és Kollégium Szépészet - 21 (2020)</t>
  </si>
  <si>
    <t>Tolna Megyei SZC Apáczai Csere János Technikum és Kollégium Gazdálkodás és menedzsment - 09 (2020)</t>
  </si>
  <si>
    <t>Tolna Megyei SZC Apáczai Csere János Technikum és Kollégium Gépészet - 10 (2020)</t>
  </si>
  <si>
    <t>Tolna Megyei SZC Apáczai Csere János Technikum és Kollégium Informatika és távközlés - 12 (2020)</t>
  </si>
  <si>
    <t>Tolna Megyei SZC Apáczai Csere János Technikum és Kollégium Kereskedelem - 13 (2020)</t>
  </si>
  <si>
    <t>Tolna Megyei SZC Apáczai Csere János Technikum és Kollégium Közlekedés és szállítmányozás - 15 (2020)</t>
  </si>
  <si>
    <t>Tolna Megyei SZC Apáczai Csere János Technikum és Kollégium Rendészet és közszolgálat - 18 (2020)</t>
  </si>
  <si>
    <t>Tolna Megyei SZC Bezerédj István Technikum Gazdálkodás és menedzsment - 09 (2020)</t>
  </si>
  <si>
    <t>Tolna Megyei SZC Bezerédj István Technikum Kereskedelem - 13 (2020)</t>
  </si>
  <si>
    <t>Tolna Megyei SZC Bezerédj István Technikum Közlekedés és szállítmányozás - 15 (2020)</t>
  </si>
  <si>
    <t>Tolna Megyei SZC Bezerédj István Technikum Turizmus-vendéglátás - 23 (2020)</t>
  </si>
  <si>
    <t>Tolna Megyei SZC Hunyadi Mátyás Vendéglátó és Turisztikai Technikum és Szakképző Iskola Turizmus-vendéglátás - 23 (2020)</t>
  </si>
  <si>
    <t>Tolna Megyei SZC I. István Szakképző Iskola Előkészítő évfolyam</t>
  </si>
  <si>
    <t>Tolna Megyei SZC I. István Szakképző Iskola Építőipar - 06 (2020)</t>
  </si>
  <si>
    <t>Tolna Megyei SZC I. István Szakképző Iskola Gépészet - 10 (2020)</t>
  </si>
  <si>
    <t>Tolna Megyei SZC I. István Szakképző Iskola Kereskedelem - 13 (2020)</t>
  </si>
  <si>
    <t>Tolna Megyei SZC I. István Szakképző Iskola Műhelyiskola</t>
  </si>
  <si>
    <t>Tolna Megyei SZC Magyar László Szakképző Iskola Élelmiszeripar - 05 (2020)</t>
  </si>
  <si>
    <t>Tolna Megyei SZC Magyar László Szakképző Iskola Gépészet - 10 (2020)</t>
  </si>
  <si>
    <t>Tolna Megyei SZC Magyar László Szakképző Iskola Kereskedelem - 13 (2020)</t>
  </si>
  <si>
    <t>Tolna Megyei SZC Magyar László Szakképző Iskola Turizmus-vendéglátás - 23 (2020)</t>
  </si>
  <si>
    <t>Tolna Megyei SZC Perczel Mór Technikum és Kollégium Épületgépészet - 07 (2020)</t>
  </si>
  <si>
    <t>Tolna Megyei SZC Perczel Mór Technikum és Kollégium Fa- és bútoripar - 08 (2020)</t>
  </si>
  <si>
    <t>Tolna Megyei SZC Perczel Mór Technikum és Kollégium Gazdálkodás és menedzsment - 09 (2020)</t>
  </si>
  <si>
    <t>Tolna Megyei SZC Perczel Mór Technikum és Kollégium Informatika és távközlés - 12 (2020)</t>
  </si>
  <si>
    <t>Tolna Megyei SZC Perczel Mór Technikum és Kollégium Kereskedelem - 13 (2020)</t>
  </si>
  <si>
    <t>Tolna Megyei SZC Perczel Mór Technikum és Kollégium Sport - 20 (2020)</t>
  </si>
  <si>
    <t>Tolna Megyei SZC Perczel Mór Technikum és Kollégium Turizmus-vendéglátás - 23 (2020)</t>
  </si>
  <si>
    <t>Tolna Megyei SZC Vályi Péter Szakképző Iskola és Kollégium Építőipar - 06 (2020)</t>
  </si>
  <si>
    <t>Tolna Megyei SZC Vályi Péter Szakképző Iskola és Kollégium Gépészet - 10 (2020)</t>
  </si>
  <si>
    <t>Tolna Megyei SZC Vályi Péter Szakképző Iskola és Kollégium Informatika és távközlés - 12 (2020)</t>
  </si>
  <si>
    <t>Tolna Megyei SZC Vályi Péter Szakképző Iskola és Kollégium Kereskedelem - 13 (2020)</t>
  </si>
  <si>
    <t>Tolna Megyei SZC Vályi Péter Szakképző Iskola és Kollégium Mezőgazdaság és erdészet - 17 (2020)</t>
  </si>
  <si>
    <t>Tolna Megyei SZC Vályi Péter Szakképző Iskola és Kollégium Turizmus-vendéglátás - 23 (2020)</t>
  </si>
  <si>
    <t>Tomori Pál Magyar-Angol Két Tanítási Nyelvű Közgazdasági Technikum Gazdálkodás és menedzsment - 09 (2020)</t>
  </si>
  <si>
    <t>Török János Református Mezőgazdasági és Egészségügyi Technikum és Szakképző Iskola Egészségügy - 03 (2020)</t>
  </si>
  <si>
    <t>Török János Református Mezőgazdasági és Egészségügyi Technikum és Szakképző Iskola Környezetvédelem és vízügy - 14 (2020)</t>
  </si>
  <si>
    <t>Török János Református Mezőgazdasági és Egészségügyi Technikum és Szakképző Iskola Mezőgazdaság és erdészet - 17 (2020)</t>
  </si>
  <si>
    <t>Váci SZC Boronkay György Műszaki Technikum és Gimnázium Elektronika és elektrotechnika - 04 (2020)</t>
  </si>
  <si>
    <t>Váci SZC Boronkay György Műszaki Technikum és Gimnázium Gépészet - 10 (2020)</t>
  </si>
  <si>
    <t>Váci SZC Boronkay György Műszaki Technikum és Gimnázium Informatika és távközlés - 12 (2020)</t>
  </si>
  <si>
    <t>Váci SZC Boronkay György Műszaki Technikum és Gimnázium Környezetvédelem és vízügy - 14 (2020)</t>
  </si>
  <si>
    <t>Váci SZC Boronkay György Műszaki Technikum és Gimnázium Sport - 20 (2020)</t>
  </si>
  <si>
    <t>Váci SZC Boronkay György Műszaki Technikum és Gimnázium Vegyipar - 24 (2020)</t>
  </si>
  <si>
    <t>Váci SZC I. Géza Király Közgazdasági Technikum Gazdálkodás és menedzsment - 09 (2020)</t>
  </si>
  <si>
    <t>Váci SZC I. Géza Király Közgazdasági Technikum Turizmus-vendéglátás - 23 (2020)</t>
  </si>
  <si>
    <t>Váci SZC Király Endre Technikum és Szakképző Iskola Elektronika és elektrotechnika - 04 (2020)</t>
  </si>
  <si>
    <t>Váci SZC Király Endre Technikum és Szakképző Iskola Építőipar - 06 (2020)</t>
  </si>
  <si>
    <t>Váci SZC Király Endre Technikum és Szakképző Iskola Épületgépészet - 07 (2020)</t>
  </si>
  <si>
    <t>Váci SZC Király Endre Technikum és Szakképző Iskola Fa- és bútoripar - 08 (2020)</t>
  </si>
  <si>
    <t>Váci SZC Király Endre Technikum és Szakképző Iskola Gépészet - 10 (2020)</t>
  </si>
  <si>
    <t>Váci SZC Király Endre Technikum és Szakképző Iskola Közlekedés és szállítmányozás - 15 (2020)</t>
  </si>
  <si>
    <t>Váci SZC Király Endre Technikum és Szakképző Iskola Kreatív - 16 (2020)</t>
  </si>
  <si>
    <t>Váci SZC Király Endre Technikum és Szakképző Iskola Rendészet és közszolgálat - 18 (2020)</t>
  </si>
  <si>
    <t>Váci SZC Király Endre Technikum és Szakképző Iskola Specializált gép- és járműgyártás - 19 (2020)</t>
  </si>
  <si>
    <t>Váci SZC Király Endre Technikum és Szakképző Iskola Szépészet - 21 (2020)</t>
  </si>
  <si>
    <t>Váci SZC Madách Imre Technikum és Szakképző Iskola Elektronika és elektrotechnika - 04 (2020)</t>
  </si>
  <si>
    <t>Váci SZC Madách Imre Technikum és Szakképző Iskola Építőipar - 06 (2020)</t>
  </si>
  <si>
    <t>Váci SZC Madách Imre Technikum és Szakképző Iskola Fa- és bútoripar - 08 (2020)</t>
  </si>
  <si>
    <t>Váci SZC Madách Imre Technikum és Szakképző Iskola Gépészet - 10 (2020)</t>
  </si>
  <si>
    <t>Váci SZC Madách Imre Technikum és Szakképző Iskola Kereskedelem - 13 (2020)</t>
  </si>
  <si>
    <t>Váci SZC Madách Imre Technikum és Szakképző Iskola Rendészet és közszolgálat - 18 (2020)</t>
  </si>
  <si>
    <t>Váci SZC Madách Imre Technikum és Szakképző Iskola Specializált gép- és járműgyártás - 19 (2020)</t>
  </si>
  <si>
    <t>Váci SZC Madách Imre Technikum és Szakképző Iskola Szépészet - 21 (2020)</t>
  </si>
  <si>
    <t>Váci SZC Madách Imre Technikum és Szakképző Iskola Turizmus-vendéglátás - 23 (2020)</t>
  </si>
  <si>
    <t>Váci SZC Madách Imre Technikum és Szakképző Iskola Vegyipar - 24 (2020)</t>
  </si>
  <si>
    <t>Váci SZC Petőfi Sándor Műszaki Technikum, Gimnázium és Kollégium Elektronika és elektrotechnika - 04 (2020)</t>
  </si>
  <si>
    <t>Váci SZC Petőfi Sándor Műszaki Technikum, Gimnázium és Kollégium Gépészet - 10 (2020)</t>
  </si>
  <si>
    <t>Váci SZC Petőfi Sándor Műszaki Technikum, Gimnázium és Kollégium Informatika és távközlés - 12 (2020)</t>
  </si>
  <si>
    <t>Váci SZC Petőfi Sándor Műszaki Technikum, Gimnázium és Kollégium Specializált gép- és járműgyártás - 19 (2020)</t>
  </si>
  <si>
    <t>Váci SZC Petzelt József Technikum és Szakképző Iskola Előkészítő évfolyam</t>
  </si>
  <si>
    <t>Váci SZC Petzelt József Technikum és Szakképző Iskola Kereskedelem - 13 (2020)</t>
  </si>
  <si>
    <t>Váci SZC Petzelt József Technikum és Szakképző Iskola Specializált gép- és járműgyártás - 19 (2020)</t>
  </si>
  <si>
    <t>Váci SZC Petzelt József Technikum és Szakképző Iskola Turizmus-vendéglátás - 23 (2020)</t>
  </si>
  <si>
    <t>Váci SZC Selye János Egészségügyi Technikum Egészségügy - 03 (2020)</t>
  </si>
  <si>
    <t>Váci SZC Selye János Egészségügyi Technikum Sport - 20 (2020)</t>
  </si>
  <si>
    <t>Váci SZC Selye János Egészségügyi Technikum Szociális - 22 (2020)</t>
  </si>
  <si>
    <t>Vak Bottyán János Katolikus Műszaki és Közgazdasági Technikum, Gimnázium és Kollégium Elektronika és elektrotechnika - 04 (2020)</t>
  </si>
  <si>
    <t>Vak Bottyán János Katolikus Műszaki és Közgazdasági Technikum, Gimnázium és Kollégium Gazdálkodás és menedzsment - 09 (2020)</t>
  </si>
  <si>
    <t>Vak Bottyán János Katolikus Műszaki és Közgazdasági Technikum, Gimnázium és Kollégium Gépészet - 10 (2020)</t>
  </si>
  <si>
    <t>Vak Bottyán János Katolikus Műszaki és Közgazdasági Technikum, Gimnázium és Kollégium Informatika és távközlés - 12 (2020)</t>
  </si>
  <si>
    <t>Vas Megyei SZC Barabás György Műszaki Szakképző Iskola Elektronika és elektrotechnika - 04 (2020)</t>
  </si>
  <si>
    <t>Vas Megyei SZC Barabás György Műszaki Szakképző Iskola Gépészet - 10 (2020)</t>
  </si>
  <si>
    <t>Vas Megyei SZC Barabás György Műszaki Szakképző Iskola Informatika és távközlés - 12 (2020)</t>
  </si>
  <si>
    <t>Vas Megyei SZC Barabás György Műszaki Szakképző Iskola Kereskedelem - 13 (2020)</t>
  </si>
  <si>
    <t>Vas Megyei SZC Barabás György Műszaki Szakképző Iskola Közlekedés és szállítmányozás - 15 (2020)</t>
  </si>
  <si>
    <t>Vas Megyei SZC Eötvös Loránd Szakképző Iskola Élelmiszeripar - 05 (2020)</t>
  </si>
  <si>
    <t>Vas Megyei SZC Eötvös Loránd Szakképző Iskola Fa- és bútoripar - 08 (2020)</t>
  </si>
  <si>
    <t>Vas Megyei SZC Eötvös Loránd Szakképző Iskola Gazdálkodás és menedzsment - 09 (2020)</t>
  </si>
  <si>
    <t>Vas Megyei SZC Eötvös Loránd Szakképző Iskola Gépészet - 10 (2020)</t>
  </si>
  <si>
    <t>Vas Megyei SZC Eötvös Loránd Szakképző Iskola Informatika és távközlés - 12 (2020)</t>
  </si>
  <si>
    <t>Vas Megyei SZC Eötvös Loránd Szakképző Iskola Turizmus-vendéglátás - 23 (2020)</t>
  </si>
  <si>
    <t>Vas Megyei SZC Gépipari és Informatikai Technikum Elektronika és elektrotechnika - 04 (2020)</t>
  </si>
  <si>
    <t>Vas Megyei SZC Gépipari és Informatikai Technikum Gépészet - 10 (2020)</t>
  </si>
  <si>
    <t>Vas Megyei SZC Gépipari és Informatikai Technikum Informatika és távközlés - 12 (2020)</t>
  </si>
  <si>
    <t>Vas Megyei SZC Gépipari és Informatikai Technikum Specializált gép- és járműgyártás - 19 (2020)</t>
  </si>
  <si>
    <t>Vas Megyei SZC Hefele Menyhért Szakképző Iskola Építőipar - 06 (2020)</t>
  </si>
  <si>
    <t>Vas Megyei SZC Hefele Menyhért Szakképző Iskola Fa- és bútoripar - 08 (2020)</t>
  </si>
  <si>
    <t>Vas Megyei SZC Hefele Menyhért Szakképző Iskola Kreatív - 16 (2020)</t>
  </si>
  <si>
    <t>Vas Megyei SZC Horváth Boldizsár Közgazdasági és Informatikai Technikum Gazdálkodás és menedzsment - 09 (2020)</t>
  </si>
  <si>
    <t>Vas Megyei SZC Horváth Boldizsár Közgazdasági és Informatikai Technikum Informatika és távközlés - 12 (2020)</t>
  </si>
  <si>
    <t>Vas Megyei SZC III. Béla Technikum és Kollégium Elektronika és elektrotechnika - 04 (2020)</t>
  </si>
  <si>
    <t>Vas Megyei SZC III. Béla Technikum és Kollégium Gépészet - 10 (2020)</t>
  </si>
  <si>
    <t>Vas Megyei SZC III. Béla Technikum és Kollégium Informatika és távközlés - 12 (2020)</t>
  </si>
  <si>
    <t>Vas Megyei SZC III. Béla Technikum és Kollégium Nkt</t>
  </si>
  <si>
    <t>Vas Megyei SZC III. Béla Technikum és Kollégium Turizmus-vendéglátás - 23 (2020)</t>
  </si>
  <si>
    <t>Vas Megyei SZC Kereskedelmi és Vendéglátó Technikum és Kollégium Kereskedelem - 13 (2020)</t>
  </si>
  <si>
    <t>Vas Megyei SZC Kereskedelmi és Vendéglátó Technikum és Kollégium Turizmus-vendéglátás - 23 (2020)</t>
  </si>
  <si>
    <t>Vas Megyei SZC Nádasdy Tamás Technikum és Kollégium Elektronika és elektrotechnika - 04 (2020)</t>
  </si>
  <si>
    <t>Vas Megyei SZC Nádasdy Tamás Technikum és Kollégium Gazdálkodás és menedzsment - 09 (2020)</t>
  </si>
  <si>
    <t>Vas Megyei SZC Nádasdy Tamás Technikum és Kollégium Gépészet - 10 (2020)</t>
  </si>
  <si>
    <t>Vas Megyei SZC Nádasdy Tamás Technikum és Kollégium Informatika és távközlés - 12 (2020)</t>
  </si>
  <si>
    <t>Vas Megyei SZC Nádasdy Tamás Technikum és Kollégium Közlekedés és szállítmányozás - 15 (2020)</t>
  </si>
  <si>
    <t>Vas Megyei SZC Nádasdy Tamás Technikum és Kollégium Turizmus-vendéglátás - 23 (2020)</t>
  </si>
  <si>
    <t>Vas Megyei SZC Oladi Technikum Egészségügy - 03 (2020)</t>
  </si>
  <si>
    <t>Vas Megyei SZC Oladi Technikum Egészségügyi technika - 02 (2020)</t>
  </si>
  <si>
    <t>Vas Megyei SZC Oladi Technikum Előkészítő évfolyam</t>
  </si>
  <si>
    <t>Vas Megyei SZC Oladi Technikum Kreatív - 16 (2020)</t>
  </si>
  <si>
    <t>Vas Megyei SZC Oladi Technikum Nkt</t>
  </si>
  <si>
    <t>Vas Megyei SZC Oladi Technikum Sport - 20 (2020)</t>
  </si>
  <si>
    <t>Vas Megyei SZC Oladi Technikum Szépészet - 21 (2020)</t>
  </si>
  <si>
    <t>Vas Megyei SZC Oladi Technikum Szociális - 22 (2020)</t>
  </si>
  <si>
    <t>Vas Megyei SZC Puskás Tivadar Szakképző Iskola és Kollégium Elektronika és elektrotechnika - 04 (2020)</t>
  </si>
  <si>
    <t>Vas Megyei SZC Puskás Tivadar Szakképző Iskola és Kollégium Épületgépészet - 07 (2020)</t>
  </si>
  <si>
    <t>Vas Megyei SZC Puskás Tivadar Szakképző Iskola és Kollégium Gépészet - 10 (2020)</t>
  </si>
  <si>
    <t>Vas Megyei SZC Puskás Tivadar Szakképző Iskola és Kollégium Specializált gép- és járműgyártás - 19 (2020)</t>
  </si>
  <si>
    <t>Vas Megyei SZC Rázsó Imre Technikum Fa- és bútoripar - 08 (2020)</t>
  </si>
  <si>
    <t>Vas Megyei SZC Rázsó Imre Technikum Gazdálkodás és menedzsment - 09 (2020)</t>
  </si>
  <si>
    <t>Vas Megyei SZC Rázsó Imre Technikum Informatika és távközlés - 12 (2020)</t>
  </si>
  <si>
    <t>Vas Megyei SZC Rázsó Imre Technikum Kereskedelem - 13 (2020)</t>
  </si>
  <si>
    <t>Vas Megyei SZC Rázsó Imre Technikum Közlekedés és szállítmányozás - 15 (2020)</t>
  </si>
  <si>
    <t>Vas Megyei SZC Rázsó Imre Technikum Mezőgazdaság és erdészet - 17 (2020)</t>
  </si>
  <si>
    <t>Vas Megyei SZC Rázsó Imre Technikum Specializált gép- és járműgyártás - 19 (2020)</t>
  </si>
  <si>
    <t>Vas Megyei SZC Rázsó Imre Technikum Vegyipar - 24 (2020)</t>
  </si>
  <si>
    <t>Vas Megyei SZC Sárvári Turisztikai Technikum Turizmus-vendéglátás - 23 (2020)</t>
  </si>
  <si>
    <t>Vas Megyei SZC Savaria Technikum és Kollégium Gépészet - 10 (2020)</t>
  </si>
  <si>
    <t>Vas Megyei SZC Savaria Technikum és Kollégium Közlekedés és szállítmányozás - 15 (2020)</t>
  </si>
  <si>
    <t>Vas Megyei SZC Savaria Technikum és Kollégium Rendészet és közszolgálat - 18 (2020)</t>
  </si>
  <si>
    <t>Vas Megyei SZC Savaria Technikum és Kollégium Specializált gép- és járműgyártás - 19 (2020)</t>
  </si>
  <si>
    <t>Vay Miklós Református Technikum, Szakképző Iskola és Diákotthon Építőipar - 06 (2020)</t>
  </si>
  <si>
    <t>Vay Miklós Református Technikum, Szakképző Iskola és Diákotthon Épületgépészet - 07 (2020)</t>
  </si>
  <si>
    <t>Vay Miklós Református Technikum, Szakképző Iskola és Diákotthon Fa- és bútoripar - 08 (2020)</t>
  </si>
  <si>
    <t>Vay Miklós Református Technikum, Szakképző Iskola és Diákotthon Gépészet - 10 (2020)</t>
  </si>
  <si>
    <t>Vay Miklós Református Technikum, Szakképző Iskola és Diákotthon Közlekedés és szállítmányozás - 15 (2020)</t>
  </si>
  <si>
    <t>Vay Miklós Református Technikum, Szakképző Iskola és Diákotthon Specializált gép- és járműgyártás - 19 (2020)</t>
  </si>
  <si>
    <t>Vay Miklós Református Technikum, Szakképző Iskola és Diákotthon Turizmus-vendéglátás - 23 (2020)</t>
  </si>
  <si>
    <t>Veszprémi SZC "SÉF" Vendéglátás-Turizmus Technikum és Szakképző Iskola Turizmus-vendéglátás - 23 (2020)</t>
  </si>
  <si>
    <t>Veszprémi SZC Bethlen István Közgazdasági és Közigazgatási Technikum Gazdálkodás és menedzsment - 09 (2020)</t>
  </si>
  <si>
    <t>Veszprémi SZC Bethlen István Közgazdasági és Közigazgatási Technikum Informatika és távközlés - 12 (2020)</t>
  </si>
  <si>
    <t>Veszprémi SZC Bethlen István Közgazdasági és Közigazgatási Technikum Rendészet és közszolgálat - 18 (2020)</t>
  </si>
  <si>
    <t>Veszprémi SZC Ipari Technikum Gépészet - 10 (2020)</t>
  </si>
  <si>
    <t>Veszprémi SZC Ipari Technikum Informatika és távközlés - 12 (2020)</t>
  </si>
  <si>
    <t>Veszprémi SZC Ipari Technikum Környezetvédelem és vízügy - 14 (2020)</t>
  </si>
  <si>
    <t>Veszprémi SZC Ipari Technikum Specializált gép- és járműgyártás - 19 (2020)</t>
  </si>
  <si>
    <t>Veszprémi SZC Ipari Technikum Szociális - 22 (2020)</t>
  </si>
  <si>
    <t>Veszprémi SZC Ipari Technikum Vegyipar - 24 (2020)</t>
  </si>
  <si>
    <t>Veszprémi SZC Jendrassik-Venesz Technikum Élelmiszeripar - 05 (2020)</t>
  </si>
  <si>
    <t>Veszprémi SZC Jendrassik-Venesz Technikum Gépészet - 10 (2020)</t>
  </si>
  <si>
    <t>Veszprémi SZC Jendrassik-Venesz Technikum Kereskedelem - 13 (2020)</t>
  </si>
  <si>
    <t>Veszprémi SZC Jendrassik-Venesz Technikum Közlekedés és szállítmányozás - 15 (2020)</t>
  </si>
  <si>
    <t>Veszprémi SZC Jendrassik-Venesz Technikum Specializált gép- és járműgyártás - 19 (2020)</t>
  </si>
  <si>
    <t>Veszprémi SZC Jendrassik-Venesz Technikum Turizmus-vendéglátás - 23 (2020)</t>
  </si>
  <si>
    <t>Veszprémi SZC Öveges József Technikum és Kollégium Elektronika és elektrotechnika - 04 (2020)</t>
  </si>
  <si>
    <t>Veszprémi SZC Öveges József Technikum és Kollégium Épületgépészet - 07 (2020)</t>
  </si>
  <si>
    <t>Veszprémi SZC Öveges József Technikum és Kollégium Informatika és távközlés - 12 (2020)</t>
  </si>
  <si>
    <t>Veszprémi SZC Öveges József Technikum és Kollégium Kereskedelem - 13 (2020)</t>
  </si>
  <si>
    <t>Veszprémi SZC Öveges József Technikum és Kollégium Közlekedés és szállítmányozás - 15 (2020)</t>
  </si>
  <si>
    <t>Veszprémi SZC Szent-Györgyi Albert Technikum és Kollégium Egészségügy - 03 (2020)</t>
  </si>
  <si>
    <t>Veszprémi SZC Szent-Györgyi Albert Technikum és Kollégium Élelmiszeripar - 05 (2020)</t>
  </si>
  <si>
    <t>Veszprémi SZC Szent-Györgyi Albert Technikum és Kollégium Gépészet - 10 (2020)</t>
  </si>
  <si>
    <t>Veszprémi SZC Szent-Györgyi Albert Technikum és Kollégium Informatika és távközlés - 12 (2020)</t>
  </si>
  <si>
    <t>Veszprémi SZC Szent-Györgyi Albert Technikum és Kollégium Műhelyiskola</t>
  </si>
  <si>
    <t>Veszprémi SZC Szent-Györgyi Albert Technikum és Kollégium Rendészet és közszolgálat - 18 (2020)</t>
  </si>
  <si>
    <t>Veszprémi SZC Szent-Györgyi Albert Technikum és Kollégium Szociális - 22 (2020)</t>
  </si>
  <si>
    <t>Veszprémi SZC Szent-Györgyi Albert Technikum és Kollégium Turizmus-vendéglátás - 23 (2020)</t>
  </si>
  <si>
    <t>Veszprémi SZC Táncsics Mihály Technikum Elektronika és elektrotechnika - 04 (2020)</t>
  </si>
  <si>
    <t>Veszprémi SZC Táncsics Mihály Technikum Építőipar - 06 (2020)</t>
  </si>
  <si>
    <t>Veszprémi SZC Táncsics Mihály Technikum Épületgépészet - 07 (2020)</t>
  </si>
  <si>
    <t>Veszprémi SZC Táncsics Mihály Technikum Fa- és bútoripar - 08 (2020)</t>
  </si>
  <si>
    <t>Veszprémi SZC Táncsics Mihály Technikum Gépészet - 10 (2020)</t>
  </si>
  <si>
    <t>Veszprémi SZC Táncsics Mihály Technikum Rendészet és közszolgálat - 18 (2020)</t>
  </si>
  <si>
    <t>Veszprémi SZC Táncsics Mihály Technikum Sport - 20 (2020)</t>
  </si>
  <si>
    <t>Veszprémi SZC Táncsics Mihály Technikum Szépészet - 21 (2020)</t>
  </si>
  <si>
    <t>VIK Vendéglátó, Turisztikai, Szépészeti Baptista Technikum, Szakképző Iskola és Gimnázium Szépészet - 21 (2020)</t>
  </si>
  <si>
    <t>VIK Vendéglátó, Turisztikai, Szépészeti Baptista Technikum, Szakképző Iskola és Gimnázium Turizmus-vendéglátás - 23 (2020)</t>
  </si>
  <si>
    <t>Wesley János Családi Bölcsőde, Óvoda, Általános Iskola, Szakképző Iskola, Technikum és Kollégium Építőipar - 06 (2020)</t>
  </si>
  <si>
    <t>Wesley János Családi Bölcsőde, Óvoda, Általános Iskola, Szakképző Iskola, Technikum és Kollégium Mezőgazdaság és erdészet - 17 (2020)</t>
  </si>
  <si>
    <t>Wesley János Családi Bölcsőde, Óvoda, Általános Iskola, Szakképző Iskola, Technikum és Kollégium Szépészet - 21 (2020)</t>
  </si>
  <si>
    <t>Wesley János Családi Bölcsőde, Óvoda, Általános Iskola, Szakképző Iskola, Technikum és Kollégium Turizmus-vendéglátás - 23 (2020)</t>
  </si>
  <si>
    <t>Wesley János Szakképző Iskola, Technikum, Gimnázium, Alapfokú Művészeti Iskola Építőipar - 06 (2020)</t>
  </si>
  <si>
    <t>Wesley János Szakképző Iskola, Technikum, Gimnázium, Alapfokú Művészeti Iskola Mezőgazdaság és erdészet - 17 (2020)</t>
  </si>
  <si>
    <t>Wesley János Szakképző Iskola, Technikum, Gimnázium, Alapfokú Művészeti Iskola Szociális - 22 (2020)</t>
  </si>
  <si>
    <t>Wigner Jenő Műszaki, Informatikai Technikum, Szakképző Iskola, Gimnázium és Kollégium Elektronika és elektrotechnika - 04 (2020)</t>
  </si>
  <si>
    <t>Wigner Jenő Műszaki, Informatikai Technikum, Szakképző Iskola, Gimnázium és Kollégium Gépészet - 10 (2020)</t>
  </si>
  <si>
    <t>Wigner Jenő Műszaki, Informatikai Technikum, Szakképző Iskola, Gimnázium és Kollégium Honvédelem - 11 (2020)</t>
  </si>
  <si>
    <t>Wigner Jenő Műszaki, Informatikai Technikum, Szakképző Iskola, Gimnázium és Kollégium Informatika és távközlés - 12 (2020)</t>
  </si>
  <si>
    <t>Ybl Miklós Szakgimnázium, Szakképző Iskola és Technikum Egészségügy - 03 (2020)</t>
  </si>
  <si>
    <t>Ybl Miklós Szakgimnázium, Szakképző Iskola és Technikum Szociális - 22 (2020)</t>
  </si>
  <si>
    <t>Zalaegerszegi SZC Báthory István Technikum Élelmiszeripar - 05 (2020)</t>
  </si>
  <si>
    <t>Zalaegerszegi SZC Báthory István Technikum Kereskedelem - 13 (2020)</t>
  </si>
  <si>
    <t>Zalaegerszegi SZC Báthory István Technikum Közlekedés és szállítmányozás - 15 (2020)</t>
  </si>
  <si>
    <t>Zalaegerszegi SZC Báthory István Technikum Kreatív - 16 (2020)</t>
  </si>
  <si>
    <t>Zalaegerszegi SZC Báthory István Technikum Szépészet - 21 (2020)</t>
  </si>
  <si>
    <t>Zalaegerszegi SZC Báthory István Technikum Turizmus-vendéglátás - 23 (2020)</t>
  </si>
  <si>
    <t>Zalaegerszegi SZC Csány László Technikum Gazdálkodás és menedzsment - 09 (2020)</t>
  </si>
  <si>
    <t>Zalaegerszegi SZC Csány László Technikum Informatika és távközlés - 12 (2020)</t>
  </si>
  <si>
    <t>Zalaegerszegi SZC Deák Ferenc Technikum Egészségügy - 03 (2020)</t>
  </si>
  <si>
    <t>Zalaegerszegi SZC Deák Ferenc Technikum Fa- és bútoripar - 08 (2020)</t>
  </si>
  <si>
    <t>Zalaegerszegi SZC Deák Ferenc Technikum Nkt</t>
  </si>
  <si>
    <t>Zalaegerszegi SZC Deák Ferenc Technikum Sport - 20 (2020)</t>
  </si>
  <si>
    <t>Zalaegerszegi SZC Deák Ferenc Technikum Szociális - 22 (2020)</t>
  </si>
  <si>
    <t>Zalaegerszegi SZC Ganz Ábrahám Technikum Elektronika és elektrotechnika - 04 (2020)</t>
  </si>
  <si>
    <t>Zalaegerszegi SZC Ganz Ábrahám Technikum Előkészítő évfolyam</t>
  </si>
  <si>
    <t>Zalaegerszegi SZC Ganz Ábrahám Technikum Gépészet - 10 (2020)</t>
  </si>
  <si>
    <t>Zalaegerszegi SZC Ganz Ábrahám Technikum Honvédelem - 11 (2020)</t>
  </si>
  <si>
    <t>Zalaegerszegi SZC Ganz Ábrahám Technikum Informatika és távközlés - 12 (2020)</t>
  </si>
  <si>
    <t>Zalaegerszegi SZC Ganz Ábrahám Technikum Közlekedés és szállítmányozás - 15 (2020)</t>
  </si>
  <si>
    <t>Zalaegerszegi SZC Ganz Ábrahám Technikum Kreatív - 16 (2020)</t>
  </si>
  <si>
    <t>Zalaegerszegi SZC Ganz Ábrahám Technikum Rendészet és közszolgálat - 18 (2020)</t>
  </si>
  <si>
    <t>Zalaegerszegi SZC Ganz Ábrahám Technikum Specializált gép- és járműgyártás - 19 (2020)</t>
  </si>
  <si>
    <t>Zalaegerszegi SZC Ganz Ábrahám Technikum Szépészet - 21 (2020)</t>
  </si>
  <si>
    <t>Zalaegerszegi SZC Keszthelyi Asbóth Sándor Technikum, Szakképző Iskola és Kollégium Egészségügy - 03 (2020)</t>
  </si>
  <si>
    <t>Zalaegerszegi SZC Keszthelyi Asbóth Sándor Technikum, Szakképző Iskola és Kollégium Elektronika és elektrotechnika - 04 (2020)</t>
  </si>
  <si>
    <t>Zalaegerszegi SZC Keszthelyi Asbóth Sándor Technikum, Szakképző Iskola és Kollégium Építőipar - 06 (2020)</t>
  </si>
  <si>
    <t>Zalaegerszegi SZC Keszthelyi Asbóth Sándor Technikum, Szakképző Iskola és Kollégium Fa- és bútoripar - 08 (2020)</t>
  </si>
  <si>
    <t>Zalaegerszegi SZC Keszthelyi Asbóth Sándor Technikum, Szakképző Iskola és Kollégium Gépészet - 10 (2020)</t>
  </si>
  <si>
    <t>Zalaegerszegi SZC Keszthelyi Asbóth Sándor Technikum, Szakképző Iskola és Kollégium Informatika és távközlés - 12 (2020)</t>
  </si>
  <si>
    <t>Zalaegerszegi SZC Keszthelyi Asbóth Sándor Technikum, Szakképző Iskola és Kollégium Kreatív - 16 (2020)</t>
  </si>
  <si>
    <t>Zalaegerszegi SZC Keszthelyi Asbóth Sándor Technikum, Szakképző Iskola és Kollégium Rendészet és közszolgálat - 18 (2020)</t>
  </si>
  <si>
    <t>Zalaegerszegi SZC Keszthelyi Asbóth Sándor Technikum, Szakképző Iskola és Kollégium Specializált gép- és járműgyártás - 19 (2020)</t>
  </si>
  <si>
    <t>Zalaegerszegi SZC Keszthelyi Asbóth Sándor Technikum, Szakképző Iskola és Kollégium Szépészet - 21 (2020)</t>
  </si>
  <si>
    <t>Zalaegerszegi SZC Keszthelyi Közgazdasági Technikum Gazdálkodás és menedzsment - 09 (2020)</t>
  </si>
  <si>
    <t>Zalaegerszegi SZC Keszthelyi Közgazdasági Technikum Közlekedés és szállítmányozás - 15 (2020)</t>
  </si>
  <si>
    <t>Zalaegerszegi SZC Keszthelyi Vendéglátó Technikum, Szakképző Iskola és Kollégium Sport - 20 (2020)</t>
  </si>
  <si>
    <t>Zalaegerszegi SZC Keszthelyi Vendéglátó Technikum, Szakképző Iskola és Kollégium Turizmus-vendéglátás - 23 (2020)</t>
  </si>
  <si>
    <t>Zalaegerszegi SZC Lámfalussy Sándor Szakképző Iskola Előkészítő évfolyam</t>
  </si>
  <si>
    <t>Zalaegerszegi SZC Lámfalussy Sándor Szakképző Iskola Fa- és bútoripar - 08 (2020)</t>
  </si>
  <si>
    <t>Zalaegerszegi SZC Lámfalussy Sándor Szakképző Iskola Gépészet - 10 (2020)</t>
  </si>
  <si>
    <t>Zalaegerszegi SZC Lámfalussy Sándor Szakképző Iskola Műhelyiskola</t>
  </si>
  <si>
    <t>Zalaegerszegi SZC Lámfalussy Sándor Szakképző Iskola Szociális - 22 (2020)</t>
  </si>
  <si>
    <t>Zalaegerszegi SZC Lámfalussy Sándor Szakképző Iskola Turizmus-vendéglátás - 23 (2020)</t>
  </si>
  <si>
    <t>Zalaegerszegi SZC Széchenyi István Technikum Elektronika és elektrotechnika - 04 (2020)</t>
  </si>
  <si>
    <t>Zalaegerszegi SZC Széchenyi István Technikum Építőipar - 06 (2020)</t>
  </si>
  <si>
    <t>Zalaegerszegi SZC Széchenyi István Technikum Épületgépészet - 07 (2020)</t>
  </si>
  <si>
    <t>Zalaegerszegi SZC Széchenyi István Technikum Informatika és távközlés - 12 (2020)</t>
  </si>
  <si>
    <t>Zsámbéki Premontrei Technikum, Szakképző Iskola és Gimnázium Építőipar - 06 (2020)</t>
  </si>
  <si>
    <t>Zsámbéki Premontrei Technikum, Szakképző Iskola és Gimnázium Fa- és bútoripar - 08 (2020)</t>
  </si>
  <si>
    <t>Zsámbéki Premontrei Technikum, Szakképző Iskola és Gimnázium Gépészet - 10 (2020)</t>
  </si>
  <si>
    <t>Zsámbéki Premontrei Technikum, Szakképző Iskola és Gimnázium Informatika és távközlés - 12 (2020)</t>
  </si>
  <si>
    <t>Zsámbéki Premontrei Technikum, Szakképző Iskola és Gimnázium Szociális - 22 (2020)</t>
  </si>
  <si>
    <t>Zsámbéki Premontrei Technikum, Szakképző Iskola és Gimnázium Turizmus-vendéglátás - 23 (2020)</t>
  </si>
  <si>
    <t>Apáczai Csere János Általános Iskola, Gimnázium, Szakképző Iskola és Technikum Építőipar - 06 (2020)</t>
  </si>
  <si>
    <t>Apáczai Csere János Általános Iskola, Gimnázium, Szakképző Iskola és Technikum Szociális - 22 (2020)</t>
  </si>
  <si>
    <t>Bajai SZC Kalocsai Dózsa György Technikum és Kollégium Elektronika és elektrotechnika - 04 (2020)</t>
  </si>
  <si>
    <t>Baranya Megyei SZC Angster József Szakképző Iskola és Szakiskola Műhelyiskola</t>
  </si>
  <si>
    <t>Baranya Megyei SZC Garai Miklós Technikum és Szakképző Iskola Szépészet - 21 (2020)</t>
  </si>
  <si>
    <t>Baranya Megyei SZC Zsolnay Vilmos Technikum és Szakképző Iskola Szociális - 22 (2020)</t>
  </si>
  <si>
    <t>Berettyóújfalui SZC Bocskai István Szakképző Iskola és Kollégium Kereskedelem - 13 (2020)</t>
  </si>
  <si>
    <t>Berettyóújfalui SZC Bocskai István Szakképző Iskola és Kollégium Sport - 20 (2020)</t>
  </si>
  <si>
    <t>Berettyóújfalui SZC József Attila Szakképző Iskola Közlekedés és szállítmányozás - 15 (2020)</t>
  </si>
  <si>
    <t>Berettyóújfalui SZC József Attila Szakképző Iskola Szociális - 22 (2020)</t>
  </si>
  <si>
    <t>Berettyóújfalui SZC Szilágyi Dániel Szakképző Iskola Közlekedés és szállítmányozás - 15 (2020)</t>
  </si>
  <si>
    <t>Budapesti Innovatív Technikum, Gimnázium és Szakképző Iskola Szociális - 22 (2020)</t>
  </si>
  <si>
    <t>Budapesti Komplex SZC Weiss Manfréd Technikum, Szakképző Iskola és Kollégium Gazdálkodás és menedzsment - 09 (2020)</t>
  </si>
  <si>
    <t>Budapesti Műszaki SZC Bláthy Ottó Titusz Informatikai Technikum Sport - 20 (2020)</t>
  </si>
  <si>
    <t>Budapesti Zsidó Hitközség Külkereskedelmi Technikum Rendészet és közszolgálat - 18 (2020)</t>
  </si>
  <si>
    <t>Ceglédi SZC Bem József Műszaki Technikum és Szakképző Iskola Szociális - 22 (2020)</t>
  </si>
  <si>
    <t>Ceglédi SZC Mihály Dénes Szakképző Iskola Egészségügy - 03 (2020)</t>
  </si>
  <si>
    <t>Ceglédi SZC Mihály Dénes Szakképző Iskola Elektronika és elektrotechnika - 04 (2020)</t>
  </si>
  <si>
    <t>Ceglédi SZC Mihály Dénes Szakképző Iskola Közlekedés és szállítmányozás - 15 (2020)</t>
  </si>
  <si>
    <t>Ceglédi SZC Mihály Dénes Szakképző Iskola Szépészet - 21 (2020)</t>
  </si>
  <si>
    <t>Ceglédi SZC Mihály Dénes Szakképző Iskola Szociális - 22 (2020)</t>
  </si>
  <si>
    <t>Ceglédi SZC Mihály Dénes Szakképző Iskola Turizmus-vendéglátás - 23 (2020)</t>
  </si>
  <si>
    <t>Dunaújvárosi SZC Szabolcs Vezér Technikum Gazdálkodás és menedzsment - 09 (2020)</t>
  </si>
  <si>
    <t>Érdi SZC Csonka János Műszaki Technikum Sport - 20 (2020)</t>
  </si>
  <si>
    <t>Érdi SZC Eötvös József Technikum Elektronika és elektrotechnika - 04 (2020)</t>
  </si>
  <si>
    <t>Érdi SZC Kiskunlacházi Technikum és Szakképző Iskola Elektronika és elektrotechnika - 04 (2020)</t>
  </si>
  <si>
    <t>Érdi SZC Kossuth Zsuzsanna Szakképző Iskola és Kollégium Közlekedés és szállítmányozás - 15 (2020)</t>
  </si>
  <si>
    <t>Érdi SZC Kossuth Zsuzsanna Szakképző Iskola és Kollégium Kreatív - 16 (2020)</t>
  </si>
  <si>
    <t>Érdi SZC Kossuth Zsuzsanna Szakképző Iskola és Kollégium Szociális - 22 (2020)</t>
  </si>
  <si>
    <t>Érdi SZC Százhalombattai Széchenyi István Technikum és Gimnázium Vegyipar - 24 (2020)</t>
  </si>
  <si>
    <t>Esztergomi SZC Géza Fejedelem Technikum és Szakképző Iskola Közlekedés és szállítmányozás - 15 (2020)</t>
  </si>
  <si>
    <t>Focus Szakképző Iskola, Technikum és Oktatóközpont Elektronika és elektrotechnika - 04 (2020)</t>
  </si>
  <si>
    <t>Focus Szakképző Iskola, Technikum és Oktatóközpont Kreatív - 16 (2020)</t>
  </si>
  <si>
    <t>Focus Szakképző Iskola, Technikum és Oktatóközpont Specializált gép- és járműgyártás - 19 (2020)</t>
  </si>
  <si>
    <t>Gyulai SZC Harruckern János Technikum, Szakképző Iskola és Kollégium Kreatív - 16 (2020)</t>
  </si>
  <si>
    <t>Gyulai SZC Szigeti Endre Technikum és Szakképző Iskola Gazdálkodás és menedzsment - 09 (2020)</t>
  </si>
  <si>
    <t>Heves Megyei SZC József Attila Technikum, Szakképző Iskola és Kollégium Kreatív - 16 (2020)</t>
  </si>
  <si>
    <t>Heves Megyei SZC Sárvári Kálmán Technikum, Szakképző Iskola és Kollégium Gazdálkodás és menedzsment - 09 (2020)</t>
  </si>
  <si>
    <t>Hódmezővásárhelyi SZC Corvin Mátyás Technikum és Szakképző Iskola Fa- és bútoripar - 08 (2020)</t>
  </si>
  <si>
    <t>Hódmezővásárhelyi SZC Corvin Mátyás Technikum és Szakképző Iskola Szépészet - 21 (2020)</t>
  </si>
  <si>
    <t>Hódmezővásárhelyi SZC Makói Návay Lajos Technikum és Kollégium Elektronika és elektrotechnika - 04 (2020)</t>
  </si>
  <si>
    <t>Hódmezővásárhelyi SZC Szentesi Boros Sámuel Technikum Szociális - 22 (2020)</t>
  </si>
  <si>
    <t>Hódmezővásárhelyi SZC Szentesi Zsoldos Ferenc Technikum Kreatív - 16 (2020)</t>
  </si>
  <si>
    <t>Kaposvári SZC Rudnay Gyula Szakképző Iskola és Kollégium Kreatív - 16 (2020)</t>
  </si>
  <si>
    <t>Karcagi SZC Lábassy János Technikum és Szakképző Iskola Épületgépészet - 07 (2020)</t>
  </si>
  <si>
    <t>Karcagi SZC Lábassy János Technikum és Szakképző Iskola Informatika és távközlés - 12 (2020)</t>
  </si>
  <si>
    <t>Karcagi SZC Lábassy János Technikum és Szakképző Iskola Műhelyiskola</t>
  </si>
  <si>
    <t>Karcagi SZC Mezőtúri Szakképző Iskola és Kollégium Elektronika és elektrotechnika - 04 (2020)</t>
  </si>
  <si>
    <t>Karcagi SZC Mezőtúri Szakképző Iskola és Kollégium Kreatív - 16 (2020)</t>
  </si>
  <si>
    <t>Karcagi SZC Nagy László Gimnázium, Technikum és Szakképző Iskola Sport - 20 (2020)</t>
  </si>
  <si>
    <t>Karcagi SZC Ványai Ambrus Technikum, Szakképző Iskola és Kollégium Építőipar - 06 (2020)</t>
  </si>
  <si>
    <t>Kiskunhalasi SZC Kiskőrösi Wattay Technikum és Kollégium Épületgépészet - 07 (2020)</t>
  </si>
  <si>
    <t>Kiskunhalasi SZC Kiskőrösi Wattay Technikum és Kollégium Szociális - 22 (2020)</t>
  </si>
  <si>
    <t>Kiskunhalasi SZC Kiskunfélegyházi Kossuth Lajos Technikum, Szakképző Iskola és Kollégium Egészségügy - 03 (2020)</t>
  </si>
  <si>
    <t>Kiskunhalasi SZC Kiskunfélegyházi Kossuth Lajos Technikum, Szakképző Iskola és Kollégium Kreatív - 16 (2020)</t>
  </si>
  <si>
    <t>Kiskunhalasi SZC Vári Szabó István Szakképző Iskola és Kollégium Kreatív - 16 (2020)</t>
  </si>
  <si>
    <t>Kiskunhalasi SZC Vári Szabó István Szakképző Iskola és Kollégium Szociális - 22 (2020)</t>
  </si>
  <si>
    <t>Kisvárdai SZC Csengeri Ady Endre Technikum és Kollégium Élelmiszeripar - 05 (2020)</t>
  </si>
  <si>
    <t>Kisvárdai SZC Csengeri Ady Endre Technikum és Kollégium Szociális - 22 (2020)</t>
  </si>
  <si>
    <t>Közép-európai Szakgimnázium, Technikum és Szakképző Iskola Egészségügyi technika - 02 (2020)</t>
  </si>
  <si>
    <t>Közép-európai Szakgimnázium, Technikum és Szakképző Iskola Szépészet - 21 (2020)</t>
  </si>
  <si>
    <t>Közép-európai Szakgimnázium, Technikum és Szakképző Iskola Szociális - 22 (2020)</t>
  </si>
  <si>
    <t>Mátészalkai SZC Budai Nagy Antal Technikum és Szakgimnázium Szociális - 22 (2020)</t>
  </si>
  <si>
    <t>Mátészalkai SZC Déri Miksa Technikum, Szakképző Iskola és Kollégium Épületgépészet - 07 (2020)</t>
  </si>
  <si>
    <t>Mátészalkai SZC Déri Miksa Technikum, Szakképző Iskola és Kollégium Sport - 20 (2020)</t>
  </si>
  <si>
    <t>Mátészalkai SZC Kállay Rudolf Szakképző Iskola Kreatív - 16 (2020)</t>
  </si>
  <si>
    <t>Miskolci SZC Baross Gábor Üzleti és Közlekedési Technikum Sport - 20 (2020)</t>
  </si>
  <si>
    <t>Miskolci SZC Kós Károly Építőipari, Kreatív Technikum és Szakképző Iskola Mezőgazdaság és erdészet - 17 (2020)</t>
  </si>
  <si>
    <t>Miskolci SZC Kós Károly Építőipari, Kreatív Technikum és Szakképző Iskola Vegyipar - 24 (2020)</t>
  </si>
  <si>
    <t>Miskolci SZC Mezőkövesdi Szent László Gimnázium és Közgazdasági Technikum Szociális - 22 (2020)</t>
  </si>
  <si>
    <t>Nógrád Megyei SZC Mikszáth Kálmán Technikum és Szakképző Iskola Közlekedés és szállítmányozás - 15 (2020)</t>
  </si>
  <si>
    <t>Nyíregyházi SZC Teleki Blanka Szakképző Iskola és Kollégium Szépészet - 21 (2020)</t>
  </si>
  <si>
    <t>Nyíregyházi SZC Tiszavasvári Szakképző Iskola és Kollégium Egészségügy - 03 (2020)</t>
  </si>
  <si>
    <t>Nyíregyházi SZC Tiszavasvári Szakképző Iskola és Kollégium Elektronika és elektrotechnika - 04 (2020)</t>
  </si>
  <si>
    <t>Nyíregyházi SZC Tiszavasvári Szakképző Iskola és Kollégium Épületgépészet - 07 (2020)</t>
  </si>
  <si>
    <t>Nyíregyházi SZC Tiszavasvári Szakképző Iskola és Kollégium Vegyipar - 24 (2020)</t>
  </si>
  <si>
    <t>Nyitott Ajtó Baptista Szakképző Iskola, Középiskola, Általános Iskola, Óvoda, Szakiskola és Kollégium Kreatív - 16 (2020)</t>
  </si>
  <si>
    <t>Ózdi SZC Bródy Imre Technikum Szociális - 22 (2020)</t>
  </si>
  <si>
    <t>Ózdi SZC Gábor Áron Technikum és Szakképző Iskola Specializált gép- és járműgyártás - 19 (2020)</t>
  </si>
  <si>
    <t>Ózdi SZC Pattantyús-Ábrahám Géza Szakképző Iskola Egészségügy - 03 (2020)</t>
  </si>
  <si>
    <t>Ózdi SZC Pattantyús-Ábrahám Géza Szakképző Iskola Építőipar - 06 (2020)</t>
  </si>
  <si>
    <t>Pápai SZC Acsády Ignác Technikum és Szakképző Iskola Közlekedés és szállítmányozás - 15 (2020)</t>
  </si>
  <si>
    <t>Pápai SZC Faller Jenő Technikum, Szakképző Iskola és Kollégium Gazdálkodás és menedzsment - 09 (2020)</t>
  </si>
  <si>
    <t>Siófoki SZC Hikman Béla Szakképző Iskola Szociális - 22 (2020)</t>
  </si>
  <si>
    <t>Siófoki SZC Krúdy Gyula Technikum és Gimnázium Élelmiszeripar - 05 (2020)</t>
  </si>
  <si>
    <t>Soproni SZC Berg Gusztáv Szakképző Iskola Élelmiszeripar - 05 (2020)</t>
  </si>
  <si>
    <t>Soproni SZC Porpáczy Aladár Technikum és Kollégium Mezőgazdaság és erdészet - 17 (2020)</t>
  </si>
  <si>
    <t>Szegedi SZC Tóth János Mórahalmi Szakképző Iskola és Garabonciás Kollégium Egészségügy - 03 (2020)</t>
  </si>
  <si>
    <t>Székesfehérvári SZC Vajda János Technikum Közlekedés és szállítmányozás - 15 (2020)</t>
  </si>
  <si>
    <t>Szent Benedek Technikum, Szakképző Iskola, Középiskola és Alapfokú Művészeti Iskola Szociális - 22 (2020)</t>
  </si>
  <si>
    <t>Szerencsi SZC Encsi Aba Sámuel Szakképző Iskola Kereskedelem - 13 (2020)</t>
  </si>
  <si>
    <t>Szerencsi SZC Műszaki és Szolgáltatási Technikum és Szakképző Iskola Építőipar - 06 (2020)</t>
  </si>
  <si>
    <t>Szerencsi SZC Műszaki és Szolgáltatási Technikum és Szakképző Iskola Szociális - 22 (2020)</t>
  </si>
  <si>
    <t>Szerencsi SZC Tokaji Ferenc Technikum, Szakgimnázium és Gimnázium Szociális - 22 (2020)</t>
  </si>
  <si>
    <t>Tatabányai SZC Bánki Donát Szakképző Iskola Közlekedés és szállítmányozás - 15 (2020)</t>
  </si>
  <si>
    <t>Tokaj-Hegyalja Egyetem Tokaji Kereskedelmi és Idegenforgalmi Technikum, Szakképző Iskola és Kollégium Szociális - 22 (2020)</t>
  </si>
  <si>
    <t>Tolna Megyei SZC I. István Szakképző Iskola Épületgépészet - 07 (2020)</t>
  </si>
  <si>
    <t>Tolna Megyei SZC I. István Szakképző Iskola Kreatív - 16 (2020)</t>
  </si>
  <si>
    <t>Tolna Megyei SZC Magyar László Szakképző Iskola Gazdálkodás és menedzsment - 09 (2020)</t>
  </si>
  <si>
    <t>Váci SZC Király Endre Technikum és Szakképző Iskola Turizmus-vendéglátás - 23 (2020)</t>
  </si>
  <si>
    <t>Váci SZC Madách Imre Technikum és Szakképző Iskola Kreatív - 16 (2020)</t>
  </si>
  <si>
    <t>Váci SZC Petzelt József Technikum és Szakképző Iskola Gazdálkodás és menedzsment - 09 (2020)</t>
  </si>
  <si>
    <t>Váci SZC Petzelt József Technikum és Szakképző Iskola Informatika és távközlés - 12 (2020)</t>
  </si>
  <si>
    <t>Váci SZC Petzelt József Technikum és Szakképző Iskola Műhelyiskola</t>
  </si>
  <si>
    <t>Vas Megyei SZC Rázsó Imre Technikum Gépészet - 10 (2020)</t>
  </si>
  <si>
    <t>Veszprémi SZC "SÉF" Vendéglátás-Turizmus Technikum és Szakképző Iskola Kreatív - 16 (2020)</t>
  </si>
  <si>
    <t>Veszprémi SZC Öveges József Technikum és Kollégium Gépészet - 10 (2020)</t>
  </si>
  <si>
    <t>Veszprémi SZC Szent-Györgyi Albert Technikum és Kollégium Építőipar - 06 (2020)</t>
  </si>
  <si>
    <t>Zalaegerszegi SZC Keszthelyi Asbóth Sándor Technikum, Szakképző Iskola és Kollégium Közlekedés és szállítmányozás - 15 (2020)</t>
  </si>
  <si>
    <t>Zalaegerszegi SZC Lámfalussy Sándor Szakképző Iskola Építőipar - 06 (2020)</t>
  </si>
  <si>
    <t>Kisalföldi ASzC Roth Gyula Erdészeti Technikum, Szakképző Iskola és Kollégium</t>
  </si>
  <si>
    <t>Fa- és bútoripar</t>
  </si>
  <si>
    <t>Szegedi Tudományegyetem Kossuth Zsuzsanna Technikum és Szakképző Iskola</t>
  </si>
  <si>
    <t>Budapesti Zsidó Hitközség Külkereskedelmi Technikum</t>
  </si>
  <si>
    <t>Szent István Katolikus Technikum és Gimnázium</t>
  </si>
  <si>
    <t>II. Rákóczi Ferenc Katolikus Gimnázium és Technikum</t>
  </si>
  <si>
    <t>Andrássy György Katolikus Közgazdasági Technikum, Gimnázium és Kollégium</t>
  </si>
  <si>
    <t>Szent József Katolikus Elektronikai Technikum, Gimnázium és Kollégium</t>
  </si>
  <si>
    <t>Fenntartó/Szervezet</t>
  </si>
  <si>
    <t>Ózdi SZC</t>
  </si>
  <si>
    <t>Nagykanizsai SZC</t>
  </si>
  <si>
    <t>Csongrád-Csanád</t>
  </si>
  <si>
    <t>Bács-Kiskun</t>
  </si>
  <si>
    <t>Baranya</t>
  </si>
  <si>
    <t>Békés</t>
  </si>
  <si>
    <t>Budapest</t>
  </si>
  <si>
    <t>Hajdú-Bihar</t>
  </si>
  <si>
    <t>Somogy</t>
  </si>
  <si>
    <t>Komárom-Esztergom</t>
  </si>
  <si>
    <t>Pest</t>
  </si>
  <si>
    <t>Győr-Moson-Sopron</t>
  </si>
  <si>
    <t>Vas</t>
  </si>
  <si>
    <t>Szabolcs-Szatmár-Bereg</t>
  </si>
  <si>
    <t>Borsod-Abaúj-Zemplén</t>
  </si>
  <si>
    <t>Nógrád</t>
  </si>
  <si>
    <t>Fejér</t>
  </si>
  <si>
    <t>Jász-Nagykun-Szolnok</t>
  </si>
  <si>
    <t>Veszprém</t>
  </si>
  <si>
    <t>Zala</t>
  </si>
  <si>
    <t>Heves</t>
  </si>
  <si>
    <t>Fenntartó</t>
  </si>
  <si>
    <t>Javaslat</t>
  </si>
  <si>
    <t>5 éves technikumi képzés</t>
  </si>
  <si>
    <t>2 éves technikumi képzés</t>
  </si>
  <si>
    <t>Kossuth Zsuzsanna Technikum és Szakképző Iskola</t>
  </si>
  <si>
    <t>Külkereskedelmi Technikum</t>
  </si>
  <si>
    <t>Miasszonyunkról  Nevezett Kalocsai Iskolanővérek Társulata</t>
  </si>
  <si>
    <t>Szent László Általános Művelődési Központ</t>
  </si>
  <si>
    <t>? Többcélú köznevelési</t>
  </si>
  <si>
    <t>Andrássy Katolikus Közgazdasági Technikum, Gimnázium és Kollégium</t>
  </si>
  <si>
    <t xml:space="preserve">Széchenyi István Katolikus Technikum és Gimnázium </t>
  </si>
  <si>
    <t xml:space="preserve">Szent István Katolikus Technikum és Gimnázium </t>
  </si>
  <si>
    <t>II.Rákóczi Ferenc Gimnázium és Technikum</t>
  </si>
  <si>
    <t>Összeg / Intézményi átlagos tanulmányi eredmény (csak technikumi osztályokat szükséges figyelembevenni és lehetőség szerint ágazatonként megadva kérjük az adatokat)</t>
  </si>
  <si>
    <t>Összeg / Pont</t>
  </si>
  <si>
    <t>Összeg / Szakmai verseny</t>
  </si>
  <si>
    <t>Összeg / Közismereti tantárgyakkal kapcsolatos versenyek</t>
  </si>
  <si>
    <t>Összeg / Szakmai verseny2</t>
  </si>
  <si>
    <t>Összeg / Közismereti tantárgyakkal kapcsolatos versenyek2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</si>
</sst>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orbel"/>
      <family val="2"/>
      <charset val="238"/>
    </font>
    <font>
      <sz val="11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11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</cellStyleXfs>
  <cellXfs count="26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3" fontId="2" fillId="0" borderId="3" xfId="1" applyNumberFormat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Border="1"/>
    <xf numFmtId="0" fontId="0" fillId="0" borderId="0" xfId="0" applyBorder="1"/>
    <xf numFmtId="0" fontId="5" fillId="0" borderId="3" xfId="0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6" fillId="0" borderId="1" xfId="1" applyFont="1" applyFill="1" applyBorder="1" applyAlignment="1">
      <alignment horizontal="left" vertical="center" wrapText="1"/>
    </xf>
    <xf numFmtId="0" fontId="0" fillId="0" borderId="5" xfId="0" applyBorder="1"/>
    <xf numFmtId="0" fontId="4" fillId="2" borderId="0" xfId="0" applyFont="1" applyFill="1" applyBorder="1" applyAlignment="1">
      <alignment horizontal="center" vertical="center"/>
    </xf>
    <xf numFmtId="0" fontId="0" fillId="4" borderId="4" xfId="0" applyFont="1" applyFill="1" applyBorder="1"/>
    <xf numFmtId="0" fontId="6" fillId="5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0" xfId="1" applyFont="1" applyFill="1" applyBorder="1" applyAlignment="1">
      <alignment horizontal="left" vertical="center" wrapText="1"/>
    </xf>
    <xf numFmtId="0" fontId="6" fillId="6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3" fontId="6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6" fillId="7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5" fillId="5" borderId="3" xfId="1" applyFont="1" applyFill="1" applyBorder="1" applyAlignment="1">
      <alignment horizontal="left" vertical="center" wrapText="1"/>
    </xf>
    <xf numFmtId="3" fontId="6" fillId="3" borderId="0" xfId="1" applyNumberFormat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horizontal="left" vertical="center" wrapText="1"/>
    </xf>
    <xf numFmtId="3" fontId="9" fillId="7" borderId="4" xfId="1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5" borderId="4" xfId="1" applyFont="1" applyFill="1" applyBorder="1" applyAlignment="1">
      <alignment horizontal="left" vertical="center" wrapText="1"/>
    </xf>
    <xf numFmtId="0" fontId="6" fillId="7" borderId="3" xfId="1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10" fillId="0" borderId="1" xfId="2" applyBorder="1" applyAlignment="1">
      <alignment wrapText="1"/>
    </xf>
    <xf numFmtId="0" fontId="12" fillId="0" borderId="1" xfId="3" applyFont="1" applyBorder="1" applyAlignment="1">
      <alignment vertical="center" wrapText="1"/>
    </xf>
    <xf numFmtId="0" fontId="10" fillId="0" borderId="1" xfId="2" applyFont="1" applyBorder="1" applyAlignment="1">
      <alignment wrapText="1"/>
    </xf>
    <xf numFmtId="0" fontId="13" fillId="0" borderId="1" xfId="3" applyFont="1" applyFill="1" applyBorder="1" applyAlignment="1">
      <alignment vertical="center" wrapText="1"/>
    </xf>
    <xf numFmtId="0" fontId="10" fillId="4" borderId="1" xfId="2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0" fillId="4" borderId="1" xfId="2" applyNumberFormat="1" applyFont="1" applyFill="1" applyBorder="1" applyAlignment="1">
      <alignment wrapText="1"/>
    </xf>
    <xf numFmtId="0" fontId="10" fillId="0" borderId="1" xfId="2" applyNumberFormat="1" applyFont="1" applyBorder="1" applyAlignment="1">
      <alignment wrapText="1"/>
    </xf>
    <xf numFmtId="0" fontId="10" fillId="0" borderId="6" xfId="2" applyNumberFormat="1" applyFont="1" applyFill="1" applyBorder="1" applyAlignment="1">
      <alignment wrapText="1"/>
    </xf>
    <xf numFmtId="0" fontId="10" fillId="0" borderId="0" xfId="2" applyAlignment="1">
      <alignment wrapText="1"/>
    </xf>
    <xf numFmtId="0" fontId="10" fillId="0" borderId="5" xfId="2" applyFont="1" applyBorder="1" applyAlignment="1">
      <alignment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7" fillId="8" borderId="9" xfId="0" applyFont="1" applyFill="1" applyBorder="1"/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9" fontId="1" fillId="4" borderId="0" xfId="4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0" borderId="0" xfId="0" applyNumberFormat="1" applyFont="1"/>
    <xf numFmtId="2" fontId="0" fillId="0" borderId="0" xfId="0" applyNumberFormat="1"/>
    <xf numFmtId="2" fontId="0" fillId="0" borderId="0" xfId="4" applyNumberFormat="1" applyFont="1"/>
    <xf numFmtId="0" fontId="0" fillId="9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0" fillId="8" borderId="0" xfId="0" applyFill="1" applyAlignment="1">
      <alignment horizontal="left" indent="2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9" borderId="0" xfId="0" applyFill="1"/>
    <xf numFmtId="0" fontId="0" fillId="0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9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16" fillId="11" borderId="1" xfId="6" applyFont="1" applyFill="1" applyBorder="1" applyAlignment="1" applyProtection="1">
      <alignment horizontal="center" vertical="center" wrapText="1"/>
    </xf>
    <xf numFmtId="0" fontId="16" fillId="12" borderId="1" xfId="6" applyFont="1" applyFill="1" applyBorder="1" applyAlignment="1" applyProtection="1">
      <alignment horizontal="center" vertical="center" wrapText="1"/>
    </xf>
    <xf numFmtId="0" fontId="16" fillId="8" borderId="1" xfId="6" applyFont="1" applyFill="1" applyBorder="1" applyAlignment="1" applyProtection="1">
      <alignment horizontal="center" vertical="center" wrapText="1"/>
    </xf>
    <xf numFmtId="0" fontId="16" fillId="7" borderId="1" xfId="6" applyFont="1" applyFill="1" applyBorder="1" applyAlignment="1" applyProtection="1">
      <alignment horizontal="center" vertical="center" wrapText="1"/>
    </xf>
    <xf numFmtId="0" fontId="16" fillId="13" borderId="1" xfId="6" applyFont="1" applyFill="1" applyBorder="1" applyAlignment="1" applyProtection="1">
      <alignment horizontal="center" vertical="center" wrapText="1"/>
    </xf>
    <xf numFmtId="0" fontId="18" fillId="5" borderId="1" xfId="6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0" fillId="11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>
      <alignment horizontal="center" vertical="center"/>
    </xf>
    <xf numFmtId="0" fontId="0" fillId="0" borderId="0" xfId="0" applyProtection="1"/>
    <xf numFmtId="0" fontId="0" fillId="11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19" fillId="6" borderId="1" xfId="0" applyFont="1" applyFill="1" applyBorder="1" applyAlignment="1" applyProtection="1">
      <alignment vertical="center" wrapText="1"/>
    </xf>
    <xf numFmtId="0" fontId="19" fillId="6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</xf>
    <xf numFmtId="0" fontId="19" fillId="11" borderId="1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1" fillId="11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/>
    <xf numFmtId="0" fontId="0" fillId="0" borderId="1" xfId="0" applyFill="1" applyBorder="1" applyProtection="1"/>
    <xf numFmtId="0" fontId="0" fillId="3" borderId="1" xfId="0" applyFill="1" applyBorder="1" applyAlignment="1" applyProtection="1">
      <alignment horizontal="left" vertical="center" wrapText="1"/>
    </xf>
    <xf numFmtId="0" fontId="0" fillId="3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/>
    </xf>
    <xf numFmtId="0" fontId="22" fillId="6" borderId="1" xfId="0" applyFont="1" applyFill="1" applyBorder="1" applyAlignment="1" applyProtection="1">
      <alignment horizontal="center" vertical="center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left" vertical="center" wrapText="1"/>
      <protection locked="0"/>
    </xf>
    <xf numFmtId="0" fontId="0" fillId="0" borderId="12" xfId="0" applyBorder="1" applyProtection="1"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23" fillId="11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</xf>
    <xf numFmtId="0" fontId="14" fillId="0" borderId="1" xfId="0" applyFont="1" applyBorder="1" applyProtection="1"/>
    <xf numFmtId="0" fontId="23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7" borderId="1" xfId="0" applyFill="1" applyBorder="1" applyAlignment="1" applyProtection="1">
      <alignment wrapText="1"/>
    </xf>
    <xf numFmtId="0" fontId="0" fillId="0" borderId="1" xfId="0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center" vertical="center"/>
    </xf>
    <xf numFmtId="0" fontId="19" fillId="6" borderId="12" xfId="0" applyFont="1" applyFill="1" applyBorder="1" applyAlignment="1" applyProtection="1">
      <alignment horizontal="left" vertical="center" wrapText="1"/>
    </xf>
    <xf numFmtId="0" fontId="0" fillId="6" borderId="1" xfId="0" applyFill="1" applyBorder="1" applyProtection="1">
      <protection locked="0"/>
    </xf>
    <xf numFmtId="0" fontId="0" fillId="0" borderId="12" xfId="0" applyFill="1" applyBorder="1" applyAlignment="1" applyProtection="1">
      <alignment vertical="center" wrapText="1"/>
    </xf>
    <xf numFmtId="0" fontId="0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13" fillId="14" borderId="1" xfId="0" applyFont="1" applyFill="1" applyBorder="1" applyAlignment="1" applyProtection="1">
      <alignment horizontal="center" vertical="center"/>
    </xf>
    <xf numFmtId="0" fontId="13" fillId="14" borderId="1" xfId="0" applyFont="1" applyFill="1" applyBorder="1" applyAlignment="1" applyProtection="1">
      <alignment horizontal="center" vertical="center"/>
      <protection locked="0"/>
    </xf>
    <xf numFmtId="0" fontId="24" fillId="14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19" fillId="6" borderId="5" xfId="0" applyFont="1" applyFill="1" applyBorder="1" applyAlignment="1" applyProtection="1">
      <alignment horizontal="center" vertical="center" wrapText="1"/>
    </xf>
    <xf numFmtId="0" fontId="16" fillId="3" borderId="1" xfId="6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/>
    </xf>
    <xf numFmtId="0" fontId="25" fillId="6" borderId="1" xfId="0" applyFont="1" applyFill="1" applyBorder="1" applyProtection="1">
      <protection locked="0"/>
    </xf>
    <xf numFmtId="0" fontId="19" fillId="6" borderId="5" xfId="0" applyFont="1" applyFill="1" applyBorder="1" applyAlignment="1" applyProtection="1">
      <alignment horizontal="center" vertical="center"/>
    </xf>
    <xf numFmtId="0" fontId="26" fillId="6" borderId="1" xfId="0" applyFont="1" applyFill="1" applyBorder="1" applyAlignment="1" applyProtection="1">
      <alignment vertical="center" wrapText="1"/>
      <protection locked="0"/>
    </xf>
    <xf numFmtId="0" fontId="19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</xf>
    <xf numFmtId="0" fontId="27" fillId="6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/>
    </xf>
    <xf numFmtId="0" fontId="27" fillId="11" borderId="1" xfId="0" applyFont="1" applyFill="1" applyBorder="1" applyAlignment="1" applyProtection="1">
      <alignment horizontal="center" vertical="center"/>
    </xf>
    <xf numFmtId="0" fontId="27" fillId="6" borderId="1" xfId="0" applyFont="1" applyFill="1" applyBorder="1" applyAlignment="1" applyProtection="1">
      <alignment horizontal="center" vertical="center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wrapText="1"/>
    </xf>
    <xf numFmtId="0" fontId="28" fillId="0" borderId="1" xfId="0" applyFont="1" applyFill="1" applyBorder="1" applyAlignment="1" applyProtection="1">
      <alignment horizontal="left" vertical="center" wrapText="1"/>
    </xf>
    <xf numFmtId="0" fontId="29" fillId="6" borderId="1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 applyProtection="1">
      <alignment vertical="center"/>
    </xf>
    <xf numFmtId="0" fontId="13" fillId="0" borderId="1" xfId="0" applyFont="1" applyFill="1" applyBorder="1" applyProtection="1"/>
    <xf numFmtId="0" fontId="13" fillId="3" borderId="1" xfId="0" applyFont="1" applyFill="1" applyBorder="1" applyProtection="1"/>
    <xf numFmtId="0" fontId="19" fillId="6" borderId="12" xfId="0" applyFont="1" applyFill="1" applyBorder="1" applyAlignment="1" applyProtection="1">
      <alignment vertical="center" wrapText="1"/>
    </xf>
    <xf numFmtId="0" fontId="19" fillId="11" borderId="12" xfId="0" applyFont="1" applyFill="1" applyBorder="1" applyAlignment="1" applyProtection="1">
      <alignment horizontal="center" vertical="center"/>
    </xf>
    <xf numFmtId="0" fontId="19" fillId="6" borderId="9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3" fillId="0" borderId="0" xfId="0" applyFont="1" applyFill="1" applyBorder="1" applyProtection="1"/>
    <xf numFmtId="0" fontId="13" fillId="0" borderId="1" xfId="0" applyFont="1" applyBorder="1" applyAlignment="1" applyProtection="1">
      <alignment vertical="center" wrapText="1"/>
    </xf>
    <xf numFmtId="0" fontId="27" fillId="6" borderId="1" xfId="0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0" borderId="0" xfId="0" applyFill="1" applyBorder="1" applyProtection="1"/>
    <xf numFmtId="0" fontId="0" fillId="3" borderId="0" xfId="0" applyFill="1" applyBorder="1" applyAlignment="1" applyProtection="1">
      <alignment wrapText="1"/>
    </xf>
    <xf numFmtId="0" fontId="22" fillId="6" borderId="1" xfId="0" applyFont="1" applyFill="1" applyBorder="1" applyAlignment="1" applyProtection="1">
      <alignment horizontal="left" vertical="center" wrapText="1"/>
    </xf>
    <xf numFmtId="0" fontId="0" fillId="15" borderId="1" xfId="0" applyFill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vertical="center" wrapText="1"/>
    </xf>
    <xf numFmtId="0" fontId="0" fillId="3" borderId="1" xfId="0" applyFill="1" applyBorder="1" applyProtection="1"/>
    <xf numFmtId="0" fontId="0" fillId="8" borderId="1" xfId="0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left" vertical="center" wrapText="1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13" xfId="0" applyBorder="1" applyAlignment="1">
      <alignment horizontal="left"/>
    </xf>
    <xf numFmtId="0" fontId="0" fillId="16" borderId="1" xfId="0" applyFill="1" applyBorder="1"/>
    <xf numFmtId="0" fontId="0" fillId="6" borderId="1" xfId="0" applyFill="1" applyBorder="1"/>
    <xf numFmtId="0" fontId="14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9" fontId="0" fillId="0" borderId="0" xfId="4" applyFont="1"/>
    <xf numFmtId="0" fontId="0" fillId="13" borderId="0" xfId="0" applyFill="1"/>
    <xf numFmtId="0" fontId="0" fillId="3" borderId="0" xfId="0" applyFill="1"/>
    <xf numFmtId="0" fontId="0" fillId="17" borderId="0" xfId="0" applyFill="1"/>
    <xf numFmtId="0" fontId="0" fillId="18" borderId="1" xfId="0" applyFill="1" applyBorder="1"/>
    <xf numFmtId="0" fontId="0" fillId="11" borderId="1" xfId="0" applyFill="1" applyBorder="1"/>
    <xf numFmtId="0" fontId="14" fillId="11" borderId="1" xfId="0" applyFont="1" applyFill="1" applyBorder="1"/>
    <xf numFmtId="0" fontId="0" fillId="0" borderId="1" xfId="0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9" borderId="1" xfId="0" applyFill="1" applyBorder="1" applyAlignment="1">
      <alignment wrapText="1"/>
    </xf>
    <xf numFmtId="164" fontId="0" fillId="0" borderId="1" xfId="4" applyNumberFormat="1" applyFont="1" applyBorder="1" applyAlignment="1">
      <alignment wrapText="1"/>
    </xf>
    <xf numFmtId="164" fontId="0" fillId="9" borderId="1" xfId="4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4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64" fontId="0" fillId="3" borderId="1" xfId="4" applyNumberFormat="1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0" xfId="0" applyAlignment="1">
      <alignment horizontal="left" indent="3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  <xf numFmtId="0" fontId="0" fillId="8" borderId="7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</cellXfs>
  <cellStyles count="7">
    <cellStyle name="Normál" xfId="0" builtinId="0"/>
    <cellStyle name="Normál 12 3" xfId="2" xr:uid="{00000000-0005-0000-0000-000001000000}"/>
    <cellStyle name="Normál 2 3" xfId="5" xr:uid="{00000000-0005-0000-0000-000002000000}"/>
    <cellStyle name="Normál 20" xfId="1" xr:uid="{00000000-0005-0000-0000-000003000000}"/>
    <cellStyle name="Normál 21" xfId="3" xr:uid="{00000000-0005-0000-0000-000004000000}"/>
    <cellStyle name="Normál 8" xfId="6" xr:uid="{00000000-0005-0000-0000-000005000000}"/>
    <cellStyle name="Százalék" xfId="4" builtinId="5"/>
  </cellStyles>
  <dxfs count="442">
    <dxf>
      <fill>
        <patternFill patternType="darkUp"/>
      </fill>
    </dxf>
    <dxf>
      <font>
        <color auto="1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left style="thin">
          <color indexed="64"/>
        </left>
        <right style="thin">
          <color theme="4" tint="0.39997558519241921"/>
        </right>
        <top style="thin">
          <color theme="4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textRotation="0" wrapText="1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numFmt numFmtId="2" formatCode="0.00"/>
    </dxf>
    <dxf>
      <numFmt numFmtId="2" formatCode="0.00"/>
    </dxf>
    <dxf>
      <fill>
        <patternFill patternType="solid">
          <bgColor rgb="FF92D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>
          <bgColor rgb="FFFFFF00"/>
        </patternFill>
      </fill>
    </dxf>
    <dxf>
      <fill>
        <patternFill patternType="solid"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84" Type="http://schemas.openxmlformats.org/officeDocument/2006/relationships/externalLink" Target="externalLinks/externalLink73.xml"/><Relationship Id="rId89" Type="http://schemas.openxmlformats.org/officeDocument/2006/relationships/externalLink" Target="externalLinks/externalLink78.xml"/><Relationship Id="rId16" Type="http://schemas.openxmlformats.org/officeDocument/2006/relationships/externalLink" Target="externalLinks/externalLink5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74" Type="http://schemas.openxmlformats.org/officeDocument/2006/relationships/externalLink" Target="externalLinks/externalLink63.xml"/><Relationship Id="rId79" Type="http://schemas.openxmlformats.org/officeDocument/2006/relationships/externalLink" Target="externalLinks/externalLink68.xml"/><Relationship Id="rId102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9.xml"/><Relationship Id="rId95" Type="http://schemas.openxmlformats.org/officeDocument/2006/relationships/externalLink" Target="externalLinks/externalLink84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80" Type="http://schemas.openxmlformats.org/officeDocument/2006/relationships/externalLink" Target="externalLinks/externalLink69.xml"/><Relationship Id="rId85" Type="http://schemas.openxmlformats.org/officeDocument/2006/relationships/externalLink" Target="externalLinks/externalLink74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8.xml"/><Relationship Id="rId103" Type="http://schemas.openxmlformats.org/officeDocument/2006/relationships/pivotCacheDefinition" Target="pivotCache/pivotCacheDefinition2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59.xml"/><Relationship Id="rId75" Type="http://schemas.openxmlformats.org/officeDocument/2006/relationships/externalLink" Target="externalLinks/externalLink64.xml"/><Relationship Id="rId83" Type="http://schemas.openxmlformats.org/officeDocument/2006/relationships/externalLink" Target="externalLinks/externalLink72.xml"/><Relationship Id="rId88" Type="http://schemas.openxmlformats.org/officeDocument/2006/relationships/externalLink" Target="externalLinks/externalLink77.xml"/><Relationship Id="rId91" Type="http://schemas.openxmlformats.org/officeDocument/2006/relationships/externalLink" Target="externalLinks/externalLink80.xml"/><Relationship Id="rId96" Type="http://schemas.openxmlformats.org/officeDocument/2006/relationships/externalLink" Target="externalLinks/externalLink8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73" Type="http://schemas.openxmlformats.org/officeDocument/2006/relationships/externalLink" Target="externalLinks/externalLink62.xml"/><Relationship Id="rId78" Type="http://schemas.openxmlformats.org/officeDocument/2006/relationships/externalLink" Target="externalLinks/externalLink67.xml"/><Relationship Id="rId81" Type="http://schemas.openxmlformats.org/officeDocument/2006/relationships/externalLink" Target="externalLinks/externalLink70.xml"/><Relationship Id="rId86" Type="http://schemas.openxmlformats.org/officeDocument/2006/relationships/externalLink" Target="externalLinks/externalLink75.xml"/><Relationship Id="rId94" Type="http://schemas.openxmlformats.org/officeDocument/2006/relationships/externalLink" Target="externalLinks/externalLink83.xml"/><Relationship Id="rId99" Type="http://schemas.openxmlformats.org/officeDocument/2006/relationships/externalLink" Target="externalLinks/externalLink88.xml"/><Relationship Id="rId101" Type="http://schemas.openxmlformats.org/officeDocument/2006/relationships/externalLink" Target="externalLinks/externalLink9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8.xml"/><Relationship Id="rId34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6" Type="http://schemas.openxmlformats.org/officeDocument/2006/relationships/externalLink" Target="externalLinks/externalLink65.xml"/><Relationship Id="rId97" Type="http://schemas.openxmlformats.org/officeDocument/2006/relationships/externalLink" Target="externalLinks/externalLink86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0.xml"/><Relationship Id="rId92" Type="http://schemas.openxmlformats.org/officeDocument/2006/relationships/externalLink" Target="externalLinks/externalLink8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8.xml"/><Relationship Id="rId24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66" Type="http://schemas.openxmlformats.org/officeDocument/2006/relationships/externalLink" Target="externalLinks/externalLink55.xml"/><Relationship Id="rId87" Type="http://schemas.openxmlformats.org/officeDocument/2006/relationships/externalLink" Target="externalLinks/externalLink76.xml"/><Relationship Id="rId61" Type="http://schemas.openxmlformats.org/officeDocument/2006/relationships/externalLink" Target="externalLinks/externalLink50.xml"/><Relationship Id="rId82" Type="http://schemas.openxmlformats.org/officeDocument/2006/relationships/externalLink" Target="externalLinks/externalLink71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45.xml"/><Relationship Id="rId77" Type="http://schemas.openxmlformats.org/officeDocument/2006/relationships/externalLink" Target="externalLinks/externalLink66.xml"/><Relationship Id="rId100" Type="http://schemas.openxmlformats.org/officeDocument/2006/relationships/externalLink" Target="externalLinks/externalLink89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externalLink" Target="externalLinks/externalLink61.xml"/><Relationship Id="rId93" Type="http://schemas.openxmlformats.org/officeDocument/2006/relationships/externalLink" Target="externalLinks/externalLink82.xml"/><Relationship Id="rId98" Type="http://schemas.openxmlformats.org/officeDocument/2006/relationships/externalLink" Target="externalLinks/externalLink8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35.xml"/><Relationship Id="rId6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-08\Megosztas\Osztalyok\Int&#233;zm&#233;ny%20Ir&#225;ny&#237;t&#225;si%20F&#337;oszt&#225;ly\Beiskol&#225;z&#225;s%202022-23.%209.%20&#233;vf\ZA\04_Beretty&#243;&#250;jfaluiSZC_beiskol&#225;z&#225;s%202022-2023.%209.%20&#233;v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08_Budapesti%20M&#369;szaki%20SZC%202021-22.%20OH%20rangso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09_Cegl&#233;di%20SZC%202021-22.%20OH%20rangso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10_Debreceni%20SZC%202021-22.%20OH%20rangso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11_Duna&#250;jv&#225;rosi%20SZC%202021-22.%20OH%20rangso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12_&#201;rdi%20SZC%202021-22.%20OH%20rangso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13_Esztergomi%20SZC%202021-22.%20OH%20rangsor%20kit&#246;ltv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14_Gy&#337;ri%20SZC%202021-22.%20OH%20rangso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15_Gyulai%20SZC%202021-22.%20OH%20rangso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16_Heves%20Megyei%20SZC%202021-22.%20OH%20rangso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17_H&#243;dmez&#337;v&#225;s&#225;rhelyi%20SZC%202021-22.%20OH%20rangs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Okleveles%20technikus%202022-23\Be&#233;rkezett\24_MiskolciSZC_Okleveles%20techn_alapozas_adatszolg_2022-23.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18_Kaposv&#225;ri%20SZC%202021-22.%20OH%20rangso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19_Karcagi%20SZC%202021-22.%20OH%20rangso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20_Kecskem&#233;ti%20SZC%202021-22.%20OH%20rangso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21_Kiskunhalasi%20SZC%202021-22.%20OH%20rangso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22_Kisv&#225;rdai%20SZC%202021-22.%20OH%20rangsor%20&#246;sszes&#237;tv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23_M&#225;t&#233;szalkai%20SZC%202021-22.%20OH%20rangsor-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24_Miskolci%20SZC%202021-22.%20OH%20rangso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25_Nagykanizsai%20SZC%202021-22.%20OH%20rangsor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26_N&#243;gr&#225;d%20Megyei%20SZC%202021-22.%20OH%20rangso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27_Ny&#237;regyh&#225;zi%20SZC%202021-22.%20OH%20rangs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12\gvvrcommon12\LUN03\ITM_FO_SZF\SZFF-NGM\2022\Meleg%20T&#237;mea\okleveles\Okleveles%20techn_alapozas_adatszolg_2022_javaslat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00_BAZ%20megye%202021-22.%20OH%20rangso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29_P&#225;pai%20SZC%202021-22.%20OH%20rangsor-2021.05.07.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30_Si&#243;foki%20SZC%202021-22.%20OH%20rangsor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31_%20Soproni%20SZC%202021-22.%20OH%20rangsor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32_Szegedi%20SZC%202021-22.%20OH%20rangsor%202021%2005%200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33_Sz&#233;kesfeh&#233;rv&#225;ri%20SZC%202021-22.%20OH%20rangsor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34_Szerencsi%20SZC%202021-22.%20OH%20rangsor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35_Szolnoki%20SZC%202021-22.%20OH%20rangsor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36_Tatab&#225;nyai%20SZC%202021-22.%20OH%20rangsor_kit&#246;lt&#246;tt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37_Tolna%20Megyei%20SZC%202021-22.%20OH%20rangs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01_Bajai%20SZC%202021-22.%20OH%20rangsor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38_V&#225;ci%20SZC%202021-22.%20OH%20rangsor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39_%20Vas%20Megyei%20SZC%202021-22.%20OH%20rangsor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40_Veszpremi%20SZC%202021-22.%20OH%20rangso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41_Zalaegerszegi%20SZC%202021-22.%20OH%20rangsor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20_KECSKEM&#201;TI_SZC_beiskol&#225;z&#225;s%202021-2022.%209.%20&#233;vf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KIFIR\Be&#233;rkezett\19_Karcagi%20SZC%20KIFIR%20beiskol&#225;z&#225;s%202020%20&#233;s%202021-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35_Szolnoki%20SZC_beiskol&#225;z&#225;s%202021-2022.%209.%20&#233;vf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_BG&#233;SZC%20neve_beiskol&#225;z&#225;s%202021-2022.%209.%20&#233;vf%20Sporttal_Kieg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KIFIR\Be&#233;rkezett\26_N&#243;gr&#225;d%20Megyei%20SZC%20KIFIR%20beiskol&#225;z&#225;s%202020%20&#233;s%202021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Feldolgozott\06_M&#243;dos&#237;tott_BG&#233;SZC_beiskol&#225;z&#225;s%202021-2022.%209.%20&#233;v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03_B&#233;k&#233;scsabai%20SZC%202021-22.%20OH%20rangsor%20m&#225;solata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28_&#211;zdi_SZC_beiskol&#225;z&#225;s%202021-2022.%209.%20&#233;vf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24_MiskolciSZC_beiskol&#225;z&#225;s%202021-2022.%209.%20&#233;vf_ok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01_Bajai%20SZC_beiskol&#225;z&#225;s%202021-2022.%209.%20&#233;vf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38_V&#225;ci%20SZC_beiskol&#225;z&#225;s%202021-2022.%209.%20&#233;vf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26_NMSZC_beiskol&#225;z&#225;s%202021-2022.%209.%20&#233;vf_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18_Kaposv&#225;ri%20SZC_beiskol&#225;z&#225;s%202021-2022.%209.%20&#233;vf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KIFIR\Be&#233;rkezett\15_Gyulai%20SZC%20KIFIR%20beiskol&#225;z&#225;s%202020%20&#233;s%202021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30_Si&#243;foki_SZC_beiskol&#225;z&#225;s%202021-2022.%209.%20&#233;vf%20(003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15_Gyulai_SZC_beiskol&#225;z&#225;s%202021-2022.%209.%20&#233;vf_2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32_Szegedi%20SZC_beiskol&#225;z&#225;s%202021-2022.%209.%20&#233;v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04_Beretty&#243;&#250;jfalui%20SZC%202021-22.%20OH%20rangsor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06_BG&#233;SZC%20neve_beiskol&#225;z&#225;s%202021-2022.%209.%20&#233;vf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27_Ny&#237;regyh&#225;zi%20Szakk&#233;pz&#233;si%20Centrum_beiskol&#225;z&#225;s%202021-2022.%209.%20&#233;vf-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22_Kisv&#225;rdai%20SZC_beiskol&#225;z&#225;s%202021-2022.%209.%20&#233;vf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23_M&#225;t&#233;szalkaiSZC%20neve_beiskol&#225;z&#225;s%202021-2022.%209.%20&#233;vf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05_Budapesti%20Gazdas&#225;gi%20SZC_beiskol&#225;z&#225;s%202021-2022.%209.%20&#233;vf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00_KCS_beiskol&#225;z&#225;s%202021-2022.%209.%20&#233;vf-1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25_Nagykanizsai_SZC_beiskolazas_2021-22_9_evf_ell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36_Tatab&#225;nyai%20SZC_beiskol&#225;z&#225;s%202021-2022%209.%20&#233;vf.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ik&#243;/Documents/Beiskol&#225;z&#225;s/Botty&#225;n_beiskol&#225;z&#225;s%202021-2022.%20egyeztetett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40_Veszpr&#233;mi%20SZC_beiskol&#225;z&#225;s%202021-2022%20%209%20%20&#233;v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05_Bp%20Gazd%20SZC%202021-22.%20OH%20rangsor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29_P&#225;pai%20SzC_beiskol&#225;z&#225;s%202021-2022.%209.%20&#233;vf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11_Duna&#250;jv&#225;rosi%20SZC_beiskol&#225;z&#225;s%202021-2022.%209.%20&#233;vf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00_Marcsi_beiskol&#225;z&#225;s%202021-2022.%209.%20&#233;vf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31_Soproni_Szakk&#233;pz&#233;si%20_Centrum_beiskol&#225;z&#225;s%202021-2022.%209.%20&#233;vf_ell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39_Vas_Megyei%20SZC_beiskol&#225;z&#225;s%202021-2022.%209.%20&#233;vf_ell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14_Gy&#337;ri_SZC_beiskol&#225;z&#225;s%202021-2022.%209.%20&#233;vf_ell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21_Kiskunhalasi%20SZC_beiskol&#225;z&#225;s%202021-2022.%209.%20&#233;vf%20(004)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37_Tolna%20Megyei%20SZC%20neve_beiskol&#225;z&#225;s%202021-2022.%209.%20&#233;vf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17_H&#243;dmez&#337;v&#225;s&#225;rhelyi_SZC_beiskol&#225;z&#225;s%202021-2022.%209.%20&#233;vf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02_Baranya_Megyei_SZC_beiskol&#225;z&#225;s%202021-2022.%209.%20&#233;v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06_BG&#233;SZC%202021-22.OH%20rangsor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09_Cegl&#233;di_SZC_beiskol&#225;z&#225;s%202021-2022.%209.%20&#233;vf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12_&#201;rdi_SZC_beiskol&#225;z&#225;s%202021-2022.%209.%20&#233;vf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34_Szerencsi_SZC_beiskol&#225;z&#225;s%202021-2022.%209.%20&#233;vf_m&#243;dos&#237;t&#225;s%202020.10.13.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16_Heves%20Megyei_SZC%20neve_beiskol&#225;z&#225;s%202021-2022.%209.%20&#233;vf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Be&#233;rkezett\BKE\M&#225;solat%20-%20Zalaegerszegi_SZC%20beiskol&#225;z&#225;s%20M1_2021-2022.%209.%20&#233;vf_KULD_NSZFH_2020_10_19_v_2_00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KIFIR\Be&#233;rkezett\01_Bajai%20SZC%20KIFIR%20beiskol&#225;z&#225;s%202020%20&#233;s%202021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KIFIR\Be&#233;rkezett\02_Baranya%20Megyei%20SZC%20KIFIR%20beiskol&#225;z&#225;s%202020%20&#233;s%202021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41_Zalaegerszegi_SZC%20beiskol&#225;z&#225;s%202021-2022.%209.%20&#233;vf_ell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04_Beretty&#243;&#250;jfaluiSZC%20neve_beiskol&#225;z&#225;s%202021-2022.%209.%20&#233;vf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19_KarcagiSZC_beiskol&#225;z&#225;s%202021-2022.%209.%20&#233;v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.%20OH%20l&#233;tsz&#225;mok%200430\Be&#233;rkezett\07_Bp%20Komp%20SZC%202021-22.%20OH%20rangsor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%202021-22.%209.%20&#233;vf\&#193;tn&#233;zett\08_Budapesti%20M&#369;szaki_%20SZC_beiskol&#225;z&#225;s%202021-2022.%209.%20&#233;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kiTECH"/>
      <sheetName val="Technikum"/>
      <sheetName val="kiSZI"/>
      <sheetName val="Szakképző Iskola"/>
      <sheetName val="Szakképzést előkészítő évfolyam"/>
      <sheetName val="Szakgimnázium"/>
      <sheetName val="kiG"/>
      <sheetName val="Gimnázium"/>
      <sheetName val="kiSZisk"/>
      <sheetName val="Szakiskola"/>
      <sheetName val="lista"/>
      <sheetName val="Szakmajegyzék"/>
      <sheetName val="Szakmajegyzék5"/>
      <sheetName val="Szakmajegyzék4"/>
      <sheetName val="ki ágazat 4-5 szint"/>
      <sheetName val="Szakiskolai képzések"/>
      <sheetName val="Szakgimnáziumi szakképesítések"/>
      <sheetName val="Szakképző_Iskola"/>
      <sheetName val="Szakképzést_előkészítő_évfolyam"/>
      <sheetName val="ki_ágazat_4-5_szint"/>
      <sheetName val="Szakiskolai_képzések"/>
      <sheetName val="Szakgimnáziumi_szakképesítések"/>
      <sheetName val="Szakképző_Iskola1"/>
      <sheetName val="Szakképzést_előkészítő_évfolya1"/>
      <sheetName val="ki_ágazat_4-5_szint1"/>
      <sheetName val="Szakiskolai_képzések1"/>
      <sheetName val="Szakgimnáziumi_szakképesítése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Bajai_Szakképzési_Centrum</v>
          </cell>
        </row>
        <row r="3">
          <cell r="B3" t="str">
            <v>Baranya_Megyei_Szakképzési_Centrum</v>
          </cell>
        </row>
        <row r="4">
          <cell r="B4" t="str">
            <v>Békéscsabai_Szakképzési_Centrum</v>
          </cell>
        </row>
        <row r="5">
          <cell r="B5" t="str">
            <v>Berettyóújfalui_Szakképzési_Centrum</v>
          </cell>
        </row>
        <row r="6">
          <cell r="B6" t="str">
            <v>Budapesti_Gazdasági_Szakképzési_Centrum</v>
          </cell>
        </row>
        <row r="7">
          <cell r="B7" t="str">
            <v>Budapesti_Gépészeti_Szakképzési_Centrum</v>
          </cell>
        </row>
        <row r="8">
          <cell r="B8" t="str">
            <v>Budapesti_Komplex_Szakképzési_Centrum</v>
          </cell>
        </row>
        <row r="9">
          <cell r="B9" t="str">
            <v>Budapesti_Műszaki_Szakképzési_Centrum</v>
          </cell>
        </row>
        <row r="10">
          <cell r="B10" t="str">
            <v>Ceglédi_Szakképzési_Centrum</v>
          </cell>
        </row>
        <row r="11">
          <cell r="B11" t="str">
            <v>Debreceni_Szakképzési_Centrum</v>
          </cell>
        </row>
        <row r="12">
          <cell r="B12" t="str">
            <v>Dunaújvárosi_Szakképzési_Centrum</v>
          </cell>
        </row>
        <row r="13">
          <cell r="B13" t="str">
            <v>Érdi_Szakképzési_Centrum</v>
          </cell>
        </row>
        <row r="14">
          <cell r="B14" t="str">
            <v>Esztergomi_Szakképzési_Centrum</v>
          </cell>
        </row>
        <row r="15">
          <cell r="B15" t="str">
            <v>Győri_Szakképzési_Centrum</v>
          </cell>
        </row>
        <row r="16">
          <cell r="B16" t="str">
            <v>Gyulai_Szakképzési_Centrum</v>
          </cell>
        </row>
        <row r="17">
          <cell r="B17" t="str">
            <v>Heves_Megyei_Szakképzési_Centrum</v>
          </cell>
        </row>
        <row r="18">
          <cell r="B18" t="str">
            <v>Hódmezővásárhelyi_Szakképzési_Centrum</v>
          </cell>
        </row>
        <row r="19">
          <cell r="B19" t="str">
            <v>Kaposvári_Szakképzési_Centrum</v>
          </cell>
        </row>
        <row r="20">
          <cell r="B20" t="str">
            <v>Karcagi_Szakképzési_Centrum</v>
          </cell>
        </row>
        <row r="21">
          <cell r="B21" t="str">
            <v>Kecskeméti_Szakképzési_Centrum</v>
          </cell>
        </row>
        <row r="22">
          <cell r="B22" t="str">
            <v>Kiskunhalasi_Szakképzési_Centrum</v>
          </cell>
        </row>
        <row r="23">
          <cell r="B23" t="str">
            <v>Kisvárdai_Szakképzési_Centrum</v>
          </cell>
        </row>
        <row r="24">
          <cell r="B24" t="str">
            <v>Mátészalkai_Szakképzési_Centrum</v>
          </cell>
        </row>
        <row r="25">
          <cell r="B25" t="str">
            <v>Miskolci_Szakképzési_Centrum</v>
          </cell>
        </row>
        <row r="26">
          <cell r="B26" t="str">
            <v>Nagykanizsai_Szakképzési_Centrum</v>
          </cell>
        </row>
        <row r="27">
          <cell r="B27" t="str">
            <v>Nógrád_Megyei_Szakképzési_Centrum</v>
          </cell>
        </row>
        <row r="28">
          <cell r="B28" t="str">
            <v>Nyíregyházi_Szakképzési_Centrum</v>
          </cell>
        </row>
        <row r="29">
          <cell r="B29" t="str">
            <v>Ózdi_Szakképzési_Centrum</v>
          </cell>
        </row>
        <row r="30">
          <cell r="B30" t="str">
            <v>Pápai_Szakképzési_Centrum</v>
          </cell>
        </row>
        <row r="31">
          <cell r="B31" t="str">
            <v>Siófoki_Szakképzési_Centrum</v>
          </cell>
        </row>
        <row r="32">
          <cell r="B32" t="str">
            <v>Soproni_Szakképzési_Centrum</v>
          </cell>
        </row>
        <row r="33">
          <cell r="B33" t="str">
            <v>Szegedi_Szakképzési_Centrum</v>
          </cell>
        </row>
        <row r="34">
          <cell r="B34" t="str">
            <v>Székesfehérvári_Szakképzési_Centrum</v>
          </cell>
        </row>
        <row r="35">
          <cell r="B35" t="str">
            <v>Szerencsi_Szakképzési_Centrum</v>
          </cell>
        </row>
        <row r="36">
          <cell r="B36" t="str">
            <v>Szolnoki_Szakképzési_Centrum</v>
          </cell>
        </row>
        <row r="37">
          <cell r="B37" t="str">
            <v>Tatabányai_Szakképzési_Centrum</v>
          </cell>
        </row>
        <row r="38">
          <cell r="B38" t="str">
            <v>Tolna_Megyei_Szakképzési_Centrum</v>
          </cell>
        </row>
        <row r="39">
          <cell r="B39" t="str">
            <v>Váci_Szakképzési_Centrum</v>
          </cell>
        </row>
        <row r="40">
          <cell r="B40" t="str">
            <v>Vas_Megyei_Szakképzési_Centrum</v>
          </cell>
        </row>
        <row r="41">
          <cell r="B41" t="str">
            <v>Veszprémi_Szakképzési_Centrum</v>
          </cell>
        </row>
        <row r="42">
          <cell r="B42" t="str">
            <v>Zalaegerszegi_Szakképzési_Centrum</v>
          </cell>
        </row>
      </sheetData>
      <sheetData sheetId="12"/>
      <sheetData sheetId="13"/>
      <sheetData sheetId="14"/>
      <sheetData sheetId="15"/>
      <sheetData sheetId="16">
        <row r="162">
          <cell r="G162" t="str">
            <v>Állatgondozó EF</v>
          </cell>
        </row>
      </sheetData>
      <sheetData sheetId="17"/>
      <sheetData sheetId="18"/>
      <sheetData sheetId="19"/>
      <sheetData sheetId="20"/>
      <sheetData sheetId="21">
        <row r="162">
          <cell r="G162" t="str">
            <v>Állatgondozó EF</v>
          </cell>
        </row>
      </sheetData>
      <sheetData sheetId="22"/>
      <sheetData sheetId="23"/>
      <sheetData sheetId="24"/>
      <sheetData sheetId="25"/>
      <sheetData sheetId="26">
        <row r="162">
          <cell r="G162" t="str">
            <v>Állatgondozó EF</v>
          </cell>
        </row>
      </sheetData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aslat"/>
      <sheetName val="pontok (2)"/>
      <sheetName val="pontok"/>
      <sheetName val="Okleveles technikusképzés"/>
      <sheetName val="Hátté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 technikum"/>
      <sheetName val="Technikum Iskolai szint"/>
      <sheetName val="ki szakképző iskola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/>
      <sheetData sheetId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>
        <row r="4">
          <cell r="C4" t="str">
            <v>Bányaművelő</v>
          </cell>
        </row>
      </sheetData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Technikum"/>
      <sheetName val="Szakképző Iskola"/>
      <sheetName val="Szakképzést előkészítő évfolyam"/>
      <sheetName val="Szakgimnázium"/>
      <sheetName val="Szakiskola"/>
      <sheetName val="Gimnázium"/>
      <sheetName val="lista"/>
      <sheetName val="Szakmajegyzék"/>
      <sheetName val="Szakmajegyzék5"/>
      <sheetName val="Szakmajegyzék4"/>
      <sheetName val="ki ágazat 4-5 szint"/>
      <sheetName val="Szakgimnáziumi szakképesítések"/>
      <sheetName val="Szakiskolai képzés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kum Iskolai szint"/>
      <sheetName val="Szakképző Iskola Iskolai szint"/>
      <sheetName val="lista"/>
      <sheetName val="Szakmajegyzék"/>
      <sheetName val="Szakmajegyzék5"/>
      <sheetName val="Szakmajegyzék4"/>
      <sheetName val="ki ágazat 4-5 szint"/>
    </sheetNames>
    <sheetDataSet>
      <sheetData sheetId="0" refreshError="1"/>
      <sheetData sheetId="1" refreshError="1"/>
      <sheetData sheetId="2">
        <row r="2">
          <cell r="B2" t="str">
            <v>Bajai_Szakképzési_Centrum</v>
          </cell>
          <cell r="C2" t="str">
            <v>Bács-Kiskun</v>
          </cell>
        </row>
        <row r="3">
          <cell r="B3" t="str">
            <v>Baranya_Megyei_Szakképzési_Centrum</v>
          </cell>
          <cell r="C3" t="str">
            <v>Baranya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vvrcommon12\gvvrcommon12\LUN03\ITM_FO_SZF\SZFF-NGM\2022\Meleg%20T&#237;mea\okleveles\Okleveles%20techn_alapozas_adatszolg_2022_javaslat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4449.481403472222" createdVersion="5" refreshedVersion="5" minRefreshableVersion="3" recordCount="227" xr:uid="{00000000-000A-0000-FFFF-FFFF00000000}">
  <cacheSource type="worksheet">
    <worksheetSource ref="A2:P229" sheet="Okleveles technikusképzés"/>
  </cacheSource>
  <cacheFields count="16">
    <cacheField name="Szakképzési Centrum_x000a_(kérem, válasszon a legördülő listából)" numFmtId="0">
      <sharedItems containsBlank="1" count="51">
        <m/>
        <s v="Alföldi_Agrárszakképzési_Centrum"/>
        <s v="Bajai_SZC"/>
        <s v="Baranya_Megyei_SZC"/>
        <s v="Békéscsabai_SZC"/>
        <s v="Budapesti_Gazdasági_SZC"/>
        <s v="Budapesti_Gépészeti_SZC"/>
        <s v="Budapesti_Komplex_SZC"/>
        <s v="Budapesti_Műszaki_SZC"/>
        <s v="Ceglédi_SZC"/>
        <s v="Debreceni_SZC"/>
        <s v="Déli_Agrárszakképzési_Centrum"/>
        <s v="Északi_Agrárszakképzési_Centrum"/>
        <s v="Esztergomi_SZC"/>
        <s v="Győri_SZC"/>
        <s v="Gyulai_SZC"/>
        <s v="Hódmezővásárhelyi_SZC"/>
        <s v="Kaposvári_SZC"/>
        <s v="Karcagi_SZC"/>
        <s v="Kecskeméti_SZC"/>
        <s v="Kisalföldi_Agrárszakképzési_Centrum"/>
        <s v="Kiskunhalasi_SZC"/>
        <s v="Kisvárdai_SZC"/>
        <s v="Közép_magyarországi_Agrárszakképzési_Centrum"/>
        <s v="Kratochvil_Károly_Honvéd_Középiskola_és_Kollégium"/>
        <s v="Magyar_Honvédség_Altiszti_Akadémia"/>
        <s v="Mátészalkai_SZC"/>
        <s v="Miskolci_SZC"/>
        <s v="Nagykanizsai_SZC"/>
        <s v="Nógrád_Megyei_SZC"/>
        <s v="Nyíregyházi_SZC"/>
        <s v="Pápai_SZC"/>
        <s v="Siófoki_SZC"/>
        <s v="Soproni_SZC"/>
        <s v="Szegedi_SZC"/>
        <s v="Székesfehérvári_SZC"/>
        <s v="Szerencsi_SZC"/>
        <s v="Szolnoki_SZC"/>
        <s v="Tatabányai_SZC"/>
        <s v="Váci_SZC"/>
        <s v="Vas_Megyei_SZC"/>
        <s v="Veszprémi_SZC"/>
        <s v="Zalaegerszegi_SZC"/>
        <s v="Berettyóújfalui_SZC"/>
        <s v="Dunaújvárosi_SZC"/>
        <s v="Érdi_SZC"/>
        <s v="Heves_Megyei_SZC"/>
        <s v="Ózdi_SZC"/>
        <s v="Tolna_Megyei_SZC"/>
        <s v="Körmendi_Rendvédelmi_Technikum"/>
        <s v="Miskolci_Rendvédelmi_Technikum"/>
      </sharedItems>
    </cacheField>
    <cacheField name="Intézmény_x000a_(kérem, válasszon a legördülő listából)" numFmtId="0">
      <sharedItems containsBlank="1" count="148">
        <m/>
        <s v="Alföldi ASzC Bársony István Mezőgazdasági Technikum, Szakképző Iskola és Kollégium"/>
        <s v="Alföldi ASzC Bartha János Kertészeti Technikum és Szakképző Iskola"/>
        <s v="Alföldi ASzC Bethlen Gábor Mezőgazdasági és Élelmiszeripari Technikum, Szakképző Iskola és Kollégium"/>
        <s v="Alföldi ASzC Gregus Máté Mezőgazdasági Technikum és Szakképző Iskola"/>
        <s v="Alföldi ASzC Kiss Ferenc Erdészeti Technikum"/>
        <s v="Bajai SZC Türr István Technikum"/>
        <s v="Baranya Megyei SZC Zipernowsky Károly Műszaki Technikum"/>
        <s v="Békéscsabai SZC Kemény Gábor Technikum"/>
        <s v="Békéscsabai SZC Kós Károly Technikum és Szakképző Iskola"/>
        <s v="Békéscsabai SZC Nemes Tihamér Technikum és Kollégium"/>
        <s v="Békéscsabai SZC Széchenyi István Két Tanítási Nyelvű Közgazdasági Technikum és Kollégium"/>
        <s v="Békéscsabai SZC Szent-Györgyi Albert Technikum és Kollégium"/>
        <s v="Békéscsabai SZC Vásárhelyi Pál Technikum és Kollégium"/>
        <s v="Budapesti Gazdasági SZC Békésy György Technikum"/>
        <s v="Budapesti Gazdasági SZC Berzeviczy Gergely Két Tanítási Nyelvű Közgazdasági Technikum"/>
        <s v="Budapesti Gazdasági SZC Budai Technikum"/>
        <s v="Budapesti Gazdasági SZC Dobos C. József Vendéglátóipari Technikum és Szakképző Iskola"/>
        <s v="Budapesti Gazdasági SZC Hunfalvy János Két Tanítási Nyelvű Közgazdasági Technikum"/>
        <s v="Budapesti Gazdasági SZC Károlyi Mihály Két Tanítási Nyelvű Közgazdasági Technikum"/>
        <s v="Budapesti Gazdasági SZC Keleti Károly Közgazdasági Technikum"/>
        <s v="Budapesti Gazdasági SZC Pestszentlőrinci Technikum"/>
        <s v="Budapesti Gazdasági SZC Szent István Technikum és Kollégium"/>
        <s v="Budapesti Gazdasági SZC Teleki Blanka Közgazdasági Technikum"/>
        <s v="Budapesti Gazdasági SZC Varga István Közgazdasági Technikum"/>
        <s v="Budapesti Gépészeti SZC Arany János Technikum és Szakképző iskola"/>
        <s v="Budapesti Gépészeti SZC Csonka János Technikum és Szakképző Iskola"/>
        <s v="Budapesti Gépészeti SZC Fáy András Technikum"/>
        <s v="Budapesti Gépészeti SZC Ganz Ábrahám Két Tanítási Nyelvű Technikum"/>
        <s v="Budapesti Gépészeti SZC Kossuth Lajos Két Tanítási Nyelvű Technikum"/>
        <s v="Budapesti Gépészeti SZC Mechatronikai Technikum"/>
        <s v="Budapesti Gépészeti SZC Szily Kálmán Technikum és Kollégium"/>
        <s v="Budapesti Komplex SZC Gundel Károly Vendéglátó és Turisztikai Technikum"/>
        <s v="Budapesti Komplex SZC Kozma Lajos Faipari és Kreatív Technikum"/>
        <s v="Budapesti Komplex SZC Kreatív Technikum"/>
        <s v="Budapesti Komplex SZC Schulek Frigyes Két Tanítási Nyelvű Építőipari Technikum"/>
        <s v="Budapesti Műszaki SZC Bláthy Ottó Titusz Informatikai Technikum"/>
        <s v="Budapesti Műszaki SZC Bolyai János Műszaki Technikum és Kollégium"/>
        <s v="Budapesti Műszaki SZC Neumann János Informatikai Technikum"/>
        <s v="Budapesti Műszaki SZC Petrik Lajos Két Tanítási Nyelvű Technikum"/>
        <s v="Budapesti Műszaki SZC Puskás Tivadar Távközlési és Informatikai Technikum"/>
        <s v="Budapesti Műszaki SZC Than Károly Ökoiskola és Technikum"/>
        <s v="Budapesti Műszaki SZC Trefort Ágoston Két Tanítási Nyelvű Technikum"/>
        <s v="Budapesti Műszaki SZC Újpesti Két Tanítási Nyelvű Műszaki Technikum"/>
        <s v="Ceglédi SZC Bem József Műszaki Technikum és Szakképző Iskola"/>
        <s v="Ceglédi SZC Közgazdasági és Informatikai Technikum"/>
        <s v="Debreceni SZC Bethlen Gábor Közgazdasági Technikum"/>
        <s v="Debreceni SZC Mechwart András Gépipari és Informatikai Technikum"/>
        <s v="Debreceni SZC Vegyipari Technikum"/>
        <s v="Déli ASzC Jánoshalmai Mezőgazdasági Technikum, Szakképző Iskola és Kollégium"/>
        <s v="Déli ASzC Móricz Zsigmond Mezőgazdasági Technikum, Szakképző Iskola és Kollégium"/>
        <s v="Északi ASzC Bárczay János Mezőgazdasági Technikum, Szakképző Iskola és Kollégium"/>
        <s v="Északi ASzC Baross László Mezőgazdasági Technikum, Szakképző Iskola és Kollégium"/>
        <s v="Északi ASzC Lippai János Mezőgazdasági Technikum és Szakképző Iskola"/>
        <s v="Északi ASzC Mátra Erdészeti Technikum, Szakképző Iskola és Kollégium"/>
        <s v="Északi ASzC Széchenyi István Mezőgazdasági és Élelmiszeripari Technikum, Szakképző Iskola és Kollégium"/>
        <s v="Északi ASzC Westsik Vilmos Élelmiszeripari Technikum és Szakképző Iskola"/>
        <s v="Esztergomi SZC Balassa Bálint Gazdasági Technikum és Szakképző Iskola"/>
        <s v="Esztergomi SZC Bottyán János Technikum"/>
        <s v="Esztergomi SZC Géza Fejedelem Technikum és Szakképző Iskola"/>
        <s v="Győri SZC Baross Gábor Két Tanítási Nyelvű Közgazdasági Technikum"/>
        <s v="Győri SZC Bercsényi Miklós Közlekedési és Sportiskolai Technikum"/>
        <s v="Győri SZC Pálffy Miklós Kereskedelmi és Logisztikai Technikum"/>
        <s v="Gyulai SZC Székely Mihály Technikum, Szakképző Iskola és Kollégium"/>
        <s v="Hódmezővásárhelyi SZC Csongrádi Sághy Mihály Technikum, Szakképző Iskola és Kollégium"/>
        <s v="Hódmezővásárhelyi SZC Eötvös József Technikum"/>
        <s v="Hódmezővásárhelyi SZC Makói Návay Lajos Technikum és Kollégium"/>
        <s v="Hódmezővásárhelyi SZC Szentesi Boros Sámuel Technikum"/>
        <s v="Hódmezővásárhelyi SZC Szentesi Pollák Antal Technikum"/>
        <s v="Hódmezővásárhelyi SZC Szentesi Zsoldos Ferenc Technikum"/>
        <s v="Kaposvári SZC Dráva Völgye Technikum és Gimnázium"/>
        <s v="Kaposvári SZC Eötvös Loránd Műszaki Technikum és Kollégium"/>
        <s v="Karcagi SZC Teleki Blanka Gimnázium, Technikum és Kollégium"/>
        <s v="Kecskeméti SZC Gróf Károlyi Sándor Technikum"/>
        <s v="Kecskeméti SZC Kada Elek Technikum"/>
        <s v="Kecskeméti SZC Kandó Kálmán Technikum"/>
        <s v="Kecskeméti SZC Széchenyi István Technikum"/>
        <s v="Kisalföldi ASzC Batthyány Lajos Mezőgazdasági és Élelmiszeripari Technikum, Szakképző Iskola és Kollégium"/>
        <s v="Kisalföldi ASzC Csukás Zoltán Mezőgazdasági Technikum és Szakképző Iskola"/>
        <s v="Kisalföldi ASzC Dr. Entz Ferenc Mezőgazdasági Technikum, Szakképző Iskola és Kollégium"/>
        <s v="Kisalföldi ASzC Herman Ottó Környezetvédelmi és Mezőgazdasági Technikum, Szakképző Iskola és Kollégium"/>
        <s v="Kisalföldi ASzC Jávorka Sándor Mezőgazdasági és Élelmiszeripari Technikum, Szakképző Iskola és Kollégium"/>
        <s v="Kisalföldi ASzC Roth Gyula Mezőgazdasági Technikum, Szakképző Iskola és Kollégium"/>
        <s v="Kisalföldi ASzC Szent István Mezőgazdasági és Élelmiszeripari Technikum és Szakképző Iskola"/>
        <s v="Kisalföldi ASzC Szombathelyi Élelmiszeripari és Földmérési Technikum, Szakképző Iskola és Kollégium"/>
        <s v="Kisalföldi ASzC Vépi Mezőgazdasági Technikum, Szakképző Iskola és Kollégium"/>
        <s v="Kisalföldi ASzC Veres Péter Mezőgazdasági és Élelmiszeripari Technikum, Szakképző Iskola és Kollégium"/>
        <s v="Kiskunhalasi SZC Dékáni Árpád Technikum"/>
        <s v="Kiskunhalasi SZC Kiskunfélegyházi Kossuth Lajos Technikum, Szakképző Iskola és Kollégium"/>
        <s v="Kiskunhalasi SZC Kiskunfélegyházi Közgazdasági Technikum"/>
        <s v="Kisvárdai SZC Fehérgyarmati Petőfi Sándor Technikum"/>
        <s v="Közép-magyarországi ASzC Bercsényi Miklós Élelmiszeripari Technikum, Szakképző Iskola és Kollégium"/>
        <s v="Közép-magyarországi ASzC Dr. Szepesi László Mezőgazdasági Technikum, Szakképző Iskola és Kollégium"/>
        <s v="Közép-magyarországi ASzC Magyar Gyula Kertészeti Technikum és Szakképző Iskola"/>
        <s v="Közép-magyarországi ASzC Pesti Barnabás Élelmiszeripari Technikum és Szakképző Iskola"/>
        <s v="Közép-magyarországi ASzC Soós István Borászati Technikum és Szakképző Iskola"/>
        <s v="Közép-magyarországi ASzC Táncsics Mihály Mezőgazdasági Technikum, Szakképző Iskola és Kollégium"/>
        <s v="Közép-magyarországi ASzC Toldi Miklós Élelmiszeripari Technikum, Szakképző Iskola és Kollégium"/>
        <s v="Közép-magyarországi ASzC Varga Márton Kertészeti és Földmérési Technikum és Kollégium"/>
        <s v="Kratochvil Károly Honvéd Középiskola és Kollégium"/>
        <s v="Magyar Honvédség Altiszti Akadémia"/>
        <s v="Mátészalkai SZC Budai Nagy Antal Technikum és Szakgimnázium"/>
        <s v="Miskolci SZC Andrássy Gyula Gépipari Technikum"/>
        <s v="Miskolci SZC Bláthy Ottó Villamosipari Technikum"/>
        <s v="Nagykanizsai SZC Cserháti Sándor Technikum és Kollégium"/>
        <s v="Nagykanizsai SZC Thúry György Technikum"/>
        <s v="Nagykanizsai SZC Zsigmondy Vilmos Technikum"/>
        <s v="Nógrád Megyei SZC Szent-Györgyi Albert Technikum"/>
        <s v="Nógrád Megyei SZC Táncsics Mihály Technikum"/>
        <s v="Nyíregyházi SZC Bánki Donát Műszaki Technikum és Kollégium"/>
        <s v="Nyíregyházi SZC Sipkay Barna Technikum"/>
        <s v="Nyíregyházi SZC Széchenyi István Technikum és Kollégium"/>
        <s v="Nyíregyházi SZC Vásárhelyi Pál Technikum"/>
        <s v="Nyíregyházi SZC Zay Anna Technikum és Kollégium"/>
        <s v="Pápai SZC Jókai Mór Közgazdasági Technikum és Kollégium"/>
        <s v="Siófoki SZC Baross Gábor Technikum és Szakképző Iskola"/>
        <s v="Siófoki SZC Krúdy Gyula Technikum és Gimnázium"/>
        <s v="Siófoki SZC Mathiász János Technikum és Gimnázium"/>
        <s v="Soproni SZC Fáy András Két Tanítási Nyelvű Közgazdasági Technikum"/>
        <s v="Szegedi SZC Déri Miksa Műszaki Technikum"/>
        <s v="Szegedi SZC Gábor Dénes Technikum és Szakgimnázium"/>
        <s v="Szegedi SZC Kőrösy József Közgazdasági Technikum"/>
        <s v="Szegedi SZC Móravárosi Szakképző Iskola"/>
        <s v="Szegedi SZC Vasvári Pál Gazdasági és Informatikai Technikum"/>
        <s v="Székesfehérvári SZC Árpád Technikum, Szakképző Iskola és Kollégium"/>
        <s v="Székesfehérvári SZC Bugát Pál Technikum"/>
        <s v="Székesfehérvári SZC Jáky József Technikum"/>
        <s v="Szerencsi SZC Tiszaújvárosi Brassai Sámuel Technikum és Szakképző Iskola"/>
        <s v="Szerencsi SZC Tokaji Ferenc Technikum, Szakgimnázium és Gimnázium"/>
        <s v="Szolnoki SZC Jendrassik György Gépipari Technikum"/>
        <s v="Szolnoki SZC Pálfy - Vízügyi Technikum"/>
        <s v="Szolnoki SZC Vásárhelyi Pál Két Tanítási Nyelvű Technikum"/>
        <s v="Tatabányai SZC Kossuth Lajos Gazdasági és Humán Technikum"/>
        <s v="Tatabányai SZC Széchenyi István Gazdasági és Informatikai Technikum"/>
        <s v="Váci SZC Boronkay György Műszaki Technikum és Gimnázium"/>
        <s v="Vas Megyei SZC Gépipari és Informatikai Technikum"/>
        <s v="Vas Megyei SZC III. Béla Technikum és Kollégium"/>
        <s v="Vas Megyei SZC Kereskedelmi és Vendéglátó Technikum és Kollégium"/>
        <s v="Vas Megyei SZC Sárvári Turisztikai Technikum"/>
        <s v="Vas Megyei SZC Savaria Technikum és Kollégium"/>
        <s v="Veszprémi SZC Ipari Technikum"/>
        <s v="Zalaegerszegi SZC Báthory István Technikum"/>
        <s v="Zalaegerszegi SZC Csány László Technikum"/>
        <s v="Zalaegerszegi SZC Deák Ferenc Technikum"/>
        <s v="Zalaegerszegi SZC Ganz Ábrahám Technikum"/>
        <s v="Zalaegerszegi SZC Keszthelyi Közgazdasági Technikum"/>
        <s v="Zalaegerszegi SZC Keszthelyi Vendéglátó Technikum, Szakképző Iskola és Kollégium"/>
        <s v="Zalaegerszegi SZC Széchenyi István Technikum"/>
      </sharedItems>
    </cacheField>
    <cacheField name="Jellemző-e a túljelentkezés az intézménybe?_x000a_(igen/nem)" numFmtId="0">
      <sharedItems containsBlank="1"/>
    </cacheField>
    <cacheField name="Ha igen milyen mértékű? (elmúlt 3 év átlaga) pl. 10=tízszeres túljelentkezés" numFmtId="0">
      <sharedItems containsBlank="1" containsMixedTypes="1" containsNumber="1" minValue="0.5" maxValue="20"/>
    </cacheField>
    <cacheField name="Intézményi átlagos tanulmányi eredmény (csak technikumi osztályokat szükséges figyelembe venni, és lehetőség szerint az érintett ágazatra kérjük az adatot megadni)" numFmtId="0">
      <sharedItems containsString="0" containsBlank="1" containsNumber="1" minValue="3" maxValue="4.8600000000000003"/>
    </cacheField>
    <cacheField name="Jellemző-e, hogy az intézményből sokan folytatják tanulmányaikat felsőfokú intézményben?_x000a_(igen/nem)" numFmtId="0">
      <sharedItems containsBlank="1"/>
    </cacheField>
    <cacheField name="Ha igen, körülbelül mekkora arányban? (továbbtanulók száma/végzettek száma)_x000a_(kérem, válasszon a legördülő listából)" numFmtId="0">
      <sharedItems containsBlank="1"/>
    </cacheField>
    <cacheField name="Továbbtanulási arány érték" numFmtId="0">
      <sharedItems containsString="0" containsBlank="1" containsNumber="1" containsInteger="1" minValue="0" maxValue="5"/>
    </cacheField>
    <cacheField name="A tanulók kb. hány százaléka vesz részt versenyeken?" numFmtId="0">
      <sharedItems containsBlank="1" containsMixedTypes="1" containsNumber="1" minValue="0.01" maxValue="1"/>
    </cacheField>
    <cacheField name="A tanulók kb. hány százaléka vesz részt versenyeken?2" numFmtId="0">
      <sharedItems containsBlank="1" containsMixedTypes="1" containsNumber="1" minValue="1E-4" maxValue="0.6"/>
    </cacheField>
    <cacheField name="A résztvevők kb. hány százaléka ér el 1-5. helyezést? (1-5. helyezést elérők száma/résztvevői létszám)" numFmtId="0">
      <sharedItems containsBlank="1" containsMixedTypes="1" containsNumber="1" minValue="0" maxValue="0.9"/>
    </cacheField>
    <cacheField name="A résztvevők kb. hány százaléka ér el 1-5. helyezést? (1-5. helyezést elérők száma/résztvevői létszám)2" numFmtId="0">
      <sharedItems containsBlank="1" containsMixedTypes="1" containsNumber="1" minValue="0" maxValue="0.6"/>
    </cacheField>
    <cacheField name="Tervezett okleveles technikusképzés partner felsőoktatási intézménye_x000a_(kérem, válasszon a legördülő listából)" numFmtId="0">
      <sharedItems containsBlank="1" count="26">
        <m/>
        <s v="Szegedi Tudományegyetem"/>
        <s v="Magyar Agrár- és Élettudományi Egyetem"/>
        <s v="Neumann János Egyetem"/>
        <s v="Eötvös József Főiskola"/>
        <s v="Pécsi Tudományegyetem"/>
        <s v="Moholy-Nagy Művészeti Egyetem"/>
        <s v="Gál Ferenc Egyetem"/>
        <s v="Miskolci Egyetem"/>
        <s v="Nemzeti Közszolgálati Egyetem"/>
        <s v="Óbudai Egyetem"/>
        <s v="Budapesti Gazdasági Egyetem"/>
        <s v="Budapesti Műszaki és Gazdaságtudományi Egyetem"/>
        <s v="Széchenyi István Egyetem"/>
        <s v="Soproni Egyetem"/>
        <s v="Eötvös Loránd Tudományegyetem"/>
        <s v="Debreceni Egyetem"/>
        <s v="Nyíregyházi Egyetem"/>
        <s v="Pázmány Péter Katolikus Egyetem"/>
        <s v="Károli Gáspár Református Egyetem"/>
        <s v="Budapesti Corvinus Egyetem"/>
        <s v="Pannon Egyetem"/>
        <s v="Semmelweis Egyetem"/>
        <s v="Eszterházy Károly Katolikus Egyetem"/>
        <s v="Edutus Egyetem"/>
        <s v="Apor Vilmos Katolikus Főiskola"/>
      </sharedItems>
    </cacheField>
    <cacheField name="Érintett ágazat_x000a_(ágaztonként külön sorba,_x000a_kérem, válasszon a legördülő listából)" numFmtId="0">
      <sharedItems containsBlank="1" count="23">
        <m/>
        <s v="Mezőgazdaság_és_erdészet"/>
        <s v="Környezetvédelem_és_vízügy"/>
        <s v="Élelmiszeripar"/>
        <s v="Informatika_és_távközlés"/>
        <s v="Gazdálkodás_és_menedzsment"/>
        <s v="Oktatás"/>
        <s v="Gépészet"/>
        <s v="Közlekedés_és_szállítmányozás"/>
        <s v="Specializált_gép_és_járműgyártás"/>
        <s v="Kreatív"/>
        <s v="Turizmus_vendéglátás"/>
        <s v="Egészségügy"/>
        <s v="Bányászat_és_kohászat"/>
        <s v="Épületgépészet"/>
        <s v="Elektronika_és_elektrotechnika"/>
        <s v="Fa_és_bútoripar"/>
        <s v="Építőipar"/>
        <s v="Vegyipar"/>
        <s v="Rendészet_és_közszolgálat"/>
        <s v="Sport"/>
        <s v="Kereskedelem"/>
        <s v="Honvédelem"/>
      </sharedItems>
    </cacheField>
    <cacheField name="Tervezik-e duális partner(ek) bevonását és háromoldalúvá tenni az együttműködést?_x000a_(igen/nem)" numFmtId="0">
      <sharedItems containsBlank="1"/>
    </cacheField>
    <cacheField name="SZC támogatja-e az ágazati indítást?_x000a_(igen/nem)" numFmtId="0">
      <sharedItems containsBlank="1" count="3">
        <m/>
        <s v="igen"/>
        <s v="ne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4783.653168518518" createdVersion="5" refreshedVersion="5" minRefreshableVersion="3" recordCount="35" xr:uid="{00000000-000A-0000-FFFF-FFFF01000000}">
  <cacheSource type="worksheet">
    <worksheetSource ref="A3:R38" sheet="Okleveles technikusképzés" r:id="rId2"/>
  </cacheSource>
  <cacheFields count="18">
    <cacheField name="Fenntartó" numFmtId="0">
      <sharedItems count="11">
        <s v="Miskolci Egyetem"/>
        <s v="Debreceni Egyetem"/>
        <s v="Szegedi Tudományegyetem"/>
        <s v="Széchenyi István Egyetem"/>
        <s v="Budapesti Zsidó Hitközség"/>
        <s v="Hit Gyülekezete"/>
        <s v="Dunaújvárosi Egyetem"/>
        <s v="Miasszonyunkról  Nevezett Kalocsai Iskolanővérek Társulata"/>
        <s v="Egri Főegyházmegye"/>
        <s v="Kalocsa-Kecskeméti Főegyházmegye"/>
        <s v="Csornai Premontrei Prépostság"/>
      </sharedItems>
    </cacheField>
    <cacheField name="Intézmény" numFmtId="0">
      <sharedItems count="14">
        <s v="Miskolci Egyetem Ferenczi Sándor Egészségügyi Technikum"/>
        <s v="Debreceni Egyetem Balásházy János Gyakorló Technikuma, Gimnáziuma és Kollégiuma"/>
        <s v="Kossuth Zsuzsanna Technikum és Szakképző Iskola"/>
        <s v="Széchenyi István Egyetem Szent-Györgyi Albert Egészségügyi és Szociális Technikum és Szakképző Iskola"/>
        <s v="Külkereskedelmi Technikum"/>
        <s v="Wigner Jenő Műszaki, Informatikai Technikum, Szakképző Iskola, Gimnázium és Kollégium"/>
        <s v="Dunaújvárosi Egyetem Bánki Donát Technikum"/>
        <s v="Szent László Általános Művelődési Központ"/>
        <s v="Andrássy Katolikus Közgazdasági Technikum, Gimnázium és Kollégium"/>
        <s v="Széchenyi István Katolikus Technikum és Gimnázium "/>
        <s v="Szent József Katolikus Elektronikai Technikum, Gimnázium és Kollégium"/>
        <s v="Szent István Katolikus Technikum és Gimnázium "/>
        <s v="II.Rákóczi Ferenc Gimnázium és Technikum"/>
        <s v="Premontrei Szakgimnázium, Technikum és Kollégium"/>
      </sharedItems>
    </cacheField>
    <cacheField name="Jellemző-e a túljelentkezés az intézménybe?" numFmtId="0">
      <sharedItems containsBlank="1"/>
    </cacheField>
    <cacheField name="Ha igen milyen mértékű? (elmúlt 3 év átlaga) pl. 10=tízszeres túljelentkezés" numFmtId="4">
      <sharedItems containsString="0" containsBlank="1" containsNumber="1" minValue="2" maxValue="10"/>
    </cacheField>
    <cacheField name="Intézményi átlagos tanulmányi eredmény (csak technikumi osztályokat szükséges figyelembevenni és lehetőség szerint ágazatonként megadva kérjük az adatokat)" numFmtId="0">
      <sharedItems containsString="0" containsBlank="1" containsNumber="1" minValue="3.09" maxValue="4.5"/>
    </cacheField>
    <cacheField name="Jellemző-e, hogy az intézményből sokan folytatják tanulmányaikat felsőfokú intézményben?" numFmtId="0">
      <sharedItems containsBlank="1"/>
    </cacheField>
    <cacheField name="Ha igen, körülbelül mekkora arányban? (továbbtanulók száma/végzettek száma)" numFmtId="0">
      <sharedItems containsBlank="1"/>
    </cacheField>
    <cacheField name="Pont" numFmtId="0">
      <sharedItems containsSemiMixedTypes="0" containsString="0" containsNumber="1" containsInteger="1" minValue="0" maxValue="5"/>
    </cacheField>
    <cacheField name="Szakmai verseny" numFmtId="0">
      <sharedItems containsString="0" containsBlank="1" containsNumber="1" minValue="0.02" maxValue="0.84"/>
    </cacheField>
    <cacheField name="Közismereti tantárgyakkal kapcsolatos versenyek" numFmtId="164">
      <sharedItems containsString="0" containsBlank="1" containsNumber="1" minValue="0" maxValue="0.72"/>
    </cacheField>
    <cacheField name="Szakmai verseny2" numFmtId="164">
      <sharedItems containsString="0" containsBlank="1" containsNumber="1" minValue="0" maxValue="1"/>
    </cacheField>
    <cacheField name="Közismereti tantárgyakkal kapcsolatos versenyek2" numFmtId="164">
      <sharedItems containsString="0" containsBlank="1" containsNumber="1" minValue="0" maxValue="0.9"/>
    </cacheField>
    <cacheField name="Tervezett okleveles technikusképzés partner felsőoktatási intézménye" numFmtId="0">
      <sharedItems/>
    </cacheField>
    <cacheField name="Érintett ágazat(ok) _x000a_soronként 1 " numFmtId="0">
      <sharedItems count="11">
        <s v="Egészségügy"/>
        <s v="Gazdálkodás_és_menedzsment"/>
        <s v="Mezőgazdaság_és_erdészet"/>
        <s v="Közlekedés_és_szállítmányozás"/>
        <s v="Sport"/>
        <s v="Kereskedelem"/>
        <s v="Gépészet"/>
        <s v="Informatika_és_távközlés"/>
        <s v="Környezetvédelem_és_vízügy"/>
        <s v="Turizmus_vendéglátás"/>
        <s v="Oktatás"/>
      </sharedItems>
    </cacheField>
    <cacheField name="Tervezik-e duális partner(ek) bevonását és háromoldalúvá tenni az együttműködést?" numFmtId="0">
      <sharedItems containsBlank="1"/>
    </cacheField>
    <cacheField name="A közös szakmai program által beszámítható tervezett kreditmennyiség" numFmtId="0">
      <sharedItems containsBlank="1" containsMixedTypes="1" containsNumber="1" containsInteger="1" minValue="22" maxValue="53"/>
    </cacheField>
    <cacheField name="Szakmai oktatás képzési idő (5 éves technikumi vagy 2 éves érettségire épülő technikumi képzés)" numFmtId="0">
      <sharedItems containsBlank="1" count="3">
        <s v="5 éves technikumi képzés"/>
        <s v="2 éves technikumi képzés"/>
        <m u="1"/>
      </sharedItems>
    </cacheField>
    <cacheField name="Fenntartó támogatja-e az ágazati indítást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x v="0"/>
    <x v="0"/>
    <m/>
    <m/>
    <m/>
    <m/>
    <m/>
    <m/>
    <s v="Szakmai verseny"/>
    <s v="Közismereti tantárgyakkal kapcsolatos versenyek"/>
    <s v="Szakmai verseny"/>
    <s v="Közismereti tantárgyakkal kapcsolatos versenyek"/>
    <x v="0"/>
    <x v="0"/>
    <m/>
    <x v="0"/>
  </r>
  <r>
    <x v="1"/>
    <x v="1"/>
    <s v="nem"/>
    <m/>
    <n v="3.6"/>
    <s v="igen"/>
    <s v="11-25%"/>
    <n v="2"/>
    <n v="0.3"/>
    <n v="0.05"/>
    <n v="0.1"/>
    <n v="0.1"/>
    <x v="1"/>
    <x v="1"/>
    <s v="igen"/>
    <x v="1"/>
  </r>
  <r>
    <x v="1"/>
    <x v="1"/>
    <m/>
    <m/>
    <m/>
    <m/>
    <m/>
    <m/>
    <m/>
    <m/>
    <m/>
    <m/>
    <x v="2"/>
    <x v="1"/>
    <s v="igen"/>
    <x v="1"/>
  </r>
  <r>
    <x v="1"/>
    <x v="1"/>
    <s v="nem"/>
    <m/>
    <n v="3.6"/>
    <s v="igen"/>
    <s v="11-25%"/>
    <n v="2"/>
    <n v="0.3"/>
    <n v="0.05"/>
    <n v="0.1"/>
    <n v="0.1"/>
    <x v="1"/>
    <x v="2"/>
    <s v="igen"/>
    <x v="1"/>
  </r>
  <r>
    <x v="1"/>
    <x v="2"/>
    <s v="nem"/>
    <m/>
    <n v="3.55"/>
    <s v="nem"/>
    <m/>
    <n v="0"/>
    <n v="1"/>
    <n v="0.05"/>
    <n v="0.4"/>
    <m/>
    <x v="3"/>
    <x v="1"/>
    <s v="igen"/>
    <x v="1"/>
  </r>
  <r>
    <x v="1"/>
    <x v="3"/>
    <s v="nem"/>
    <m/>
    <n v="3.8460000000000001"/>
    <s v="nem"/>
    <m/>
    <n v="0"/>
    <m/>
    <m/>
    <m/>
    <m/>
    <x v="1"/>
    <x v="3"/>
    <s v="igen"/>
    <x v="1"/>
  </r>
  <r>
    <x v="1"/>
    <x v="4"/>
    <s v="nem"/>
    <m/>
    <n v="4.3"/>
    <s v="igen"/>
    <s v="26-50%"/>
    <n v="3"/>
    <n v="0.2"/>
    <n v="0.2"/>
    <n v="0.8"/>
    <m/>
    <x v="1"/>
    <x v="1"/>
    <s v="igen"/>
    <x v="1"/>
  </r>
  <r>
    <x v="1"/>
    <x v="5"/>
    <s v="igen"/>
    <n v="2.4"/>
    <n v="3.56"/>
    <s v="igen"/>
    <s v="26-50%"/>
    <n v="3"/>
    <n v="0.2"/>
    <n v="0.04"/>
    <n v="0.4"/>
    <n v="9.9999999999999995E-8"/>
    <x v="1"/>
    <x v="1"/>
    <s v="nem"/>
    <x v="1"/>
  </r>
  <r>
    <x v="2"/>
    <x v="6"/>
    <s v="igen"/>
    <n v="2"/>
    <n v="3.68"/>
    <s v="igen"/>
    <s v="26-50%"/>
    <n v="3"/>
    <n v="0.25"/>
    <n v="0.45"/>
    <n v="0.05"/>
    <n v="0.05"/>
    <x v="1"/>
    <x v="4"/>
    <s v="nem"/>
    <x v="1"/>
  </r>
  <r>
    <x v="2"/>
    <x v="6"/>
    <s v="igen"/>
    <n v="1.5"/>
    <n v="3.68"/>
    <s v="igen"/>
    <s v="11-25%"/>
    <n v="2"/>
    <n v="0.2"/>
    <n v="0.4"/>
    <n v="0.03"/>
    <n v="0.03"/>
    <x v="4"/>
    <x v="5"/>
    <s v="nem"/>
    <x v="1"/>
  </r>
  <r>
    <x v="2"/>
    <x v="6"/>
    <m/>
    <m/>
    <m/>
    <m/>
    <m/>
    <n v="0"/>
    <m/>
    <m/>
    <m/>
    <m/>
    <x v="4"/>
    <x v="6"/>
    <s v="igen"/>
    <x v="1"/>
  </r>
  <r>
    <x v="3"/>
    <x v="7"/>
    <s v="igen"/>
    <n v="4"/>
    <n v="3.91"/>
    <s v="igen"/>
    <s v="26-50%"/>
    <n v="3"/>
    <n v="0.05"/>
    <n v="0.2"/>
    <n v="0.05"/>
    <n v="0.3"/>
    <x v="5"/>
    <x v="7"/>
    <s v="igen"/>
    <x v="1"/>
  </r>
  <r>
    <x v="4"/>
    <x v="8"/>
    <s v="nem"/>
    <m/>
    <n v="3.6"/>
    <s v="igen"/>
    <s v="11-25%"/>
    <n v="2"/>
    <n v="0.25"/>
    <n v="0.15"/>
    <n v="0.5"/>
    <n v="0.1"/>
    <x v="3"/>
    <x v="8"/>
    <s v="igen"/>
    <x v="1"/>
  </r>
  <r>
    <x v="4"/>
    <x v="8"/>
    <s v="igen"/>
    <n v="1.5"/>
    <n v="3.6"/>
    <s v="igen"/>
    <s v="11-25%"/>
    <n v="2"/>
    <n v="0.4"/>
    <n v="0.15"/>
    <n v="0.5"/>
    <n v="0.1"/>
    <x v="3"/>
    <x v="9"/>
    <s v="igen"/>
    <x v="1"/>
  </r>
  <r>
    <x v="4"/>
    <x v="9"/>
    <s v="igen"/>
    <n v="1.7"/>
    <n v="4.18"/>
    <s v="nem"/>
    <m/>
    <n v="0"/>
    <n v="1"/>
    <m/>
    <n v="0.5"/>
    <m/>
    <x v="6"/>
    <x v="10"/>
    <s v="igen"/>
    <x v="1"/>
  </r>
  <r>
    <x v="4"/>
    <x v="9"/>
    <s v="igen"/>
    <n v="1.7"/>
    <n v="3.74"/>
    <s v="igen"/>
    <s v="26-50%"/>
    <n v="3"/>
    <n v="1"/>
    <m/>
    <m/>
    <m/>
    <x v="1"/>
    <x v="6"/>
    <s v="igen"/>
    <x v="2"/>
  </r>
  <r>
    <x v="4"/>
    <x v="10"/>
    <s v="igen"/>
    <n v="4.9000000000000004"/>
    <n v="4.17"/>
    <s v="igen"/>
    <s v="26-50%"/>
    <n v="3"/>
    <n v="0.1"/>
    <n v="0.05"/>
    <n v="0.3"/>
    <n v="0.05"/>
    <x v="1"/>
    <x v="4"/>
    <s v="igen"/>
    <x v="1"/>
  </r>
  <r>
    <x v="4"/>
    <x v="11"/>
    <s v="igen"/>
    <n v="4"/>
    <n v="4.1500000000000004"/>
    <s v="igen"/>
    <s v="26-50%"/>
    <n v="3"/>
    <n v="0.1"/>
    <n v="0.1"/>
    <n v="0.04"/>
    <n v="0.08"/>
    <x v="1"/>
    <x v="5"/>
    <s v="igen"/>
    <x v="1"/>
  </r>
  <r>
    <x v="4"/>
    <x v="11"/>
    <s v="igen"/>
    <n v="4"/>
    <n v="4.1500000000000004"/>
    <s v="igen"/>
    <s v="26-50%"/>
    <n v="3"/>
    <n v="0.1"/>
    <n v="0.1"/>
    <n v="0.04"/>
    <n v="0.08"/>
    <x v="1"/>
    <x v="11"/>
    <s v="igen"/>
    <x v="1"/>
  </r>
  <r>
    <x v="4"/>
    <x v="12"/>
    <s v="nem"/>
    <m/>
    <n v="4.25"/>
    <s v="igen"/>
    <s v="11-25%"/>
    <n v="2"/>
    <n v="0.1"/>
    <m/>
    <n v="0.1"/>
    <m/>
    <x v="7"/>
    <x v="12"/>
    <s v="igen"/>
    <x v="1"/>
  </r>
  <r>
    <x v="4"/>
    <x v="13"/>
    <s v="igen"/>
    <n v="1.2"/>
    <n v="4"/>
    <s v="igen"/>
    <s v="51-75%"/>
    <n v="4"/>
    <n v="1"/>
    <m/>
    <n v="0.4"/>
    <m/>
    <x v="8"/>
    <x v="13"/>
    <s v="igen"/>
    <x v="1"/>
  </r>
  <r>
    <x v="4"/>
    <x v="13"/>
    <s v="nem"/>
    <m/>
    <n v="3.8"/>
    <s v="igen"/>
    <s v="26-50%"/>
    <n v="3"/>
    <n v="0.8"/>
    <m/>
    <n v="0.2"/>
    <m/>
    <x v="9"/>
    <x v="2"/>
    <s v="igen"/>
    <x v="2"/>
  </r>
  <r>
    <x v="4"/>
    <x v="13"/>
    <s v="igen"/>
    <n v="1.1000000000000001"/>
    <n v="3.95"/>
    <s v="igen"/>
    <s v="26-50%"/>
    <n v="3"/>
    <n v="1"/>
    <m/>
    <n v="0.8"/>
    <m/>
    <x v="10"/>
    <x v="1"/>
    <s v="igen"/>
    <x v="2"/>
  </r>
  <r>
    <x v="5"/>
    <x v="14"/>
    <s v="igen"/>
    <n v="3.5"/>
    <n v="3.48"/>
    <s v="nem"/>
    <m/>
    <n v="0"/>
    <n v="0.45"/>
    <n v="0.21"/>
    <n v="0.01"/>
    <n v="5.0000000000000001E-3"/>
    <x v="11"/>
    <x v="5"/>
    <s v="nem"/>
    <x v="2"/>
  </r>
  <r>
    <x v="5"/>
    <x v="15"/>
    <s v="igen"/>
    <n v="3.5"/>
    <n v="3.5"/>
    <s v="igen"/>
    <s v="51-75%"/>
    <n v="4"/>
    <n v="0.75"/>
    <n v="0.3"/>
    <n v="0.01"/>
    <n v="0.1"/>
    <x v="11"/>
    <x v="5"/>
    <s v="nem"/>
    <x v="1"/>
  </r>
  <r>
    <x v="5"/>
    <x v="16"/>
    <s v="igen"/>
    <n v="2"/>
    <n v="3.4"/>
    <s v="nem"/>
    <m/>
    <n v="0"/>
    <n v="0.45"/>
    <n v="0.1"/>
    <n v="0.01"/>
    <n v="0.02"/>
    <x v="11"/>
    <x v="5"/>
    <s v="nem"/>
    <x v="2"/>
  </r>
  <r>
    <x v="5"/>
    <x v="17"/>
    <s v="igen"/>
    <n v="3"/>
    <n v="3.48"/>
    <s v="nem"/>
    <m/>
    <n v="0"/>
    <n v="0.35"/>
    <n v="0.05"/>
    <n v="7.0000000000000007E-2"/>
    <n v="0.01"/>
    <x v="11"/>
    <x v="11"/>
    <s v="nem"/>
    <x v="1"/>
  </r>
  <r>
    <x v="5"/>
    <x v="18"/>
    <s v="igen"/>
    <n v="10"/>
    <n v="4.3499999999999996"/>
    <s v="igen"/>
    <s v="75% felett"/>
    <n v="5"/>
    <n v="0.4"/>
    <n v="0.4"/>
    <n v="0.1"/>
    <n v="0.1"/>
    <x v="11"/>
    <x v="5"/>
    <s v="nem"/>
    <x v="1"/>
  </r>
  <r>
    <x v="5"/>
    <x v="19"/>
    <s v="igen"/>
    <n v="4"/>
    <n v="4.16"/>
    <s v="igen"/>
    <s v="51-75%"/>
    <n v="4"/>
    <n v="0.5"/>
    <n v="0.4"/>
    <n v="0.1"/>
    <n v="0.06"/>
    <x v="11"/>
    <x v="5"/>
    <s v="nem"/>
    <x v="1"/>
  </r>
  <r>
    <x v="5"/>
    <x v="20"/>
    <s v="igen"/>
    <n v="5.5"/>
    <n v="4.05"/>
    <s v="igen"/>
    <s v="51-75%"/>
    <n v="4"/>
    <n v="0.4"/>
    <n v="0.15"/>
    <n v="0.05"/>
    <n v="0.01"/>
    <x v="11"/>
    <x v="5"/>
    <s v="nem"/>
    <x v="1"/>
  </r>
  <r>
    <x v="5"/>
    <x v="20"/>
    <s v="igen"/>
    <n v="4"/>
    <n v="4.05"/>
    <s v="igen"/>
    <s v="51-75%"/>
    <n v="4"/>
    <n v="0.4"/>
    <n v="0.15"/>
    <n v="0.05"/>
    <n v="0.01"/>
    <x v="12"/>
    <x v="8"/>
    <s v="igen"/>
    <x v="1"/>
  </r>
  <r>
    <x v="5"/>
    <x v="21"/>
    <s v="igen"/>
    <n v="2"/>
    <n v="3.72"/>
    <s v="nem"/>
    <m/>
    <n v="0"/>
    <n v="0.3"/>
    <n v="0.1"/>
    <n v="0.03"/>
    <n v="0.01"/>
    <x v="12"/>
    <x v="4"/>
    <s v="nem"/>
    <x v="2"/>
  </r>
  <r>
    <x v="5"/>
    <x v="22"/>
    <s v="igen"/>
    <n v="5"/>
    <n v="3.8"/>
    <s v="igen"/>
    <s v="51-75%"/>
    <n v="4"/>
    <n v="0.4"/>
    <n v="0.1"/>
    <n v="0.1"/>
    <n v="0.05"/>
    <x v="11"/>
    <x v="5"/>
    <s v="nem"/>
    <x v="2"/>
  </r>
  <r>
    <x v="5"/>
    <x v="23"/>
    <s v="igen"/>
    <n v="10"/>
    <n v="4.0599999999999996"/>
    <s v="igen"/>
    <s v="51-75%"/>
    <n v="4"/>
    <n v="0.45"/>
    <n v="0.15"/>
    <n v="0.05"/>
    <n v="0.03"/>
    <x v="11"/>
    <x v="8"/>
    <s v="igen"/>
    <x v="1"/>
  </r>
  <r>
    <x v="5"/>
    <x v="24"/>
    <s v="igen"/>
    <n v="4"/>
    <n v="3.6"/>
    <s v="nem"/>
    <m/>
    <n v="0"/>
    <n v="0.45"/>
    <n v="0.43"/>
    <n v="0.06"/>
    <n v="0.02"/>
    <x v="11"/>
    <x v="5"/>
    <s v="nem"/>
    <x v="1"/>
  </r>
  <r>
    <x v="6"/>
    <x v="25"/>
    <s v="igen"/>
    <n v="1.1000000000000001"/>
    <n v="3.26"/>
    <s v="igen"/>
    <s v="10% alatt"/>
    <n v="1"/>
    <n v="0.5"/>
    <n v="0.1"/>
    <n v="0.4"/>
    <n v="0.05"/>
    <x v="12"/>
    <x v="14"/>
    <s v="igen"/>
    <x v="1"/>
  </r>
  <r>
    <x v="6"/>
    <x v="26"/>
    <s v="nem"/>
    <m/>
    <n v="3.02"/>
    <s v="nem"/>
    <m/>
    <n v="0"/>
    <n v="0.05"/>
    <n v="0.05"/>
    <n v="2E-3"/>
    <n v="1E-3"/>
    <x v="13"/>
    <x v="9"/>
    <s v="nem"/>
    <x v="2"/>
  </r>
  <r>
    <x v="6"/>
    <x v="27"/>
    <s v="igen"/>
    <n v="3"/>
    <n v="3.5"/>
    <s v="nem"/>
    <m/>
    <n v="0"/>
    <n v="0.16"/>
    <n v="0.1"/>
    <n v="0.2"/>
    <n v="0.1"/>
    <x v="3"/>
    <x v="9"/>
    <s v="nem"/>
    <x v="1"/>
  </r>
  <r>
    <x v="6"/>
    <x v="28"/>
    <s v="nem"/>
    <m/>
    <n v="3.75"/>
    <s v="igen"/>
    <s v="11-25%"/>
    <n v="2"/>
    <n v="0.05"/>
    <n v="0.1"/>
    <n v="0.01"/>
    <n v="0.03"/>
    <x v="10"/>
    <x v="4"/>
    <s v="igen"/>
    <x v="1"/>
  </r>
  <r>
    <x v="6"/>
    <x v="29"/>
    <s v="igen"/>
    <n v="3"/>
    <n v="3.94"/>
    <s v="igen"/>
    <s v="26-50%"/>
    <n v="3"/>
    <n v="0.05"/>
    <n v="0.05"/>
    <n v="0.01"/>
    <n v="0.01"/>
    <x v="10"/>
    <x v="7"/>
    <s v="igen"/>
    <x v="1"/>
  </r>
  <r>
    <x v="6"/>
    <x v="30"/>
    <s v="igen"/>
    <n v="2"/>
    <m/>
    <s v="igen"/>
    <s v="75% felett"/>
    <n v="5"/>
    <n v="0.8"/>
    <n v="0.3"/>
    <n v="0.1"/>
    <n v="0.01"/>
    <x v="10"/>
    <x v="15"/>
    <s v="igen"/>
    <x v="1"/>
  </r>
  <r>
    <x v="6"/>
    <x v="30"/>
    <m/>
    <m/>
    <m/>
    <m/>
    <s v="51-75%"/>
    <n v="4"/>
    <n v="0.4"/>
    <n v="0.1"/>
    <n v="0.05"/>
    <n v="0.01"/>
    <x v="10"/>
    <x v="9"/>
    <s v="igen"/>
    <x v="2"/>
  </r>
  <r>
    <x v="6"/>
    <x v="31"/>
    <s v="nem"/>
    <m/>
    <n v="4"/>
    <s v="nem"/>
    <m/>
    <n v="0"/>
    <n v="0.05"/>
    <n v="0.05"/>
    <n v="0.1"/>
    <n v="0.01"/>
    <x v="12"/>
    <x v="7"/>
    <s v="igen"/>
    <x v="2"/>
  </r>
  <r>
    <x v="6"/>
    <x v="31"/>
    <s v="nem"/>
    <m/>
    <n v="4"/>
    <s v="nem"/>
    <m/>
    <n v="0"/>
    <n v="0.1"/>
    <n v="0.05"/>
    <n v="0.1"/>
    <n v="0.01"/>
    <x v="12"/>
    <x v="14"/>
    <s v="igen"/>
    <x v="2"/>
  </r>
  <r>
    <x v="6"/>
    <x v="31"/>
    <s v="nem"/>
    <m/>
    <n v="4.5"/>
    <s v="nem"/>
    <m/>
    <n v="0"/>
    <m/>
    <m/>
    <m/>
    <m/>
    <x v="10"/>
    <x v="10"/>
    <s v="igen"/>
    <x v="2"/>
  </r>
  <r>
    <x v="7"/>
    <x v="32"/>
    <s v="igen"/>
    <n v="10"/>
    <n v="3.8"/>
    <s v="igen"/>
    <s v="26-50%"/>
    <n v="3"/>
    <n v="0.3"/>
    <n v="0.15"/>
    <n v="0.6"/>
    <n v="0.4"/>
    <x v="11"/>
    <x v="11"/>
    <s v="igen"/>
    <x v="1"/>
  </r>
  <r>
    <x v="7"/>
    <x v="33"/>
    <s v="igen"/>
    <n v="3"/>
    <n v="3.35"/>
    <s v="igen"/>
    <s v="11-25%"/>
    <n v="2"/>
    <n v="0.5"/>
    <n v="0.2"/>
    <n v="0.6"/>
    <n v="0.05"/>
    <x v="14"/>
    <x v="16"/>
    <s v="igen"/>
    <x v="1"/>
  </r>
  <r>
    <x v="7"/>
    <x v="34"/>
    <s v="igen"/>
    <n v="1.5"/>
    <n v="3.6"/>
    <s v="igen"/>
    <s v="10% alatt"/>
    <n v="1"/>
    <n v="0.05"/>
    <n v="0.02"/>
    <n v="0.01"/>
    <n v="0.01"/>
    <x v="6"/>
    <x v="10"/>
    <s v="igen"/>
    <x v="1"/>
  </r>
  <r>
    <x v="7"/>
    <x v="35"/>
    <s v="nem"/>
    <m/>
    <n v="3.67"/>
    <s v="igen"/>
    <s v="75% felett"/>
    <n v="5"/>
    <n v="0.45"/>
    <n v="0.1"/>
    <n v="0.05"/>
    <n v="0.01"/>
    <x v="12"/>
    <x v="17"/>
    <s v="igen"/>
    <x v="1"/>
  </r>
  <r>
    <x v="8"/>
    <x v="36"/>
    <s v="igen"/>
    <n v="5"/>
    <n v="3.8"/>
    <s v="igen"/>
    <s v="51-75%"/>
    <n v="4"/>
    <n v="7.0000000000000007E-2"/>
    <n v="7.0000000000000007E-2"/>
    <n v="0.08"/>
    <n v="0.01"/>
    <x v="10"/>
    <x v="4"/>
    <s v="igen"/>
    <x v="1"/>
  </r>
  <r>
    <x v="8"/>
    <x v="37"/>
    <s v="igen"/>
    <n v="3.2"/>
    <n v="3.95"/>
    <s v="igen"/>
    <s v="51-75%"/>
    <n v="4"/>
    <n v="0.4"/>
    <n v="0.15"/>
    <n v="0.1"/>
    <n v="0.05"/>
    <x v="12"/>
    <x v="15"/>
    <s v="igen"/>
    <x v="1"/>
  </r>
  <r>
    <x v="8"/>
    <x v="38"/>
    <s v="igen"/>
    <n v="9.41"/>
    <n v="3.75"/>
    <s v="igen"/>
    <s v="75% felett"/>
    <n v="5"/>
    <n v="0.27"/>
    <n v="0.12"/>
    <n v="0.12"/>
    <n v="0.03"/>
    <x v="10"/>
    <x v="4"/>
    <s v="igen"/>
    <x v="1"/>
  </r>
  <r>
    <x v="8"/>
    <x v="39"/>
    <s v="igen"/>
    <n v="4"/>
    <n v="4.05"/>
    <s v="igen"/>
    <s v="26-50%"/>
    <n v="3"/>
    <n v="0.7"/>
    <n v="0.1"/>
    <n v="0.4"/>
    <n v="7.0000000000000007E-2"/>
    <x v="15"/>
    <x v="18"/>
    <s v="igen"/>
    <x v="1"/>
  </r>
  <r>
    <x v="8"/>
    <x v="39"/>
    <s v="igen"/>
    <n v="6"/>
    <n v="4.05"/>
    <s v="igen"/>
    <s v="26-50%"/>
    <n v="3"/>
    <n v="0.6"/>
    <n v="0.05"/>
    <n v="0.3"/>
    <n v="0.06"/>
    <x v="12"/>
    <x v="4"/>
    <s v="igen"/>
    <x v="1"/>
  </r>
  <r>
    <x v="8"/>
    <x v="39"/>
    <s v="igen"/>
    <n v="6"/>
    <n v="4.05"/>
    <s v="igen"/>
    <s v="26-50%"/>
    <n v="3"/>
    <n v="0.6"/>
    <n v="0.05"/>
    <n v="0.3"/>
    <n v="0.06"/>
    <x v="10"/>
    <x v="2"/>
    <s v="igen"/>
    <x v="1"/>
  </r>
  <r>
    <x v="8"/>
    <x v="40"/>
    <s v="igen"/>
    <n v="1.5"/>
    <n v="3.56"/>
    <s v="igen"/>
    <s v="51-75%"/>
    <n v="4"/>
    <n v="0.2"/>
    <n v="0.3"/>
    <n v="0.7"/>
    <n v="0.1"/>
    <x v="12"/>
    <x v="4"/>
    <s v="igen"/>
    <x v="1"/>
  </r>
  <r>
    <x v="8"/>
    <x v="41"/>
    <s v="igen"/>
    <n v="3"/>
    <n v="3.8"/>
    <s v="igen"/>
    <s v="26-50%"/>
    <n v="3"/>
    <n v="0.5"/>
    <n v="0.1"/>
    <n v="0.3"/>
    <n v="0.02"/>
    <x v="9"/>
    <x v="19"/>
    <s v="igen"/>
    <x v="1"/>
  </r>
  <r>
    <x v="8"/>
    <x v="42"/>
    <s v="igen"/>
    <n v="3.5"/>
    <n v="3.64"/>
    <s v="igen"/>
    <s v="51-75%"/>
    <n v="4"/>
    <n v="0.15"/>
    <n v="0.25"/>
    <n v="0.01"/>
    <n v="0.01"/>
    <x v="12"/>
    <x v="15"/>
    <s v="igen"/>
    <x v="1"/>
  </r>
  <r>
    <x v="8"/>
    <x v="43"/>
    <s v="igen"/>
    <n v="0.5"/>
    <n v="3.56"/>
    <s v="igen"/>
    <s v="26-50%"/>
    <n v="3"/>
    <n v="0.15"/>
    <n v="0.05"/>
    <n v="0.04"/>
    <n v="7.0000000000000007E-2"/>
    <x v="10"/>
    <x v="7"/>
    <s v="igen"/>
    <x v="1"/>
  </r>
  <r>
    <x v="9"/>
    <x v="44"/>
    <s v="nem"/>
    <m/>
    <n v="3.8"/>
    <s v="nem"/>
    <m/>
    <n v="0"/>
    <n v="0.15"/>
    <m/>
    <m/>
    <m/>
    <x v="3"/>
    <x v="15"/>
    <s v="igen"/>
    <x v="2"/>
  </r>
  <r>
    <x v="9"/>
    <x v="44"/>
    <s v="nem"/>
    <m/>
    <n v="3.7"/>
    <s v="nem"/>
    <m/>
    <n v="0"/>
    <n v="0.15"/>
    <m/>
    <m/>
    <m/>
    <x v="10"/>
    <x v="7"/>
    <s v="igen"/>
    <x v="2"/>
  </r>
  <r>
    <x v="9"/>
    <x v="44"/>
    <s v="nem"/>
    <m/>
    <n v="3.7"/>
    <s v="nem"/>
    <m/>
    <n v="0"/>
    <n v="0.15"/>
    <m/>
    <m/>
    <m/>
    <x v="10"/>
    <x v="9"/>
    <s v="igen"/>
    <x v="2"/>
  </r>
  <r>
    <x v="9"/>
    <x v="44"/>
    <s v="igen"/>
    <n v="4"/>
    <n v="4"/>
    <s v="nem"/>
    <m/>
    <n v="0"/>
    <n v="0.2"/>
    <n v="0.2"/>
    <m/>
    <m/>
    <x v="9"/>
    <x v="19"/>
    <s v="nem"/>
    <x v="1"/>
  </r>
  <r>
    <x v="9"/>
    <x v="45"/>
    <s v="igen"/>
    <n v="3"/>
    <n v="4.0999999999999996"/>
    <s v="igen"/>
    <s v="26-50%"/>
    <n v="3"/>
    <n v="0.1"/>
    <n v="0.1"/>
    <n v="0.1"/>
    <n v="0.1"/>
    <x v="3"/>
    <x v="5"/>
    <s v="nem"/>
    <x v="1"/>
  </r>
  <r>
    <x v="9"/>
    <x v="45"/>
    <s v="igen"/>
    <n v="4"/>
    <n v="4.07"/>
    <s v="igen"/>
    <s v="26-50%"/>
    <n v="3"/>
    <n v="0.1"/>
    <n v="0.1"/>
    <n v="0.1"/>
    <n v="0.1"/>
    <x v="3"/>
    <x v="4"/>
    <s v="nem"/>
    <x v="1"/>
  </r>
  <r>
    <x v="10"/>
    <x v="46"/>
    <s v="igen"/>
    <n v="7"/>
    <n v="4.1900000000000004"/>
    <s v="igen"/>
    <s v="51-75%"/>
    <n v="4"/>
    <n v="0.25"/>
    <n v="0.45"/>
    <n v="0.05"/>
    <n v="0.05"/>
    <x v="16"/>
    <x v="5"/>
    <s v="igen"/>
    <x v="1"/>
  </r>
  <r>
    <x v="10"/>
    <x v="46"/>
    <s v="igen"/>
    <n v="8"/>
    <n v="4.1900000000000004"/>
    <s v="igen"/>
    <s v="51-75%"/>
    <n v="4"/>
    <n v="0.1"/>
    <n v="0.25"/>
    <n v="0.18"/>
    <n v="0.1"/>
    <x v="16"/>
    <x v="11"/>
    <s v="igen"/>
    <x v="1"/>
  </r>
  <r>
    <x v="10"/>
    <x v="47"/>
    <s v="igen"/>
    <n v="4.5"/>
    <n v="4.0999999999999996"/>
    <s v="igen"/>
    <s v="75% felett"/>
    <n v="5"/>
    <n v="0.2"/>
    <n v="0.2"/>
    <n v="0.06"/>
    <n v="0.03"/>
    <x v="16"/>
    <x v="7"/>
    <s v="igen"/>
    <x v="1"/>
  </r>
  <r>
    <x v="10"/>
    <x v="47"/>
    <s v="igen"/>
    <n v="5"/>
    <n v="4"/>
    <s v="igen"/>
    <s v="75% felett"/>
    <n v="5"/>
    <n v="0.2"/>
    <n v="0.2"/>
    <n v="0.08"/>
    <n v="0.04"/>
    <x v="16"/>
    <x v="4"/>
    <s v="igen"/>
    <x v="1"/>
  </r>
  <r>
    <x v="10"/>
    <x v="48"/>
    <s v="nem"/>
    <m/>
    <n v="3.8"/>
    <s v="igen"/>
    <s v="26-50%"/>
    <n v="3"/>
    <n v="0.2"/>
    <n v="0.1"/>
    <n v="0.35"/>
    <n v="0.15"/>
    <x v="16"/>
    <x v="18"/>
    <s v="igen"/>
    <x v="1"/>
  </r>
  <r>
    <x v="11"/>
    <x v="49"/>
    <s v="igen"/>
    <n v="2"/>
    <n v="3.71"/>
    <s v="igen"/>
    <s v="11-25%"/>
    <n v="2"/>
    <n v="0.12"/>
    <n v="0.03"/>
    <n v="0.26"/>
    <n v="0.01"/>
    <x v="2"/>
    <x v="1"/>
    <s v="igen"/>
    <x v="1"/>
  </r>
  <r>
    <x v="11"/>
    <x v="50"/>
    <s v="nem"/>
    <m/>
    <n v="3.6"/>
    <s v="igen"/>
    <s v="26-50%"/>
    <n v="3"/>
    <n v="0.2"/>
    <n v="0.05"/>
    <n v="0.02"/>
    <n v="0.01"/>
    <x v="2"/>
    <x v="1"/>
    <s v="igen"/>
    <x v="1"/>
  </r>
  <r>
    <x v="12"/>
    <x v="51"/>
    <s v="nem"/>
    <m/>
    <n v="3.1"/>
    <s v="nem"/>
    <m/>
    <n v="0"/>
    <n v="0.08"/>
    <m/>
    <n v="0.02"/>
    <m/>
    <x v="16"/>
    <x v="1"/>
    <s v="igen"/>
    <x v="1"/>
  </r>
  <r>
    <x v="12"/>
    <x v="51"/>
    <m/>
    <m/>
    <m/>
    <m/>
    <m/>
    <m/>
    <m/>
    <m/>
    <m/>
    <m/>
    <x v="17"/>
    <x v="1"/>
    <s v="igen"/>
    <x v="1"/>
  </r>
  <r>
    <x v="12"/>
    <x v="52"/>
    <s v="nem"/>
    <m/>
    <n v="3.94"/>
    <s v="nem"/>
    <m/>
    <n v="0"/>
    <n v="0.16"/>
    <n v="1E-3"/>
    <n v="0.435"/>
    <n v="1E-3"/>
    <x v="17"/>
    <x v="1"/>
    <s v="igen"/>
    <x v="1"/>
  </r>
  <r>
    <x v="12"/>
    <x v="53"/>
    <s v="nem"/>
    <m/>
    <n v="3.44"/>
    <s v="igen"/>
    <s v="11-25%"/>
    <n v="2"/>
    <n v="0.1"/>
    <n v="0.15"/>
    <n v="0.01"/>
    <n v="0.01"/>
    <x v="17"/>
    <x v="1"/>
    <s v="igen"/>
    <x v="1"/>
  </r>
  <r>
    <x v="12"/>
    <x v="54"/>
    <s v="igen"/>
    <n v="1.5"/>
    <n v="3.1"/>
    <s v="igen"/>
    <s v="11-25%"/>
    <n v="2"/>
    <n v="0.25"/>
    <n v="0.1"/>
    <n v="0.2"/>
    <n v="0.6"/>
    <x v="14"/>
    <x v="1"/>
    <s v="igen"/>
    <x v="1"/>
  </r>
  <r>
    <x v="12"/>
    <x v="55"/>
    <s v="nem"/>
    <m/>
    <n v="3.9"/>
    <s v="igen"/>
    <s v="10% alatt"/>
    <n v="1"/>
    <n v="0.2"/>
    <n v="0.05"/>
    <n v="0.2"/>
    <m/>
    <x v="16"/>
    <x v="1"/>
    <s v="igen"/>
    <x v="1"/>
  </r>
  <r>
    <x v="12"/>
    <x v="55"/>
    <s v="nem"/>
    <m/>
    <n v="3.9"/>
    <s v="igen"/>
    <s v="10% alatt"/>
    <n v="1"/>
    <n v="0.2"/>
    <n v="0.05"/>
    <n v="0.2"/>
    <m/>
    <x v="17"/>
    <x v="3"/>
    <s v="igen"/>
    <x v="1"/>
  </r>
  <r>
    <x v="12"/>
    <x v="56"/>
    <s v="igen"/>
    <n v="3"/>
    <n v="3.3"/>
    <s v="nem"/>
    <m/>
    <n v="0"/>
    <n v="0.01"/>
    <n v="0.05"/>
    <n v="0.01"/>
    <n v="0.01"/>
    <x v="17"/>
    <x v="3"/>
    <s v="igen"/>
    <x v="1"/>
  </r>
  <r>
    <x v="13"/>
    <x v="57"/>
    <s v="igen"/>
    <n v="5"/>
    <n v="3.48"/>
    <s v="nem"/>
    <m/>
    <n v="0"/>
    <n v="0.2"/>
    <n v="0.1"/>
    <n v="0.01"/>
    <n v="0.01"/>
    <x v="13"/>
    <x v="5"/>
    <s v="nem"/>
    <x v="1"/>
  </r>
  <r>
    <x v="13"/>
    <x v="58"/>
    <s v="igen"/>
    <n v="8"/>
    <n v="3.8"/>
    <s v="igen"/>
    <s v="26-50%"/>
    <n v="3"/>
    <n v="0.25"/>
    <n v="0.25"/>
    <n v="0.01"/>
    <n v="0.01"/>
    <x v="18"/>
    <x v="4"/>
    <s v="igen"/>
    <x v="1"/>
  </r>
  <r>
    <x v="13"/>
    <x v="59"/>
    <s v="igen"/>
    <n v="1.5"/>
    <n v="3.4"/>
    <s v="nem"/>
    <m/>
    <n v="0"/>
    <n v="7.0000000000000007E-2"/>
    <n v="0.05"/>
    <n v="0.01"/>
    <n v="0.01"/>
    <x v="13"/>
    <x v="9"/>
    <s v="igen"/>
    <x v="1"/>
  </r>
  <r>
    <x v="14"/>
    <x v="60"/>
    <s v="igen"/>
    <n v="4.5999999999999996"/>
    <n v="4.05"/>
    <s v="igen"/>
    <s v="51-75%"/>
    <n v="4"/>
    <n v="0.15"/>
    <n v="0.15"/>
    <n v="0.3"/>
    <n v="0.1"/>
    <x v="13"/>
    <x v="5"/>
    <s v="nem"/>
    <x v="1"/>
  </r>
  <r>
    <x v="14"/>
    <x v="61"/>
    <s v="igen"/>
    <n v="4"/>
    <n v="3.84"/>
    <s v="igen"/>
    <s v="26-50%"/>
    <n v="3"/>
    <n v="0.3"/>
    <n v="0.15"/>
    <n v="0.5"/>
    <n v="0.1"/>
    <x v="13"/>
    <x v="8"/>
    <s v="igen"/>
    <x v="2"/>
  </r>
  <r>
    <x v="14"/>
    <x v="61"/>
    <s v="igen"/>
    <n v="5"/>
    <n v="4.09"/>
    <s v="igen"/>
    <s v="26-50%"/>
    <n v="3"/>
    <n v="0.3"/>
    <n v="0.15"/>
    <n v="0.5"/>
    <n v="0.1"/>
    <x v="13"/>
    <x v="20"/>
    <s v="nem"/>
    <x v="1"/>
  </r>
  <r>
    <x v="14"/>
    <x v="62"/>
    <s v="igen"/>
    <n v="10"/>
    <n v="3.72"/>
    <s v="igen"/>
    <s v="51-75%"/>
    <n v="4"/>
    <n v="0.4"/>
    <n v="0.4"/>
    <n v="0.05"/>
    <n v="0.05"/>
    <x v="13"/>
    <x v="21"/>
    <s v="nem"/>
    <x v="2"/>
  </r>
  <r>
    <x v="14"/>
    <x v="62"/>
    <s v="igen"/>
    <n v="10"/>
    <n v="4.04"/>
    <s v="igen"/>
    <s v="51-75%"/>
    <n v="4"/>
    <n v="0.4"/>
    <n v="0.4"/>
    <n v="0.03"/>
    <n v="0.05"/>
    <x v="13"/>
    <x v="8"/>
    <s v="igen"/>
    <x v="1"/>
  </r>
  <r>
    <x v="15"/>
    <x v="63"/>
    <s v="nem"/>
    <s v=" "/>
    <n v="3.7"/>
    <s v="igen"/>
    <s v="75% felett"/>
    <n v="5"/>
    <n v="0.2"/>
    <n v="0.1"/>
    <n v="0.05"/>
    <n v="0.02"/>
    <x v="7"/>
    <x v="6"/>
    <s v="igen"/>
    <x v="1"/>
  </r>
  <r>
    <x v="16"/>
    <x v="64"/>
    <s v="nem"/>
    <m/>
    <n v="4.2"/>
    <s v="igen"/>
    <s v="11-25%"/>
    <n v="2"/>
    <n v="1"/>
    <n v="0.2"/>
    <n v="0.4"/>
    <n v="0.2"/>
    <x v="14"/>
    <x v="16"/>
    <s v="igen"/>
    <x v="1"/>
  </r>
  <r>
    <x v="16"/>
    <x v="65"/>
    <s v="nem"/>
    <m/>
    <n v="3.4"/>
    <s v="nem"/>
    <m/>
    <n v="0"/>
    <n v="0.1"/>
    <n v="0.2"/>
    <n v="2.5000000000000001E-2"/>
    <n v="0.125"/>
    <x v="7"/>
    <x v="12"/>
    <s v="igen"/>
    <x v="1"/>
  </r>
  <r>
    <x v="16"/>
    <x v="65"/>
    <m/>
    <m/>
    <m/>
    <m/>
    <m/>
    <m/>
    <m/>
    <m/>
    <m/>
    <m/>
    <x v="1"/>
    <x v="12"/>
    <s v="igen"/>
    <x v="1"/>
  </r>
  <r>
    <x v="16"/>
    <x v="66"/>
    <s v="igen"/>
    <n v="2"/>
    <n v="3.9"/>
    <s v="nem"/>
    <m/>
    <n v="0"/>
    <n v="0.2"/>
    <n v="0.1"/>
    <n v="0.7"/>
    <n v="0.15"/>
    <x v="1"/>
    <x v="5"/>
    <s v="igen"/>
    <x v="1"/>
  </r>
  <r>
    <x v="16"/>
    <x v="67"/>
    <s v="igen"/>
    <n v="1.1000000000000001"/>
    <n v="3.97"/>
    <s v="igen"/>
    <s v="26-50%"/>
    <n v="3"/>
    <n v="0.4"/>
    <n v="0.1"/>
    <n v="0.5"/>
    <n v="0.3"/>
    <x v="3"/>
    <x v="5"/>
    <s v="igen"/>
    <x v="1"/>
  </r>
  <r>
    <x v="16"/>
    <x v="67"/>
    <s v="igen"/>
    <n v="1.1000000000000001"/>
    <n v="3.88"/>
    <s v="igen"/>
    <s v="26-50%"/>
    <n v="3"/>
    <n v="0.3"/>
    <n v="0.1"/>
    <n v="0.3"/>
    <n v="0.3"/>
    <x v="19"/>
    <x v="12"/>
    <s v="igen"/>
    <x v="1"/>
  </r>
  <r>
    <x v="16"/>
    <x v="68"/>
    <s v="nem"/>
    <m/>
    <n v="3.8"/>
    <s v="igen"/>
    <s v="11-25%"/>
    <n v="2"/>
    <n v="0.05"/>
    <n v="0.03"/>
    <n v="0.01"/>
    <n v="5.0000000000000001E-3"/>
    <x v="1"/>
    <x v="4"/>
    <s v="nem"/>
    <x v="1"/>
  </r>
  <r>
    <x v="16"/>
    <x v="69"/>
    <s v="igen"/>
    <n v="2"/>
    <n v="3.46"/>
    <s v="nem"/>
    <m/>
    <n v="0"/>
    <n v="0.3"/>
    <n v="0.02"/>
    <n v="0.1"/>
    <n v="0.02"/>
    <x v="9"/>
    <x v="19"/>
    <s v="nem"/>
    <x v="1"/>
  </r>
  <r>
    <x v="17"/>
    <x v="70"/>
    <s v="igen"/>
    <n v="2"/>
    <n v="3.39"/>
    <s v="igen"/>
    <s v="11-25%"/>
    <n v="2"/>
    <n v="0.15"/>
    <n v="0.03"/>
    <n v="0.01"/>
    <n v="0.01"/>
    <x v="14"/>
    <x v="1"/>
    <s v="igen"/>
    <x v="1"/>
  </r>
  <r>
    <x v="17"/>
    <x v="71"/>
    <s v="nem"/>
    <m/>
    <n v="3.1"/>
    <s v="nem"/>
    <m/>
    <n v="0"/>
    <n v="0.1"/>
    <n v="0.01"/>
    <n v="0"/>
    <n v="0"/>
    <x v="10"/>
    <x v="15"/>
    <s v="igen"/>
    <x v="1"/>
  </r>
  <r>
    <x v="17"/>
    <x v="71"/>
    <s v="nem"/>
    <m/>
    <n v="3"/>
    <s v="nem"/>
    <m/>
    <n v="0"/>
    <n v="0.1"/>
    <n v="0.01"/>
    <n v="0"/>
    <n v="0"/>
    <x v="2"/>
    <x v="7"/>
    <s v="igen"/>
    <x v="1"/>
  </r>
  <r>
    <x v="18"/>
    <x v="72"/>
    <s v="nem"/>
    <m/>
    <n v="3.5"/>
    <s v="igen"/>
    <s v="51-75%"/>
    <n v="4"/>
    <n v="0.2"/>
    <n v="0.2"/>
    <n v="0.01"/>
    <n v="0.02"/>
    <x v="16"/>
    <x v="15"/>
    <s v="igen"/>
    <x v="1"/>
  </r>
  <r>
    <x v="19"/>
    <x v="73"/>
    <s v="igen"/>
    <n v="6"/>
    <n v="3.52"/>
    <s v="igen"/>
    <s v="26-50%"/>
    <n v="3"/>
    <n v="0.1"/>
    <n v="0.15"/>
    <n v="0.05"/>
    <m/>
    <x v="3"/>
    <x v="8"/>
    <s v="igen"/>
    <x v="1"/>
  </r>
  <r>
    <x v="19"/>
    <x v="74"/>
    <s v="igen"/>
    <n v="4"/>
    <n v="4.05"/>
    <s v="igen"/>
    <s v="26-50%"/>
    <n v="3"/>
    <n v="0.15"/>
    <n v="0.4"/>
    <n v="0.1"/>
    <n v="0.1"/>
    <x v="3"/>
    <x v="5"/>
    <s v="nem"/>
    <x v="1"/>
  </r>
  <r>
    <x v="19"/>
    <x v="75"/>
    <s v="igen"/>
    <n v="3"/>
    <n v="3.99"/>
    <s v="igen"/>
    <s v="11-25%"/>
    <n v="2"/>
    <n v="0.5"/>
    <m/>
    <n v="0.03"/>
    <m/>
    <x v="3"/>
    <x v="9"/>
    <s v="igen"/>
    <x v="1"/>
  </r>
  <r>
    <x v="19"/>
    <x v="75"/>
    <s v="igen"/>
    <n v="10"/>
    <n v="3.62"/>
    <s v="igen"/>
    <s v="11-25%"/>
    <n v="2"/>
    <n v="0.6"/>
    <m/>
    <n v="0.05"/>
    <m/>
    <x v="3"/>
    <x v="4"/>
    <s v="igen"/>
    <x v="1"/>
  </r>
  <r>
    <x v="19"/>
    <x v="76"/>
    <s v="igen"/>
    <n v="4"/>
    <n v="4.0599999999999996"/>
    <s v="igen"/>
    <s v="26-50%"/>
    <n v="3"/>
    <n v="0.15"/>
    <m/>
    <n v="0.05"/>
    <m/>
    <x v="11"/>
    <x v="11"/>
    <s v="igen"/>
    <x v="1"/>
  </r>
  <r>
    <x v="20"/>
    <x v="77"/>
    <s v="nem"/>
    <m/>
    <n v="3.43"/>
    <s v="nem"/>
    <m/>
    <n v="0"/>
    <n v="0.1"/>
    <n v="0.1"/>
    <n v="0.1"/>
    <n v="0.1"/>
    <x v="13"/>
    <x v="1"/>
    <s v="igen"/>
    <x v="1"/>
  </r>
  <r>
    <x v="20"/>
    <x v="78"/>
    <s v="nem"/>
    <m/>
    <n v="3.56"/>
    <s v="igen"/>
    <s v="11-25%"/>
    <n v="2"/>
    <n v="0.3"/>
    <n v="0.05"/>
    <n v="0.6"/>
    <n v="0.05"/>
    <x v="13"/>
    <x v="1"/>
    <s v="nem"/>
    <x v="1"/>
  </r>
  <r>
    <x v="20"/>
    <x v="79"/>
    <s v="nem"/>
    <m/>
    <n v="3.3"/>
    <s v="nem"/>
    <m/>
    <n v="0"/>
    <n v="0.2"/>
    <n v="0.1"/>
    <n v="0.2"/>
    <n v="0.2"/>
    <x v="13"/>
    <x v="1"/>
    <s v="igen"/>
    <x v="1"/>
  </r>
  <r>
    <x v="20"/>
    <x v="80"/>
    <s v="nem"/>
    <m/>
    <n v="3.48"/>
    <s v="igen"/>
    <s v="11-25%"/>
    <n v="2"/>
    <n v="0.15"/>
    <n v="0.02"/>
    <n v="0.9"/>
    <n v="0.1"/>
    <x v="14"/>
    <x v="1"/>
    <s v="igen"/>
    <x v="1"/>
  </r>
  <r>
    <x v="20"/>
    <x v="80"/>
    <s v="nem"/>
    <m/>
    <n v="3.48"/>
    <s v="igen"/>
    <s v="11-25%"/>
    <n v="2"/>
    <n v="0.15"/>
    <n v="0.02"/>
    <n v="0.9"/>
    <n v="0.1"/>
    <x v="13"/>
    <x v="2"/>
    <s v="igen"/>
    <x v="1"/>
  </r>
  <r>
    <x v="20"/>
    <x v="81"/>
    <s v="nem"/>
    <m/>
    <n v="3.2"/>
    <s v="igen"/>
    <s v="10% alatt"/>
    <n v="1"/>
    <n v="0.15"/>
    <n v="0.05"/>
    <n v="0.85"/>
    <n v="0.1"/>
    <x v="2"/>
    <x v="1"/>
    <s v="nem"/>
    <x v="1"/>
  </r>
  <r>
    <x v="20"/>
    <x v="81"/>
    <s v="nem"/>
    <m/>
    <n v="3.2"/>
    <s v="igen"/>
    <s v="10% alatt"/>
    <n v="1"/>
    <n v="0.15"/>
    <n v="0.05"/>
    <n v="0.85"/>
    <n v="0.1"/>
    <x v="2"/>
    <x v="3"/>
    <s v="nem"/>
    <x v="1"/>
  </r>
  <r>
    <x v="20"/>
    <x v="82"/>
    <s v="igen"/>
    <n v="2"/>
    <n v="3.6"/>
    <s v="igen"/>
    <s v="26-50%"/>
    <n v="3"/>
    <n v="0.2"/>
    <n v="0.1"/>
    <n v="0.9"/>
    <n v="0.4"/>
    <x v="14"/>
    <x v="1"/>
    <s v="igen"/>
    <x v="1"/>
  </r>
  <r>
    <x v="20"/>
    <x v="82"/>
    <s v="igen"/>
    <n v="2"/>
    <n v="3.66"/>
    <s v="igen"/>
    <s v="26-50%"/>
    <n v="3"/>
    <n v="0.2"/>
    <n v="0.1"/>
    <n v="0.9"/>
    <n v="0.4"/>
    <x v="14"/>
    <x v="16"/>
    <s v="nem"/>
    <x v="1"/>
  </r>
  <r>
    <x v="20"/>
    <x v="82"/>
    <s v="igen"/>
    <n v="2"/>
    <n v="3.66"/>
    <s v="igen"/>
    <s v="26-50%"/>
    <n v="3"/>
    <n v="0.2"/>
    <n v="0.1"/>
    <n v="0.9"/>
    <n v="0.4"/>
    <x v="14"/>
    <x v="2"/>
    <s v="nem"/>
    <x v="1"/>
  </r>
  <r>
    <x v="20"/>
    <x v="83"/>
    <s v="nem"/>
    <m/>
    <n v="3.73"/>
    <s v="nem"/>
    <m/>
    <n v="0"/>
    <n v="0.15"/>
    <n v="0.05"/>
    <n v="0.5"/>
    <n v="0.5"/>
    <x v="2"/>
    <x v="3"/>
    <s v="nem"/>
    <x v="1"/>
  </r>
  <r>
    <x v="20"/>
    <x v="83"/>
    <s v="nem"/>
    <m/>
    <n v="4.33"/>
    <s v="nem"/>
    <m/>
    <n v="0"/>
    <n v="0.05"/>
    <n v="0.05"/>
    <n v="0.5"/>
    <n v="0.25"/>
    <x v="2"/>
    <x v="1"/>
    <s v="nem"/>
    <x v="1"/>
  </r>
  <r>
    <x v="20"/>
    <x v="84"/>
    <s v="nem"/>
    <m/>
    <n v="3.4"/>
    <s v="nem"/>
    <m/>
    <n v="0"/>
    <n v="0.2"/>
    <n v="0.05"/>
    <n v="0.3"/>
    <n v="0.05"/>
    <x v="2"/>
    <x v="3"/>
    <s v="nem"/>
    <x v="1"/>
  </r>
  <r>
    <x v="20"/>
    <x v="85"/>
    <s v="nem"/>
    <m/>
    <n v="3.68"/>
    <s v="igen"/>
    <s v="11-25%"/>
    <n v="2"/>
    <n v="0.3"/>
    <n v="0.1"/>
    <n v="0.4"/>
    <n v="0.4"/>
    <x v="13"/>
    <x v="1"/>
    <s v="nem"/>
    <x v="1"/>
  </r>
  <r>
    <x v="20"/>
    <x v="86"/>
    <s v="nem"/>
    <m/>
    <n v="3.65"/>
    <s v="igen"/>
    <s v="26-50%"/>
    <n v="3"/>
    <n v="0.4"/>
    <n v="7.0000000000000007E-2"/>
    <n v="0.15"/>
    <n v="0.04"/>
    <x v="13"/>
    <x v="1"/>
    <s v="nem"/>
    <x v="1"/>
  </r>
  <r>
    <x v="20"/>
    <x v="86"/>
    <s v="nem"/>
    <m/>
    <n v="3.65"/>
    <s v="igen"/>
    <s v="26-50%"/>
    <n v="3"/>
    <n v="0.4"/>
    <n v="7.0000000000000007E-2"/>
    <n v="0.15"/>
    <n v="0.04"/>
    <x v="13"/>
    <x v="3"/>
    <s v="igen"/>
    <x v="1"/>
  </r>
  <r>
    <x v="21"/>
    <x v="87"/>
    <s v="nem"/>
    <m/>
    <n v="3.5"/>
    <s v="nem"/>
    <m/>
    <n v="0"/>
    <n v="0.2"/>
    <n v="0.1"/>
    <n v="0.5"/>
    <m/>
    <x v="1"/>
    <x v="12"/>
    <s v="igen"/>
    <x v="1"/>
  </r>
  <r>
    <x v="21"/>
    <x v="88"/>
    <s v="nem"/>
    <m/>
    <n v="3.8"/>
    <s v="nem"/>
    <m/>
    <n v="0"/>
    <n v="0.1"/>
    <n v="0.25"/>
    <n v="5.0000000000000001E-4"/>
    <m/>
    <x v="3"/>
    <x v="8"/>
    <s v="nem"/>
    <x v="1"/>
  </r>
  <r>
    <x v="21"/>
    <x v="89"/>
    <s v="nem"/>
    <m/>
    <n v="3.85"/>
    <s v="igen"/>
    <s v="26-50%"/>
    <n v="3"/>
    <n v="0.55000000000000004"/>
    <n v="0.35"/>
    <n v="8.5000000000000006E-2"/>
    <n v="0.01"/>
    <x v="1"/>
    <x v="11"/>
    <s v="igen"/>
    <x v="1"/>
  </r>
  <r>
    <x v="22"/>
    <x v="90"/>
    <s v="igen"/>
    <n v="3"/>
    <n v="3.6"/>
    <s v="igen"/>
    <s v="11-25%"/>
    <n v="2"/>
    <n v="0.2"/>
    <n v="0.04"/>
    <n v="0.5"/>
    <n v="5.0000000000000001E-3"/>
    <x v="11"/>
    <x v="5"/>
    <s v="nem"/>
    <x v="1"/>
  </r>
  <r>
    <x v="23"/>
    <x v="91"/>
    <s v="nem"/>
    <m/>
    <n v="3.4"/>
    <s v="igen"/>
    <s v="11-25%"/>
    <n v="2"/>
    <n v="0.2"/>
    <m/>
    <n v="0.5"/>
    <m/>
    <x v="2"/>
    <x v="3"/>
    <s v="igen"/>
    <x v="1"/>
  </r>
  <r>
    <x v="23"/>
    <x v="91"/>
    <s v="nem"/>
    <m/>
    <n v="3.53"/>
    <s v="igen"/>
    <s v="11-25%"/>
    <n v="2"/>
    <n v="0.2"/>
    <m/>
    <n v="0.5"/>
    <m/>
    <x v="2"/>
    <x v="2"/>
    <s v="igen"/>
    <x v="1"/>
  </r>
  <r>
    <x v="23"/>
    <x v="92"/>
    <s v="nem"/>
    <m/>
    <n v="3.6"/>
    <s v="igen"/>
    <s v="10% alatt"/>
    <n v="1"/>
    <n v="0.25"/>
    <n v="0.1"/>
    <n v="0.2"/>
    <n v="0.05"/>
    <x v="2"/>
    <x v="1"/>
    <s v="igen"/>
    <x v="1"/>
  </r>
  <r>
    <x v="23"/>
    <x v="92"/>
    <m/>
    <m/>
    <m/>
    <m/>
    <m/>
    <m/>
    <m/>
    <m/>
    <m/>
    <m/>
    <x v="14"/>
    <x v="1"/>
    <s v="igen"/>
    <x v="1"/>
  </r>
  <r>
    <x v="23"/>
    <x v="93"/>
    <s v="igen"/>
    <n v="1.5"/>
    <n v="3.73"/>
    <s v="igen"/>
    <s v="10% alatt"/>
    <n v="1"/>
    <n v="0.2"/>
    <n v="0.12"/>
    <n v="0.8"/>
    <n v="0.3"/>
    <x v="2"/>
    <x v="1"/>
    <s v="igen"/>
    <x v="1"/>
  </r>
  <r>
    <x v="23"/>
    <x v="94"/>
    <s v="nem"/>
    <m/>
    <n v="3.48"/>
    <s v="igen"/>
    <s v="10% alatt"/>
    <n v="1"/>
    <n v="1"/>
    <n v="0.02"/>
    <n v="0.45"/>
    <n v="1E-3"/>
    <x v="2"/>
    <x v="3"/>
    <s v="igen"/>
    <x v="1"/>
  </r>
  <r>
    <x v="23"/>
    <x v="95"/>
    <s v="nem"/>
    <m/>
    <n v="3.86"/>
    <s v="igen"/>
    <s v="11-25%"/>
    <n v="2"/>
    <n v="0.1"/>
    <n v="0.05"/>
    <n v="0.05"/>
    <n v="0.01"/>
    <x v="2"/>
    <x v="3"/>
    <s v="igen"/>
    <x v="1"/>
  </r>
  <r>
    <x v="23"/>
    <x v="96"/>
    <s v="igen"/>
    <n v="1.2"/>
    <n v="3.88"/>
    <s v="igen"/>
    <s v="10% alatt"/>
    <n v="1"/>
    <n v="0.03"/>
    <n v="1E-4"/>
    <n v="0.01"/>
    <m/>
    <x v="2"/>
    <x v="1"/>
    <s v="nem"/>
    <x v="1"/>
  </r>
  <r>
    <x v="23"/>
    <x v="97"/>
    <s v="nem"/>
    <m/>
    <n v="3.5"/>
    <s v="nem"/>
    <m/>
    <n v="0"/>
    <n v="0.1"/>
    <n v="0.05"/>
    <n v="0.9"/>
    <n v="0.5"/>
    <x v="2"/>
    <x v="3"/>
    <s v="igen"/>
    <x v="1"/>
  </r>
  <r>
    <x v="23"/>
    <x v="98"/>
    <s v="igen"/>
    <n v="1.5"/>
    <n v="3.5"/>
    <s v="igen"/>
    <s v="10% alatt"/>
    <n v="1"/>
    <n v="0.4"/>
    <n v="0.1"/>
    <n v="0.8"/>
    <n v="0.02"/>
    <x v="20"/>
    <x v="1"/>
    <s v="igen"/>
    <x v="1"/>
  </r>
  <r>
    <x v="23"/>
    <x v="98"/>
    <m/>
    <m/>
    <m/>
    <m/>
    <m/>
    <m/>
    <m/>
    <m/>
    <m/>
    <m/>
    <x v="12"/>
    <x v="1"/>
    <s v="igen"/>
    <x v="1"/>
  </r>
  <r>
    <x v="24"/>
    <x v="99"/>
    <s v="igen"/>
    <n v="8"/>
    <n v="4.0999999999999996"/>
    <s v="nem"/>
    <m/>
    <n v="0"/>
    <n v="0.4"/>
    <n v="0.05"/>
    <n v="0.5"/>
    <n v="0.01"/>
    <x v="9"/>
    <x v="22"/>
    <s v="igen"/>
    <x v="2"/>
  </r>
  <r>
    <x v="25"/>
    <x v="100"/>
    <s v="igen"/>
    <n v="3"/>
    <n v="3.8"/>
    <s v="nem"/>
    <m/>
    <n v="0"/>
    <n v="0.01"/>
    <n v="0.01"/>
    <n v="0.01"/>
    <n v="0.01"/>
    <x v="9"/>
    <x v="22"/>
    <s v="igen"/>
    <x v="2"/>
  </r>
  <r>
    <x v="26"/>
    <x v="101"/>
    <s v="igen"/>
    <n v="3"/>
    <n v="3.8"/>
    <s v="igen"/>
    <s v="26-50%"/>
    <n v="3"/>
    <n v="0.25"/>
    <n v="0.1"/>
    <n v="0.1"/>
    <n v="0.15"/>
    <x v="17"/>
    <x v="6"/>
    <s v="igen"/>
    <x v="1"/>
  </r>
  <r>
    <x v="27"/>
    <x v="102"/>
    <s v="igen"/>
    <n v="3"/>
    <n v="3.65"/>
    <s v="igen"/>
    <s v="26-50%"/>
    <n v="3"/>
    <n v="0.15"/>
    <n v="0.1"/>
    <n v="0.01"/>
    <n v="0.01"/>
    <x v="8"/>
    <x v="7"/>
    <s v="nem"/>
    <x v="1"/>
  </r>
  <r>
    <x v="27"/>
    <x v="102"/>
    <s v="igen"/>
    <n v="2"/>
    <n v="4"/>
    <s v="igen"/>
    <s v="26-50%"/>
    <n v="3"/>
    <n v="0.1"/>
    <n v="0.05"/>
    <n v="0.01"/>
    <n v="0.01"/>
    <x v="8"/>
    <x v="9"/>
    <s v="igen"/>
    <x v="1"/>
  </r>
  <r>
    <x v="27"/>
    <x v="103"/>
    <s v="igen"/>
    <n v="3"/>
    <n v="3.71"/>
    <s v="igen"/>
    <s v="26-50%"/>
    <n v="3"/>
    <n v="0.21"/>
    <n v="0.28000000000000003"/>
    <n v="0.13"/>
    <n v="0.28999999999999998"/>
    <x v="8"/>
    <x v="15"/>
    <s v="igen"/>
    <x v="1"/>
  </r>
  <r>
    <x v="28"/>
    <x v="104"/>
    <s v="nem"/>
    <m/>
    <n v="3.51"/>
    <s v="igen"/>
    <s v="26-50%"/>
    <n v="3"/>
    <n v="0.15"/>
    <n v="0.25"/>
    <n v="0.1"/>
    <n v="0.5"/>
    <x v="21"/>
    <x v="15"/>
    <s v="igen"/>
    <x v="1"/>
  </r>
  <r>
    <x v="28"/>
    <x v="105"/>
    <s v="nem"/>
    <m/>
    <n v="3.92"/>
    <s v="igen"/>
    <s v="10% alatt"/>
    <n v="1"/>
    <n v="0.06"/>
    <n v="0.1"/>
    <n v="0.01"/>
    <n v="0.2"/>
    <x v="21"/>
    <x v="11"/>
    <s v="igen"/>
    <x v="1"/>
  </r>
  <r>
    <x v="28"/>
    <x v="105"/>
    <s v="nem"/>
    <m/>
    <n v="4.09"/>
    <s v="igen"/>
    <s v="11-25%"/>
    <n v="2"/>
    <n v="0.15"/>
    <n v="0.15"/>
    <n v="0.01"/>
    <n v="0.2"/>
    <x v="21"/>
    <x v="5"/>
    <s v="nem"/>
    <x v="1"/>
  </r>
  <r>
    <x v="28"/>
    <x v="106"/>
    <s v="igen"/>
    <n v="2"/>
    <n v="3.43"/>
    <s v="nem"/>
    <m/>
    <n v="0"/>
    <n v="0.1"/>
    <n v="0.02"/>
    <n v="0.01"/>
    <n v="0.2"/>
    <x v="21"/>
    <x v="4"/>
    <s v="nem"/>
    <x v="1"/>
  </r>
  <r>
    <x v="29"/>
    <x v="107"/>
    <s v="nem"/>
    <m/>
    <n v="3.5"/>
    <s v="nem"/>
    <m/>
    <n v="0"/>
    <n v="0.1"/>
    <n v="0.08"/>
    <m/>
    <m/>
    <x v="22"/>
    <x v="12"/>
    <s v="igen"/>
    <x v="1"/>
  </r>
  <r>
    <x v="29"/>
    <x v="108"/>
    <s v="igen"/>
    <n v="3.8"/>
    <n v="3.8"/>
    <s v="igen"/>
    <s v="51-75%"/>
    <n v="4"/>
    <n v="0.08"/>
    <n v="0.5"/>
    <m/>
    <m/>
    <x v="11"/>
    <x v="5"/>
    <s v="nem"/>
    <x v="1"/>
  </r>
  <r>
    <x v="29"/>
    <x v="108"/>
    <m/>
    <m/>
    <m/>
    <m/>
    <m/>
    <m/>
    <m/>
    <m/>
    <m/>
    <m/>
    <x v="23"/>
    <x v="5"/>
    <s v="nem"/>
    <x v="1"/>
  </r>
  <r>
    <x v="29"/>
    <x v="108"/>
    <m/>
    <m/>
    <m/>
    <m/>
    <m/>
    <m/>
    <m/>
    <m/>
    <m/>
    <m/>
    <x v="24"/>
    <x v="5"/>
    <s v="nem"/>
    <x v="1"/>
  </r>
  <r>
    <x v="30"/>
    <x v="109"/>
    <s v="igen"/>
    <n v="3.67"/>
    <n v="3.6"/>
    <s v="igen"/>
    <s v="26-50%"/>
    <n v="3"/>
    <n v="0.28000000000000003"/>
    <n v="0.03"/>
    <n v="0.2"/>
    <n v="0.02"/>
    <x v="17"/>
    <x v="9"/>
    <s v="igen"/>
    <x v="1"/>
  </r>
  <r>
    <x v="30"/>
    <x v="110"/>
    <s v="igen"/>
    <n v="3.9"/>
    <n v="3.74"/>
    <s v="igen"/>
    <s v="11-25%"/>
    <n v="2"/>
    <n v="0.2"/>
    <n v="0.1"/>
    <n v="0.01"/>
    <n v="0.01"/>
    <x v="17"/>
    <x v="11"/>
    <s v="igen"/>
    <x v="1"/>
  </r>
  <r>
    <x v="30"/>
    <x v="110"/>
    <s v="igen"/>
    <n v="4.3"/>
    <n v="3.74"/>
    <s v="igen"/>
    <s v="11-25%"/>
    <n v="2"/>
    <n v="0.2"/>
    <n v="0.1"/>
    <n v="0.01"/>
    <n v="0.01"/>
    <x v="17"/>
    <x v="21"/>
    <s v="igen"/>
    <x v="2"/>
  </r>
  <r>
    <x v="30"/>
    <x v="111"/>
    <s v="igen"/>
    <n v="3.7"/>
    <n v="4.3"/>
    <s v="igen"/>
    <s v="75% felett"/>
    <n v="5"/>
    <n v="0.5"/>
    <n v="0.1"/>
    <n v="0.15"/>
    <n v="0.1"/>
    <x v="16"/>
    <x v="5"/>
    <s v="igen"/>
    <x v="1"/>
  </r>
  <r>
    <x v="30"/>
    <x v="111"/>
    <s v="igen"/>
    <n v="6.4"/>
    <n v="4.0999999999999996"/>
    <s v="igen"/>
    <s v="75% felett"/>
    <n v="5"/>
    <n v="0.3"/>
    <n v="0.1"/>
    <n v="0.1"/>
    <n v="0.2"/>
    <x v="17"/>
    <x v="4"/>
    <s v="igen"/>
    <x v="1"/>
  </r>
  <r>
    <x v="30"/>
    <x v="112"/>
    <s v="igen"/>
    <n v="3.8"/>
    <n v="3.86"/>
    <s v="igen"/>
    <s v="26-50%"/>
    <n v="3"/>
    <n v="0.24"/>
    <n v="0.02"/>
    <n v="7.0000000000000007E-2"/>
    <n v="0.02"/>
    <x v="9"/>
    <x v="17"/>
    <s v="igen"/>
    <x v="2"/>
  </r>
  <r>
    <x v="30"/>
    <x v="112"/>
    <s v="igen"/>
    <n v="3.7"/>
    <n v="3.78"/>
    <s v="igen"/>
    <s v="26-50%"/>
    <n v="3"/>
    <n v="0.3"/>
    <n v="0.02"/>
    <n v="0.11"/>
    <n v="0.02"/>
    <x v="9"/>
    <x v="2"/>
    <s v="igen"/>
    <x v="1"/>
  </r>
  <r>
    <x v="30"/>
    <x v="113"/>
    <s v="igen"/>
    <n v="3.2"/>
    <n v="3.98"/>
    <s v="igen"/>
    <s v="26-50%"/>
    <n v="3"/>
    <n v="0.35"/>
    <n v="0.25"/>
    <n v="0.3"/>
    <n v="0.1"/>
    <x v="16"/>
    <x v="12"/>
    <s v="igen"/>
    <x v="1"/>
  </r>
  <r>
    <x v="31"/>
    <x v="114"/>
    <s v="nem"/>
    <m/>
    <n v="3.84"/>
    <s v="nem"/>
    <m/>
    <n v="0"/>
    <n v="0.25"/>
    <n v="0.15"/>
    <n v="0.48"/>
    <n v="0.46"/>
    <x v="21"/>
    <x v="5"/>
    <s v="igen"/>
    <x v="1"/>
  </r>
  <r>
    <x v="32"/>
    <x v="115"/>
    <s v="igen"/>
    <n v="2"/>
    <n v="3.67"/>
    <s v="igen"/>
    <s v="11-25%"/>
    <n v="2"/>
    <n v="0.2"/>
    <n v="0.1"/>
    <n v="0.7"/>
    <n v="0.2"/>
    <x v="21"/>
    <x v="14"/>
    <s v="igen"/>
    <x v="1"/>
  </r>
  <r>
    <x v="32"/>
    <x v="115"/>
    <s v="nem"/>
    <m/>
    <n v="4.8600000000000003"/>
    <m/>
    <m/>
    <n v="0"/>
    <m/>
    <m/>
    <m/>
    <m/>
    <x v="21"/>
    <x v="8"/>
    <s v="igen"/>
    <x v="1"/>
  </r>
  <r>
    <x v="32"/>
    <x v="116"/>
    <s v="igen"/>
    <n v="2"/>
    <n v="3.75"/>
    <s v="igen"/>
    <s v="11-25%"/>
    <n v="2"/>
    <n v="0.3"/>
    <n v="0.4"/>
    <n v="0.15"/>
    <n v="0.15"/>
    <x v="21"/>
    <x v="11"/>
    <s v="igen"/>
    <x v="1"/>
  </r>
  <r>
    <x v="32"/>
    <x v="117"/>
    <s v="igen"/>
    <n v="2"/>
    <n v="3.51"/>
    <s v="igen"/>
    <s v="11-25%"/>
    <n v="2"/>
    <n v="0.2"/>
    <n v="0.4"/>
    <n v="0.15"/>
    <n v="0.15"/>
    <x v="21"/>
    <x v="4"/>
    <s v="igen"/>
    <x v="1"/>
  </r>
  <r>
    <x v="33"/>
    <x v="118"/>
    <s v="nem"/>
    <m/>
    <n v="3.96"/>
    <s v="igen"/>
    <s v="26-50%"/>
    <n v="3"/>
    <n v="0.15"/>
    <n v="0.25"/>
    <n v="0.2"/>
    <n v="0.2"/>
    <x v="14"/>
    <x v="5"/>
    <s v="igen"/>
    <x v="1"/>
  </r>
  <r>
    <x v="34"/>
    <x v="119"/>
    <s v="igen"/>
    <n v="3"/>
    <n v="3.62"/>
    <s v="igen"/>
    <s v="51-75%"/>
    <n v="4"/>
    <n v="0.25"/>
    <n v="0.25"/>
    <n v="0.3"/>
    <n v="0.1"/>
    <x v="1"/>
    <x v="15"/>
    <s v="igen"/>
    <x v="1"/>
  </r>
  <r>
    <x v="34"/>
    <x v="119"/>
    <s v="igen"/>
    <n v="2"/>
    <n v="3.54"/>
    <s v="igen"/>
    <s v="51-75%"/>
    <n v="4"/>
    <n v="0.2"/>
    <n v="0.2"/>
    <n v="0.2"/>
    <n v="0.1"/>
    <x v="1"/>
    <x v="7"/>
    <s v="igen"/>
    <x v="1"/>
  </r>
  <r>
    <x v="34"/>
    <x v="120"/>
    <s v="igen"/>
    <n v="4"/>
    <n v="3.66"/>
    <s v="igen"/>
    <s v="26-50%"/>
    <n v="3"/>
    <n v="0.2"/>
    <n v="0.1"/>
    <n v="0.02"/>
    <n v="2.5000000000000001E-2"/>
    <x v="3"/>
    <x v="4"/>
    <s v="igen"/>
    <x v="2"/>
  </r>
  <r>
    <x v="34"/>
    <x v="120"/>
    <s v="igen"/>
    <n v="2.7"/>
    <n v="3.96"/>
    <s v="igen"/>
    <s v="26-50%"/>
    <n v="3"/>
    <n v="0.5"/>
    <n v="0.3"/>
    <n v="0.05"/>
    <n v="0.05"/>
    <x v="1"/>
    <x v="6"/>
    <s v="igen"/>
    <x v="1"/>
  </r>
  <r>
    <x v="34"/>
    <x v="120"/>
    <s v="igen"/>
    <n v="4.3"/>
    <n v="3.41"/>
    <s v="igen"/>
    <s v="10% alatt"/>
    <n v="1"/>
    <n v="0.05"/>
    <n v="0.05"/>
    <n v="0.01"/>
    <n v="0.01"/>
    <x v="3"/>
    <x v="8"/>
    <s v="igen"/>
    <x v="2"/>
  </r>
  <r>
    <x v="34"/>
    <x v="120"/>
    <s v="igen"/>
    <n v="3.6"/>
    <n v="3.47"/>
    <s v="igen"/>
    <s v="11-25%"/>
    <n v="2"/>
    <n v="0.5"/>
    <n v="0.1"/>
    <n v="0.25"/>
    <n v="0.05"/>
    <x v="9"/>
    <x v="2"/>
    <s v="igen"/>
    <x v="2"/>
  </r>
  <r>
    <x v="34"/>
    <x v="121"/>
    <s v="igen"/>
    <n v="5"/>
    <n v="3.99"/>
    <s v="igen"/>
    <s v="51-75%"/>
    <n v="4"/>
    <n v="0.2"/>
    <n v="0.1"/>
    <n v="0.3"/>
    <n v="0.1"/>
    <x v="1"/>
    <x v="5"/>
    <s v="igen"/>
    <x v="1"/>
  </r>
  <r>
    <x v="34"/>
    <x v="122"/>
    <s v="igen"/>
    <n v="2"/>
    <n v="4.2300000000000004"/>
    <s v="nem"/>
    <m/>
    <n v="0"/>
    <n v="0.35"/>
    <n v="0.15"/>
    <n v="0.5"/>
    <n v="0.1"/>
    <x v="5"/>
    <x v="14"/>
    <s v="igen"/>
    <x v="2"/>
  </r>
  <r>
    <x v="34"/>
    <x v="123"/>
    <s v="igen"/>
    <n v="3"/>
    <n v="4.2"/>
    <s v="igen"/>
    <s v="26-50%"/>
    <n v="3"/>
    <n v="0.2"/>
    <n v="0.1"/>
    <n v="0.1"/>
    <n v="0.02"/>
    <x v="1"/>
    <x v="4"/>
    <s v="igen"/>
    <x v="1"/>
  </r>
  <r>
    <x v="35"/>
    <x v="124"/>
    <s v="nem"/>
    <m/>
    <n v="3.8"/>
    <s v="nem"/>
    <m/>
    <n v="0"/>
    <n v="0.3"/>
    <n v="0.15"/>
    <n v="0.1"/>
    <n v="0.05"/>
    <x v="6"/>
    <x v="10"/>
    <s v="igen"/>
    <x v="1"/>
  </r>
  <r>
    <x v="35"/>
    <x v="125"/>
    <s v="nem"/>
    <m/>
    <n v="4"/>
    <s v="nem"/>
    <m/>
    <n v="0"/>
    <n v="0.1"/>
    <n v="0.2"/>
    <n v="0.05"/>
    <n v="0.3"/>
    <x v="25"/>
    <x v="6"/>
    <s v="igen"/>
    <x v="1"/>
  </r>
  <r>
    <x v="35"/>
    <x v="126"/>
    <s v="igen"/>
    <n v="6"/>
    <n v="4.0999999999999996"/>
    <s v="igen"/>
    <s v="10% alatt"/>
    <n v="1"/>
    <n v="0.1"/>
    <n v="0.04"/>
    <n v="0.05"/>
    <n v="0.05"/>
    <x v="10"/>
    <x v="17"/>
    <s v="igen"/>
    <x v="1"/>
  </r>
  <r>
    <x v="36"/>
    <x v="127"/>
    <s v="nem"/>
    <m/>
    <n v="3.8"/>
    <s v="nem"/>
    <m/>
    <n v="0"/>
    <n v="0.15"/>
    <n v="0.1"/>
    <n v="0.01"/>
    <n v="0.02"/>
    <x v="8"/>
    <x v="15"/>
    <s v="igen"/>
    <x v="1"/>
  </r>
  <r>
    <x v="36"/>
    <x v="127"/>
    <s v="nem"/>
    <m/>
    <n v="3.5"/>
    <s v="nem"/>
    <m/>
    <n v="0"/>
    <n v="0.15"/>
    <n v="0.1"/>
    <n v="0.01"/>
    <n v="0.02"/>
    <x v="8"/>
    <x v="7"/>
    <s v="igen"/>
    <x v="1"/>
  </r>
  <r>
    <x v="36"/>
    <x v="128"/>
    <s v="igen"/>
    <n v="2"/>
    <n v="4"/>
    <s v="igen"/>
    <s v="26-50%"/>
    <n v="3"/>
    <n v="0.2"/>
    <n v="0.05"/>
    <n v="0.01"/>
    <n v="0.01"/>
    <x v="23"/>
    <x v="4"/>
    <s v="nem"/>
    <x v="1"/>
  </r>
  <r>
    <x v="37"/>
    <x v="129"/>
    <s v="igen"/>
    <n v="2"/>
    <n v="3.68"/>
    <s v="igen"/>
    <s v="26-50%"/>
    <n v="3"/>
    <n v="0.37"/>
    <n v="0.27"/>
    <n v="0.15"/>
    <n v="0.2"/>
    <x v="3"/>
    <x v="7"/>
    <s v="igen"/>
    <x v="1"/>
  </r>
  <r>
    <x v="37"/>
    <x v="129"/>
    <m/>
    <m/>
    <m/>
    <m/>
    <m/>
    <m/>
    <m/>
    <m/>
    <m/>
    <m/>
    <x v="8"/>
    <x v="7"/>
    <s v="igen"/>
    <x v="1"/>
  </r>
  <r>
    <x v="37"/>
    <x v="130"/>
    <s v="igen"/>
    <n v="2"/>
    <n v="4.2"/>
    <s v="igen"/>
    <s v="26-50%"/>
    <n v="3"/>
    <n v="0.35"/>
    <n v="0.15"/>
    <n v="0.1"/>
    <n v="0.03"/>
    <x v="8"/>
    <x v="18"/>
    <s v="igen"/>
    <x v="1"/>
  </r>
  <r>
    <x v="37"/>
    <x v="130"/>
    <s v="igen"/>
    <n v="2"/>
    <n v="4.3"/>
    <s v="igen"/>
    <s v="26-50%"/>
    <n v="3"/>
    <n v="0.35"/>
    <n v="0.15"/>
    <n v="0.1"/>
    <n v="0.03"/>
    <x v="3"/>
    <x v="4"/>
    <s v="igen"/>
    <x v="1"/>
  </r>
  <r>
    <x v="37"/>
    <x v="130"/>
    <s v="igen"/>
    <n v="2"/>
    <n v="4.0999999999999996"/>
    <s v="igen"/>
    <s v="26-50%"/>
    <n v="3"/>
    <n v="0.35"/>
    <n v="0.15"/>
    <n v="0.1"/>
    <n v="0.03"/>
    <x v="8"/>
    <x v="2"/>
    <s v="igen"/>
    <x v="1"/>
  </r>
  <r>
    <x v="37"/>
    <x v="130"/>
    <m/>
    <m/>
    <m/>
    <m/>
    <m/>
    <m/>
    <m/>
    <m/>
    <m/>
    <m/>
    <x v="9"/>
    <x v="2"/>
    <s v="igen"/>
    <x v="1"/>
  </r>
  <r>
    <x v="37"/>
    <x v="130"/>
    <s v="igen"/>
    <n v="2"/>
    <n v="3.9"/>
    <s v="igen"/>
    <s v="26-50%"/>
    <n v="3"/>
    <n v="0.35"/>
    <n v="0.15"/>
    <n v="0.1"/>
    <n v="0.03"/>
    <x v="10"/>
    <x v="15"/>
    <s v="igen"/>
    <x v="1"/>
  </r>
  <r>
    <x v="37"/>
    <x v="131"/>
    <s v="igen"/>
    <n v="1.3"/>
    <n v="3.93"/>
    <s v="igen"/>
    <s v="26-50%"/>
    <n v="3"/>
    <n v="0.35"/>
    <n v="0.3"/>
    <n v="0.02"/>
    <n v="0.15"/>
    <x v="16"/>
    <x v="12"/>
    <s v="igen"/>
    <x v="1"/>
  </r>
  <r>
    <x v="37"/>
    <x v="131"/>
    <s v="igen"/>
    <n v="2"/>
    <n v="4.13"/>
    <s v="igen"/>
    <s v="26-50%"/>
    <n v="3"/>
    <n v="0.35"/>
    <n v="0.3"/>
    <n v="0.15"/>
    <n v="0.15"/>
    <x v="16"/>
    <x v="5"/>
    <s v="igen"/>
    <x v="1"/>
  </r>
  <r>
    <x v="37"/>
    <x v="131"/>
    <s v="igen"/>
    <n v="2"/>
    <n v="4.05"/>
    <s v="igen"/>
    <s v="26-50%"/>
    <n v="3"/>
    <n v="0.35"/>
    <n v="0.3"/>
    <n v="0.15"/>
    <n v="0.15"/>
    <x v="16"/>
    <x v="11"/>
    <s v="igen"/>
    <x v="1"/>
  </r>
  <r>
    <x v="38"/>
    <x v="132"/>
    <s v="igen"/>
    <n v="12"/>
    <n v="4.03"/>
    <s v="igen"/>
    <s v="11-25%"/>
    <n v="2"/>
    <n v="0.4"/>
    <n v="0.1"/>
    <n v="0.05"/>
    <n v="0.01"/>
    <x v="24"/>
    <x v="8"/>
    <s v="igen"/>
    <x v="1"/>
  </r>
  <r>
    <x v="38"/>
    <x v="133"/>
    <s v="igen"/>
    <n v="5"/>
    <n v="3.83"/>
    <s v="igen"/>
    <s v="26-50%"/>
    <n v="3"/>
    <n v="0.06"/>
    <n v="0.03"/>
    <n v="6.6000000000000003E-2"/>
    <n v="0.1"/>
    <x v="13"/>
    <x v="4"/>
    <s v="igen"/>
    <x v="1"/>
  </r>
  <r>
    <x v="39"/>
    <x v="134"/>
    <s v="igen"/>
    <n v="20"/>
    <n v="4.12"/>
    <s v="igen"/>
    <s v="51-75%"/>
    <n v="4"/>
    <n v="0.2"/>
    <n v="0.12"/>
    <n v="0.3"/>
    <n v="0.01"/>
    <x v="10"/>
    <x v="15"/>
    <s v="igen"/>
    <x v="1"/>
  </r>
  <r>
    <x v="39"/>
    <x v="134"/>
    <s v="igen"/>
    <n v="10"/>
    <n v="4.2"/>
    <s v="igen"/>
    <s v="51-75%"/>
    <n v="4"/>
    <n v="0.2"/>
    <n v="0.3"/>
    <n v="0.3"/>
    <n v="0.01"/>
    <x v="10"/>
    <x v="7"/>
    <s v="igen"/>
    <x v="1"/>
  </r>
  <r>
    <x v="40"/>
    <x v="135"/>
    <s v="igen"/>
    <n v="4"/>
    <n v="3.46"/>
    <s v="igen"/>
    <s v="26-50%"/>
    <n v="3"/>
    <n v="0.18"/>
    <n v="0.35"/>
    <n v="0.3"/>
    <n v="0.2"/>
    <x v="15"/>
    <x v="7"/>
    <s v="igen"/>
    <x v="1"/>
  </r>
  <r>
    <x v="40"/>
    <x v="136"/>
    <s v="igen"/>
    <n v="2"/>
    <n v="3.66"/>
    <s v="igen"/>
    <s v="11-25%"/>
    <n v="2"/>
    <n v="0.4"/>
    <n v="0.4"/>
    <n v="0.02"/>
    <n v="0.04"/>
    <x v="21"/>
    <x v="15"/>
    <s v="igen"/>
    <x v="1"/>
  </r>
  <r>
    <x v="40"/>
    <x v="137"/>
    <s v="igen"/>
    <n v="2"/>
    <n v="4.0999999999999996"/>
    <s v="igen"/>
    <s v="51-75%"/>
    <n v="4"/>
    <n v="0.4"/>
    <n v="0.3"/>
    <n v="0.1"/>
    <n v="1E-3"/>
    <x v="15"/>
    <x v="11"/>
    <s v="igen"/>
    <x v="2"/>
  </r>
  <r>
    <x v="40"/>
    <x v="137"/>
    <s v="igen"/>
    <n v="2"/>
    <n v="4"/>
    <s v="igen"/>
    <s v="51-75%"/>
    <n v="4"/>
    <n v="0.4"/>
    <n v="0.3"/>
    <n v="0.1"/>
    <n v="1E-3"/>
    <x v="15"/>
    <x v="21"/>
    <s v="igen"/>
    <x v="1"/>
  </r>
  <r>
    <x v="40"/>
    <x v="138"/>
    <s v="igen"/>
    <n v="1.2"/>
    <n v="3.8"/>
    <s v="igen"/>
    <s v="11-25%"/>
    <n v="2"/>
    <n v="0.2"/>
    <n v="0.15"/>
    <n v="0.02"/>
    <n v="0.01"/>
    <x v="15"/>
    <x v="11"/>
    <s v="igen"/>
    <x v="2"/>
  </r>
  <r>
    <x v="40"/>
    <x v="139"/>
    <s v="igen"/>
    <n v="3"/>
    <n v="3.3"/>
    <s v="nem"/>
    <m/>
    <n v="0"/>
    <n v="0.33"/>
    <n v="0.22"/>
    <n v="0.2"/>
    <n v="0.04"/>
    <x v="13"/>
    <x v="9"/>
    <s v="igen"/>
    <x v="2"/>
  </r>
  <r>
    <x v="40"/>
    <x v="139"/>
    <s v="igen"/>
    <n v="4"/>
    <n v="4"/>
    <s v="igen"/>
    <s v="11-25%"/>
    <n v="2"/>
    <n v="0.28000000000000003"/>
    <n v="0.2"/>
    <n v="0.15"/>
    <n v="0.05"/>
    <x v="15"/>
    <x v="8"/>
    <s v="igen"/>
    <x v="1"/>
  </r>
  <r>
    <x v="40"/>
    <x v="139"/>
    <s v="igen"/>
    <n v="4"/>
    <n v="4"/>
    <s v="nem"/>
    <m/>
    <n v="0"/>
    <n v="0.28000000000000003"/>
    <n v="0.2"/>
    <n v="0.15"/>
    <n v="0.05"/>
    <x v="13"/>
    <x v="8"/>
    <s v="igen"/>
    <x v="2"/>
  </r>
  <r>
    <x v="41"/>
    <x v="140"/>
    <s v="igen"/>
    <n v="5"/>
    <n v="3.6"/>
    <s v="igen"/>
    <s v="51-75%"/>
    <n v="4"/>
    <n v="0.15"/>
    <n v="0.04"/>
    <n v="0.1"/>
    <n v="0.01"/>
    <x v="21"/>
    <x v="7"/>
    <s v="igen"/>
    <x v="1"/>
  </r>
  <r>
    <x v="41"/>
    <x v="140"/>
    <s v="igen"/>
    <n v="6"/>
    <n v="3.7"/>
    <s v="igen"/>
    <s v="51-75%"/>
    <n v="4"/>
    <n v="0.15"/>
    <n v="0.04"/>
    <n v="0.1"/>
    <n v="1.0000000000000001E-5"/>
    <x v="21"/>
    <x v="9"/>
    <s v="igen"/>
    <x v="1"/>
  </r>
  <r>
    <x v="41"/>
    <x v="140"/>
    <s v="igen"/>
    <n v="10"/>
    <n v="4.45"/>
    <s v="igen"/>
    <s v="51-75%"/>
    <n v="4"/>
    <n v="0.1"/>
    <n v="0.08"/>
    <n v="0.02"/>
    <n v="0.05"/>
    <x v="21"/>
    <x v="4"/>
    <s v="igen"/>
    <x v="1"/>
  </r>
  <r>
    <x v="41"/>
    <x v="140"/>
    <s v="igen"/>
    <n v="3"/>
    <n v="3.5"/>
    <s v="igen"/>
    <s v="51-75%"/>
    <n v="4"/>
    <n v="0.1"/>
    <n v="0.04"/>
    <n v="0.1"/>
    <n v="0.05"/>
    <x v="21"/>
    <x v="18"/>
    <s v="igen"/>
    <x v="1"/>
  </r>
  <r>
    <x v="42"/>
    <x v="141"/>
    <s v="nem"/>
    <m/>
    <n v="3.7"/>
    <s v="nem"/>
    <m/>
    <n v="0"/>
    <n v="0.2"/>
    <n v="0.05"/>
    <n v="0.04"/>
    <n v="0.01"/>
    <x v="21"/>
    <x v="11"/>
    <s v="igen"/>
    <x v="2"/>
  </r>
  <r>
    <x v="42"/>
    <x v="141"/>
    <s v="nem"/>
    <m/>
    <n v="3.7"/>
    <s v="nem"/>
    <m/>
    <n v="0"/>
    <n v="0.2"/>
    <n v="0.05"/>
    <n v="0.04"/>
    <n v="0.01"/>
    <x v="11"/>
    <x v="21"/>
    <s v="igen"/>
    <x v="2"/>
  </r>
  <r>
    <x v="42"/>
    <x v="142"/>
    <s v="igen"/>
    <n v="1.5"/>
    <n v="4.3099999999999996"/>
    <s v="igen"/>
    <s v="26-50%"/>
    <n v="3"/>
    <n v="0.1"/>
    <n v="0.08"/>
    <n v="0.6"/>
    <n v="0.4"/>
    <x v="21"/>
    <x v="5"/>
    <s v="igen"/>
    <x v="1"/>
  </r>
  <r>
    <x v="42"/>
    <x v="142"/>
    <s v="igen"/>
    <n v="1.5"/>
    <n v="3.91"/>
    <s v="igen"/>
    <s v="26-50%"/>
    <n v="3"/>
    <n v="0.05"/>
    <n v="0.04"/>
    <n v="0.5"/>
    <n v="0.5"/>
    <x v="21"/>
    <x v="4"/>
    <s v="igen"/>
    <x v="1"/>
  </r>
  <r>
    <x v="42"/>
    <x v="143"/>
    <s v="nem"/>
    <m/>
    <n v="3.5"/>
    <s v="nem"/>
    <m/>
    <n v="0"/>
    <n v="0.2"/>
    <n v="0.1"/>
    <n v="0.5"/>
    <n v="0.01"/>
    <x v="14"/>
    <x v="16"/>
    <s v="igen"/>
    <x v="1"/>
  </r>
  <r>
    <x v="42"/>
    <x v="144"/>
    <s v="nem"/>
    <m/>
    <n v="3.43"/>
    <s v="igen"/>
    <s v="26-50%"/>
    <n v="3"/>
    <n v="0.3"/>
    <n v="0.4"/>
    <n v="0.04"/>
    <n v="0.1"/>
    <x v="21"/>
    <x v="7"/>
    <s v="igen"/>
    <x v="1"/>
  </r>
  <r>
    <x v="42"/>
    <x v="144"/>
    <s v="nem"/>
    <m/>
    <n v="3.43"/>
    <s v="igen"/>
    <s v="26-50%"/>
    <n v="3"/>
    <n v="0.3"/>
    <n v="0.2"/>
    <n v="0.04"/>
    <n v="0.1"/>
    <x v="21"/>
    <x v="4"/>
    <s v="igen"/>
    <x v="1"/>
  </r>
  <r>
    <x v="42"/>
    <x v="145"/>
    <s v="igen"/>
    <n v="4"/>
    <n v="4.1900000000000004"/>
    <s v="igen"/>
    <s v="51-75%"/>
    <n v="4"/>
    <n v="0.3"/>
    <n v="0.15"/>
    <n v="0.5"/>
    <n v="0.2"/>
    <x v="21"/>
    <x v="5"/>
    <s v="igen"/>
    <x v="1"/>
  </r>
  <r>
    <x v="42"/>
    <x v="146"/>
    <s v="nem"/>
    <m/>
    <n v="3.8"/>
    <s v="igen"/>
    <s v="11-25%"/>
    <n v="2"/>
    <n v="0.5"/>
    <n v="0.2"/>
    <n v="0.3"/>
    <n v="0.1"/>
    <x v="2"/>
    <x v="11"/>
    <s v="igen"/>
    <x v="2"/>
  </r>
  <r>
    <x v="42"/>
    <x v="147"/>
    <s v="nem"/>
    <m/>
    <n v="3.78"/>
    <s v="igen"/>
    <s v="26-50%"/>
    <n v="3"/>
    <n v="0.6"/>
    <n v="0.6"/>
    <n v="0.08"/>
    <n v="0.05"/>
    <x v="13"/>
    <x v="17"/>
    <s v="igen"/>
    <x v="1"/>
  </r>
  <r>
    <x v="42"/>
    <x v="147"/>
    <s v="nem"/>
    <m/>
    <n v="3.78"/>
    <s v="igen"/>
    <s v="26-50%"/>
    <n v="3"/>
    <n v="0.6"/>
    <n v="0.6"/>
    <n v="0.08"/>
    <n v="0.05"/>
    <x v="5"/>
    <x v="14"/>
    <s v="igen"/>
    <x v="2"/>
  </r>
  <r>
    <x v="42"/>
    <x v="147"/>
    <s v="nem"/>
    <m/>
    <n v="3.78"/>
    <s v="igen"/>
    <s v="26-50%"/>
    <n v="3"/>
    <n v="0.6"/>
    <n v="0.6"/>
    <n v="0.08"/>
    <n v="0.05"/>
    <x v="21"/>
    <x v="4"/>
    <s v="igen"/>
    <x v="2"/>
  </r>
  <r>
    <x v="42"/>
    <x v="147"/>
    <s v="nem"/>
    <m/>
    <n v="3.78"/>
    <s v="igen"/>
    <s v="26-50%"/>
    <n v="3"/>
    <n v="0.6"/>
    <n v="0.6"/>
    <n v="0.08"/>
    <n v="0.05"/>
    <x v="21"/>
    <x v="15"/>
    <s v="igen"/>
    <x v="2"/>
  </r>
  <r>
    <x v="43"/>
    <x v="0"/>
    <m/>
    <m/>
    <m/>
    <m/>
    <m/>
    <n v="0"/>
    <m/>
    <m/>
    <m/>
    <m/>
    <x v="0"/>
    <x v="0"/>
    <m/>
    <x v="0"/>
  </r>
  <r>
    <x v="44"/>
    <x v="0"/>
    <m/>
    <m/>
    <m/>
    <m/>
    <m/>
    <n v="0"/>
    <m/>
    <m/>
    <m/>
    <m/>
    <x v="0"/>
    <x v="0"/>
    <m/>
    <x v="0"/>
  </r>
  <r>
    <x v="45"/>
    <x v="0"/>
    <m/>
    <m/>
    <m/>
    <m/>
    <m/>
    <n v="0"/>
    <m/>
    <m/>
    <m/>
    <m/>
    <x v="0"/>
    <x v="0"/>
    <m/>
    <x v="0"/>
  </r>
  <r>
    <x v="46"/>
    <x v="0"/>
    <m/>
    <m/>
    <m/>
    <m/>
    <m/>
    <n v="0"/>
    <m/>
    <m/>
    <m/>
    <m/>
    <x v="0"/>
    <x v="0"/>
    <m/>
    <x v="0"/>
  </r>
  <r>
    <x v="47"/>
    <x v="0"/>
    <m/>
    <m/>
    <m/>
    <m/>
    <m/>
    <n v="0"/>
    <m/>
    <m/>
    <m/>
    <m/>
    <x v="0"/>
    <x v="0"/>
    <m/>
    <x v="0"/>
  </r>
  <r>
    <x v="48"/>
    <x v="0"/>
    <m/>
    <m/>
    <m/>
    <m/>
    <m/>
    <n v="0"/>
    <m/>
    <m/>
    <m/>
    <m/>
    <x v="0"/>
    <x v="0"/>
    <m/>
    <x v="0"/>
  </r>
  <r>
    <x v="49"/>
    <x v="0"/>
    <m/>
    <m/>
    <m/>
    <m/>
    <m/>
    <n v="0"/>
    <m/>
    <m/>
    <m/>
    <m/>
    <x v="0"/>
    <x v="0"/>
    <m/>
    <x v="0"/>
  </r>
  <r>
    <x v="50"/>
    <x v="0"/>
    <m/>
    <m/>
    <m/>
    <m/>
    <m/>
    <n v="0"/>
    <m/>
    <m/>
    <m/>
    <m/>
    <x v="0"/>
    <x v="0"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">
  <r>
    <x v="0"/>
    <x v="0"/>
    <s v="igen"/>
    <n v="2"/>
    <n v="3.54"/>
    <s v="igen"/>
    <s v="10% alatt"/>
    <n v="1"/>
    <n v="0.05"/>
    <n v="0.01"/>
    <n v="0.04"/>
    <n v="0.02"/>
    <s v="Miskolci Egyetem"/>
    <x v="0"/>
    <s v="igen"/>
    <n v="30"/>
    <x v="0"/>
    <s v="igen"/>
  </r>
  <r>
    <x v="0"/>
    <x v="0"/>
    <s v="igen"/>
    <n v="2"/>
    <n v="3.89"/>
    <s v="igen"/>
    <s v="10% alatt"/>
    <n v="1"/>
    <n v="0.05"/>
    <m/>
    <n v="0.04"/>
    <m/>
    <s v="Miskolci Egyetem"/>
    <x v="0"/>
    <s v="igen"/>
    <n v="30"/>
    <x v="1"/>
    <s v="igen"/>
  </r>
  <r>
    <x v="1"/>
    <x v="1"/>
    <s v="igen"/>
    <n v="3"/>
    <n v="3.6"/>
    <s v="igen"/>
    <s v="51-75%"/>
    <n v="4"/>
    <n v="0.1"/>
    <m/>
    <n v="0.01"/>
    <m/>
    <s v="Debreceni Egyetem"/>
    <x v="0"/>
    <s v="igen"/>
    <s v="56 kredit"/>
    <x v="0"/>
    <s v="igen"/>
  </r>
  <r>
    <x v="1"/>
    <x v="1"/>
    <s v="igen"/>
    <n v="3"/>
    <n v="4.5"/>
    <s v="igen"/>
    <s v="51-75%"/>
    <n v="4"/>
    <n v="0.1"/>
    <m/>
    <n v="0.01"/>
    <m/>
    <s v="Debreceni Egyetem"/>
    <x v="1"/>
    <m/>
    <s v="30-35 kredit"/>
    <x v="1"/>
    <s v="igen"/>
  </r>
  <r>
    <x v="1"/>
    <x v="1"/>
    <s v="igen"/>
    <n v="3"/>
    <n v="3.9"/>
    <s v="igen"/>
    <s v="51-75%"/>
    <n v="4"/>
    <n v="0.1"/>
    <m/>
    <n v="0.01"/>
    <m/>
    <s v="Debreceni Egyetem"/>
    <x v="2"/>
    <m/>
    <s v="30-35 kredit"/>
    <x v="1"/>
    <s v="igen"/>
  </r>
  <r>
    <x v="1"/>
    <x v="1"/>
    <s v="igen"/>
    <n v="3"/>
    <n v="4.5"/>
    <s v="igen"/>
    <s v="51-75%"/>
    <n v="4"/>
    <n v="0.1"/>
    <m/>
    <n v="0.01"/>
    <m/>
    <s v="Debreceni Egyetem"/>
    <x v="3"/>
    <m/>
    <s v="30-35 kredit"/>
    <x v="1"/>
    <s v="igen"/>
  </r>
  <r>
    <x v="1"/>
    <x v="1"/>
    <s v="igen"/>
    <n v="3"/>
    <n v="4.2"/>
    <s v="igen"/>
    <s v="51-75%"/>
    <n v="4"/>
    <n v="0.1"/>
    <m/>
    <n v="0.01"/>
    <m/>
    <s v="Debreceni Egyetem"/>
    <x v="4"/>
    <m/>
    <s v="30-35 kredit"/>
    <x v="1"/>
    <s v="igen"/>
  </r>
  <r>
    <x v="2"/>
    <x v="2"/>
    <s v="nem"/>
    <m/>
    <n v="4.22"/>
    <s v="nem"/>
    <m/>
    <n v="0"/>
    <n v="0.1"/>
    <n v="0"/>
    <n v="0.2"/>
    <n v="0"/>
    <s v="Szegedi Tudományegyetem"/>
    <x v="0"/>
    <s v="igen"/>
    <n v="53"/>
    <x v="1"/>
    <s v="igen"/>
  </r>
  <r>
    <x v="2"/>
    <x v="2"/>
    <s v="nem"/>
    <m/>
    <n v="4.16"/>
    <s v="nem"/>
    <m/>
    <n v="0"/>
    <n v="0.2"/>
    <n v="0.1"/>
    <n v="0.1"/>
    <n v="0.02"/>
    <s v="Szegedi Tudományegyetem"/>
    <x v="0"/>
    <s v="igen"/>
    <n v="53"/>
    <x v="0"/>
    <s v="igen"/>
  </r>
  <r>
    <x v="3"/>
    <x v="3"/>
    <s v="nem"/>
    <m/>
    <n v="3.57"/>
    <s v="nem"/>
    <m/>
    <n v="0"/>
    <n v="0.14000000000000001"/>
    <n v="0.18"/>
    <n v="0.16"/>
    <n v="0.1"/>
    <s v="Széchenyi István Egyetem"/>
    <x v="0"/>
    <s v="igen"/>
    <n v="25"/>
    <x v="0"/>
    <s v="igen"/>
  </r>
  <r>
    <x v="4"/>
    <x v="4"/>
    <s v="igen"/>
    <n v="10"/>
    <n v="3.58"/>
    <s v="igen"/>
    <s v="11-25%"/>
    <n v="2"/>
    <n v="0.02"/>
    <n v="0"/>
    <n v="0"/>
    <n v="0"/>
    <s v="Budapesti Gazdasági Egyetem"/>
    <x v="5"/>
    <s v="igen"/>
    <n v="30"/>
    <x v="1"/>
    <s v="igen"/>
  </r>
  <r>
    <x v="5"/>
    <x v="5"/>
    <s v="igen"/>
    <n v="3"/>
    <n v="3.7"/>
    <s v="igen"/>
    <s v="11-25%"/>
    <n v="2"/>
    <m/>
    <n v="0.15"/>
    <m/>
    <n v="0.05"/>
    <s v="Miskolci Egyetem"/>
    <x v="6"/>
    <s v="igen"/>
    <n v="30"/>
    <x v="0"/>
    <s v="igen"/>
  </r>
  <r>
    <x v="5"/>
    <x v="5"/>
    <s v="igen"/>
    <n v="2"/>
    <n v="3.8"/>
    <s v="igen"/>
    <s v="11-25%"/>
    <n v="2"/>
    <m/>
    <m/>
    <m/>
    <m/>
    <s v="Miskolci Egyetem"/>
    <x v="6"/>
    <s v="igen"/>
    <n v="30"/>
    <x v="1"/>
    <s v="igen"/>
  </r>
  <r>
    <x v="6"/>
    <x v="6"/>
    <s v="igen"/>
    <n v="2"/>
    <n v="3.65"/>
    <s v="igen"/>
    <s v="51-75%"/>
    <n v="4"/>
    <n v="0.2"/>
    <n v="0.1"/>
    <n v="0.5"/>
    <n v="0.1"/>
    <s v="Dunaújvárosi Egyetem"/>
    <x v="6"/>
    <s v="igen"/>
    <n v="30"/>
    <x v="0"/>
    <s v="igen"/>
  </r>
  <r>
    <x v="6"/>
    <x v="6"/>
    <s v="igen"/>
    <n v="3.5"/>
    <n v="3.76"/>
    <s v="igen"/>
    <s v="51-75%"/>
    <n v="4"/>
    <n v="0.2"/>
    <n v="0.15"/>
    <n v="0.1"/>
    <n v="0.1"/>
    <s v="Dunaújvárosi Egyetem"/>
    <x v="7"/>
    <s v="igen"/>
    <n v="30"/>
    <x v="0"/>
    <s v="igen"/>
  </r>
  <r>
    <x v="7"/>
    <x v="7"/>
    <s v="nem"/>
    <m/>
    <n v="3.51"/>
    <s v="igen"/>
    <s v="11-25%"/>
    <n v="2"/>
    <n v="0.25"/>
    <n v="0.09"/>
    <n v="0.2"/>
    <n v="0"/>
    <s v="Nemzeti Közszolgálati Egyetem"/>
    <x v="8"/>
    <s v="nem"/>
    <s v="33-35"/>
    <x v="0"/>
    <s v="igen"/>
  </r>
  <r>
    <x v="8"/>
    <x v="8"/>
    <s v="igen"/>
    <n v="3"/>
    <n v="4.3099999999999996"/>
    <s v="igen"/>
    <s v="75% felett"/>
    <n v="5"/>
    <n v="0.34"/>
    <n v="0.72"/>
    <n v="0.13"/>
    <n v="0.17"/>
    <s v="Eszterházy Károly Egyetem"/>
    <x v="1"/>
    <s v="nem"/>
    <n v="27"/>
    <x v="0"/>
    <s v="igen"/>
  </r>
  <r>
    <x v="8"/>
    <x v="8"/>
    <s v="igen"/>
    <n v="3"/>
    <n v="4.3"/>
    <s v="igen"/>
    <s v="75% felett"/>
    <n v="5"/>
    <n v="0.18"/>
    <n v="0.46"/>
    <n v="0.56999999999999995"/>
    <n v="0.12"/>
    <s v="Eszterházy Károly Egyetem"/>
    <x v="9"/>
    <s v="igen"/>
    <n v="22"/>
    <x v="0"/>
    <s v="igen"/>
  </r>
  <r>
    <x v="8"/>
    <x v="8"/>
    <s v="nem"/>
    <m/>
    <n v="4.4000000000000004"/>
    <s v="igen"/>
    <s v="26-50%"/>
    <n v="3"/>
    <n v="0.84"/>
    <m/>
    <n v="0.23"/>
    <m/>
    <s v="Eszterházy Károly Egyetem"/>
    <x v="1"/>
    <s v="nem"/>
    <n v="27"/>
    <x v="1"/>
    <s v="igen"/>
  </r>
  <r>
    <x v="8"/>
    <x v="8"/>
    <s v="nem"/>
    <m/>
    <n v="4.33"/>
    <s v="igen"/>
    <s v="75% felett"/>
    <n v="5"/>
    <n v="0.18"/>
    <n v="0.46"/>
    <n v="0.56999999999999995"/>
    <n v="0.12"/>
    <s v="Eszterházy Károly Egyetem"/>
    <x v="9"/>
    <s v="igen"/>
    <n v="22"/>
    <x v="1"/>
    <s v="igen"/>
  </r>
  <r>
    <x v="8"/>
    <x v="9"/>
    <s v="igen"/>
    <n v="4"/>
    <n v="3.91"/>
    <s v="igen"/>
    <s v="51-75%"/>
    <n v="4"/>
    <n v="0.1"/>
    <n v="0.05"/>
    <n v="0.15"/>
    <n v="0.1"/>
    <s v="Eszterházy Károly Egyetem"/>
    <x v="1"/>
    <s v="nem"/>
    <n v="30"/>
    <x v="0"/>
    <s v="igen"/>
  </r>
  <r>
    <x v="8"/>
    <x v="10"/>
    <s v="igen"/>
    <n v="3"/>
    <n v="3.75"/>
    <s v="igen"/>
    <s v="26-50%"/>
    <n v="3"/>
    <n v="0.5"/>
    <n v="0.25"/>
    <m/>
    <m/>
    <s v="Eszterházy Károly Egyetem"/>
    <x v="7"/>
    <s v="nem"/>
    <m/>
    <x v="1"/>
    <s v="igen"/>
  </r>
  <r>
    <x v="8"/>
    <x v="10"/>
    <s v="igen"/>
    <n v="3"/>
    <n v="3.71"/>
    <s v="igen"/>
    <s v="26-50%"/>
    <n v="3"/>
    <n v="0.5"/>
    <n v="0.25"/>
    <m/>
    <m/>
    <s v="Eszterházy Károly Egyetem"/>
    <x v="1"/>
    <s v="nem"/>
    <m/>
    <x v="1"/>
    <s v="igen"/>
  </r>
  <r>
    <x v="8"/>
    <x v="10"/>
    <m/>
    <m/>
    <m/>
    <m/>
    <m/>
    <n v="0"/>
    <m/>
    <m/>
    <m/>
    <m/>
    <s v="Eszterházy Károly Egyetem"/>
    <x v="10"/>
    <s v="igen"/>
    <m/>
    <x v="1"/>
    <s v="igen"/>
  </r>
  <r>
    <x v="8"/>
    <x v="11"/>
    <s v="igen"/>
    <n v="2"/>
    <n v="3.9"/>
    <s v="igen"/>
    <s v="26-50%"/>
    <n v="3"/>
    <n v="0.3"/>
    <n v="0.15"/>
    <n v="0.7"/>
    <n v="0.6"/>
    <s v="Eszterházy Károly Egyetem"/>
    <x v="1"/>
    <s v="nem"/>
    <n v="30"/>
    <x v="0"/>
    <s v="igen"/>
  </r>
  <r>
    <x v="8"/>
    <x v="11"/>
    <s v="igen"/>
    <n v="2"/>
    <n v="3.9"/>
    <s v="igen"/>
    <s v="26-50%"/>
    <n v="3"/>
    <n v="0.3"/>
    <n v="0.15"/>
    <n v="0.5"/>
    <n v="0.6"/>
    <s v="Eszterházy Károly Egyetem"/>
    <x v="7"/>
    <s v="nem"/>
    <n v="30"/>
    <x v="0"/>
    <s v="igen"/>
  </r>
  <r>
    <x v="9"/>
    <x v="12"/>
    <s v="igen"/>
    <n v="2"/>
    <n v="4.24"/>
    <s v="igen"/>
    <s v="11-25%"/>
    <n v="2"/>
    <n v="0.25"/>
    <n v="0.15"/>
    <n v="0.02"/>
    <n v="0.05"/>
    <s v="Neumann János Egyetem"/>
    <x v="7"/>
    <s v="nem"/>
    <n v="30"/>
    <x v="0"/>
    <s v="igen"/>
  </r>
  <r>
    <x v="9"/>
    <x v="12"/>
    <s v="igen"/>
    <n v="2"/>
    <n v="3.09"/>
    <s v="igen"/>
    <s v="11-25%"/>
    <n v="2"/>
    <n v="0.1"/>
    <n v="0.15"/>
    <n v="0.02"/>
    <n v="0.05"/>
    <s v="Neumann János Egyetem"/>
    <x v="3"/>
    <s v="nem"/>
    <n v="30"/>
    <x v="0"/>
    <s v="igen"/>
  </r>
  <r>
    <x v="9"/>
    <x v="12"/>
    <s v="igen"/>
    <n v="2"/>
    <n v="4.37"/>
    <s v="igen"/>
    <s v="11-25%"/>
    <n v="2"/>
    <n v="0.25"/>
    <n v="0.15"/>
    <n v="0.04"/>
    <n v="0.05"/>
    <s v="Neumann János Egyetem"/>
    <x v="1"/>
    <s v="nem"/>
    <n v="30"/>
    <x v="0"/>
    <s v="igen"/>
  </r>
  <r>
    <x v="9"/>
    <x v="12"/>
    <s v="igen"/>
    <n v="2"/>
    <n v="4.4400000000000004"/>
    <s v="igen"/>
    <s v="11-25%"/>
    <n v="2"/>
    <n v="0.05"/>
    <n v="0"/>
    <n v="0"/>
    <n v="0"/>
    <s v="Neumann János Egyetem"/>
    <x v="7"/>
    <s v="nem"/>
    <n v="30"/>
    <x v="1"/>
    <s v="igen"/>
  </r>
  <r>
    <x v="9"/>
    <x v="12"/>
    <s v="igen"/>
    <n v="2"/>
    <n v="4.46"/>
    <s v="igen"/>
    <s v="11-25%"/>
    <n v="2"/>
    <n v="0.33"/>
    <n v="0"/>
    <n v="0.17"/>
    <n v="0"/>
    <s v="Neumann János Egyetem"/>
    <x v="3"/>
    <s v="nem"/>
    <n v="30"/>
    <x v="1"/>
    <s v="igen"/>
  </r>
  <r>
    <x v="9"/>
    <x v="12"/>
    <s v="igen"/>
    <n v="2"/>
    <n v="4.37"/>
    <s v="igen"/>
    <s v="11-25%"/>
    <n v="2"/>
    <n v="0.25"/>
    <n v="0.15"/>
    <n v="0.04"/>
    <n v="0.05"/>
    <s v="Neumann János Egyetem"/>
    <x v="1"/>
    <s v="nem"/>
    <n v="30"/>
    <x v="1"/>
    <s v="igen"/>
  </r>
  <r>
    <x v="10"/>
    <x v="13"/>
    <s v="igen"/>
    <n v="3"/>
    <n v="4.01"/>
    <s v="igen"/>
    <s v="51-75%"/>
    <n v="4"/>
    <n v="0.1"/>
    <m/>
    <n v="0.8"/>
    <m/>
    <s v="Pannon Egyetem"/>
    <x v="7"/>
    <s v="igen"/>
    <n v="34"/>
    <x v="0"/>
    <s v="igen"/>
  </r>
  <r>
    <x v="10"/>
    <x v="13"/>
    <s v="nem"/>
    <m/>
    <n v="3.35"/>
    <s v="igen"/>
    <s v="51-75%"/>
    <n v="4"/>
    <n v="0.6"/>
    <m/>
    <n v="1"/>
    <m/>
    <s v="Pécsi Tudományegyetem"/>
    <x v="0"/>
    <s v="igen"/>
    <n v="30"/>
    <x v="0"/>
    <s v="igen"/>
  </r>
  <r>
    <x v="10"/>
    <x v="13"/>
    <s v="igen"/>
    <n v="2"/>
    <n v="3.84"/>
    <s v="igen"/>
    <s v="51-75%"/>
    <n v="4"/>
    <n v="0.1"/>
    <n v="0.2"/>
    <n v="0.9"/>
    <n v="0.9"/>
    <s v="Pannon Egyetem"/>
    <x v="10"/>
    <s v="igen"/>
    <n v="30"/>
    <x v="0"/>
    <s v="ig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Kimutatás2" cacheId="0" applyNumberFormats="0" applyBorderFormats="0" applyFontFormats="0" applyPatternFormats="0" applyAlignmentFormats="0" applyWidthHeightFormats="1" dataCaption="Értékek" updatedVersion="5" minRefreshableVersion="3" itemPrintTitles="1" createdVersion="5" indent="0" outline="1" outlineData="1" multipleFieldFilters="0">
  <location ref="A3:H353" firstHeaderRow="0" firstDataRow="1" firstDataCol="1" rowPageCount="1" colPageCount="1"/>
  <pivotFields count="16">
    <pivotField axis="axisRow" showAll="0">
      <items count="52">
        <item x="1"/>
        <item x="2"/>
        <item x="3"/>
        <item x="4"/>
        <item x="43"/>
        <item x="5"/>
        <item x="6"/>
        <item x="7"/>
        <item x="8"/>
        <item x="9"/>
        <item x="10"/>
        <item x="11"/>
        <item x="44"/>
        <item x="45"/>
        <item x="12"/>
        <item x="13"/>
        <item x="14"/>
        <item x="15"/>
        <item x="46"/>
        <item x="16"/>
        <item x="17"/>
        <item x="18"/>
        <item x="19"/>
        <item x="20"/>
        <item x="21"/>
        <item x="22"/>
        <item x="49"/>
        <item x="23"/>
        <item x="24"/>
        <item x="25"/>
        <item x="26"/>
        <item x="50"/>
        <item x="27"/>
        <item x="28"/>
        <item x="29"/>
        <item x="30"/>
        <item x="47"/>
        <item x="31"/>
        <item x="32"/>
        <item x="33"/>
        <item x="34"/>
        <item x="35"/>
        <item x="36"/>
        <item x="37"/>
        <item x="38"/>
        <item x="48"/>
        <item x="39"/>
        <item x="40"/>
        <item x="41"/>
        <item x="42"/>
        <item x="0"/>
        <item t="default"/>
      </items>
    </pivotField>
    <pivotField axis="axisRow" showAll="0">
      <items count="1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0"/>
        <item t="default"/>
      </items>
    </pivotField>
    <pivotField showAll="0"/>
    <pivotField dataField="1" showAll="0"/>
    <pivotField dataField="1" showAll="0"/>
    <pivotField showAl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showAll="0"/>
    <pivotField axis="axisRow" showAll="0">
      <items count="24">
        <item x="13"/>
        <item x="12"/>
        <item x="15"/>
        <item x="3"/>
        <item x="17"/>
        <item x="14"/>
        <item x="16"/>
        <item x="5"/>
        <item x="7"/>
        <item x="22"/>
        <item x="4"/>
        <item x="21"/>
        <item x="2"/>
        <item x="8"/>
        <item x="10"/>
        <item x="1"/>
        <item x="6"/>
        <item x="19"/>
        <item x="9"/>
        <item x="20"/>
        <item x="11"/>
        <item x="18"/>
        <item x="0"/>
        <item t="default"/>
      </items>
    </pivotField>
    <pivotField showAll="0"/>
    <pivotField axis="axisPage" showAll="0">
      <items count="4">
        <item x="1"/>
        <item x="2"/>
        <item x="0"/>
        <item t="default"/>
      </items>
    </pivotField>
  </pivotFields>
  <rowFields count="3">
    <field x="0"/>
    <field x="1"/>
    <field x="13"/>
  </rowFields>
  <rowItems count="350">
    <i>
      <x/>
    </i>
    <i r="1">
      <x/>
    </i>
    <i r="2">
      <x v="12"/>
    </i>
    <i r="2">
      <x v="15"/>
    </i>
    <i r="1">
      <x v="1"/>
    </i>
    <i r="2">
      <x v="15"/>
    </i>
    <i r="1">
      <x v="2"/>
    </i>
    <i r="2">
      <x v="3"/>
    </i>
    <i r="1">
      <x v="3"/>
    </i>
    <i r="2">
      <x v="15"/>
    </i>
    <i r="1">
      <x v="4"/>
    </i>
    <i r="2">
      <x v="15"/>
    </i>
    <i>
      <x v="1"/>
    </i>
    <i r="1">
      <x v="5"/>
    </i>
    <i r="2">
      <x v="7"/>
    </i>
    <i r="2">
      <x v="10"/>
    </i>
    <i r="2">
      <x v="16"/>
    </i>
    <i>
      <x v="2"/>
    </i>
    <i r="1">
      <x v="6"/>
    </i>
    <i r="2">
      <x v="8"/>
    </i>
    <i>
      <x v="3"/>
    </i>
    <i r="1">
      <x v="7"/>
    </i>
    <i r="2">
      <x v="13"/>
    </i>
    <i r="2">
      <x v="18"/>
    </i>
    <i r="1">
      <x v="8"/>
    </i>
    <i r="2">
      <x v="14"/>
    </i>
    <i r="1">
      <x v="9"/>
    </i>
    <i r="2">
      <x v="10"/>
    </i>
    <i r="1">
      <x v="10"/>
    </i>
    <i r="2">
      <x v="7"/>
    </i>
    <i r="2">
      <x v="20"/>
    </i>
    <i r="1">
      <x v="11"/>
    </i>
    <i r="2">
      <x v="1"/>
    </i>
    <i r="1">
      <x v="12"/>
    </i>
    <i r="2">
      <x/>
    </i>
    <i>
      <x v="5"/>
    </i>
    <i r="1">
      <x v="14"/>
    </i>
    <i r="2">
      <x v="7"/>
    </i>
    <i r="1">
      <x v="16"/>
    </i>
    <i r="2">
      <x v="20"/>
    </i>
    <i r="1">
      <x v="17"/>
    </i>
    <i r="2">
      <x v="7"/>
    </i>
    <i r="1">
      <x v="18"/>
    </i>
    <i r="2">
      <x v="7"/>
    </i>
    <i r="1">
      <x v="19"/>
    </i>
    <i r="2">
      <x v="7"/>
    </i>
    <i r="2">
      <x v="13"/>
    </i>
    <i r="1">
      <x v="22"/>
    </i>
    <i r="2">
      <x v="13"/>
    </i>
    <i r="1">
      <x v="23"/>
    </i>
    <i r="2">
      <x v="7"/>
    </i>
    <i>
      <x v="6"/>
    </i>
    <i r="1">
      <x v="24"/>
    </i>
    <i r="2">
      <x v="5"/>
    </i>
    <i r="1">
      <x v="26"/>
    </i>
    <i r="2">
      <x v="18"/>
    </i>
    <i r="1">
      <x v="27"/>
    </i>
    <i r="2">
      <x v="10"/>
    </i>
    <i r="1">
      <x v="28"/>
    </i>
    <i r="2">
      <x v="8"/>
    </i>
    <i r="1">
      <x v="29"/>
    </i>
    <i r="2">
      <x v="2"/>
    </i>
    <i>
      <x v="7"/>
    </i>
    <i r="1">
      <x v="31"/>
    </i>
    <i r="2">
      <x v="20"/>
    </i>
    <i r="1">
      <x v="32"/>
    </i>
    <i r="2">
      <x v="6"/>
    </i>
    <i r="1">
      <x v="33"/>
    </i>
    <i r="2">
      <x v="14"/>
    </i>
    <i r="1">
      <x v="34"/>
    </i>
    <i r="2">
      <x v="4"/>
    </i>
    <i>
      <x v="8"/>
    </i>
    <i r="1">
      <x v="35"/>
    </i>
    <i r="2">
      <x v="10"/>
    </i>
    <i r="1">
      <x v="36"/>
    </i>
    <i r="2">
      <x v="2"/>
    </i>
    <i r="1">
      <x v="37"/>
    </i>
    <i r="2">
      <x v="10"/>
    </i>
    <i r="1">
      <x v="38"/>
    </i>
    <i r="2">
      <x v="10"/>
    </i>
    <i r="2">
      <x v="12"/>
    </i>
    <i r="2">
      <x v="21"/>
    </i>
    <i r="1">
      <x v="39"/>
    </i>
    <i r="2">
      <x v="10"/>
    </i>
    <i r="1">
      <x v="40"/>
    </i>
    <i r="2">
      <x v="17"/>
    </i>
    <i r="1">
      <x v="41"/>
    </i>
    <i r="2">
      <x v="2"/>
    </i>
    <i r="1">
      <x v="42"/>
    </i>
    <i r="2">
      <x v="8"/>
    </i>
    <i>
      <x v="9"/>
    </i>
    <i r="1">
      <x v="43"/>
    </i>
    <i r="2">
      <x v="17"/>
    </i>
    <i r="1">
      <x v="44"/>
    </i>
    <i r="2">
      <x v="7"/>
    </i>
    <i r="2">
      <x v="10"/>
    </i>
    <i>
      <x v="10"/>
    </i>
    <i r="1">
      <x v="45"/>
    </i>
    <i r="2">
      <x v="7"/>
    </i>
    <i r="2">
      <x v="20"/>
    </i>
    <i r="1">
      <x v="46"/>
    </i>
    <i r="2">
      <x v="8"/>
    </i>
    <i r="2">
      <x v="10"/>
    </i>
    <i r="1">
      <x v="47"/>
    </i>
    <i r="2">
      <x v="21"/>
    </i>
    <i>
      <x v="11"/>
    </i>
    <i r="1">
      <x v="48"/>
    </i>
    <i r="2">
      <x v="15"/>
    </i>
    <i r="1">
      <x v="49"/>
    </i>
    <i r="2">
      <x v="15"/>
    </i>
    <i>
      <x v="14"/>
    </i>
    <i r="1">
      <x v="50"/>
    </i>
    <i r="2">
      <x v="15"/>
    </i>
    <i r="1">
      <x v="51"/>
    </i>
    <i r="2">
      <x v="15"/>
    </i>
    <i r="1">
      <x v="52"/>
    </i>
    <i r="2">
      <x v="15"/>
    </i>
    <i r="1">
      <x v="53"/>
    </i>
    <i r="2">
      <x v="15"/>
    </i>
    <i r="1">
      <x v="54"/>
    </i>
    <i r="2">
      <x v="3"/>
    </i>
    <i r="2">
      <x v="15"/>
    </i>
    <i r="1">
      <x v="55"/>
    </i>
    <i r="2">
      <x v="3"/>
    </i>
    <i>
      <x v="15"/>
    </i>
    <i r="1">
      <x v="56"/>
    </i>
    <i r="2">
      <x v="7"/>
    </i>
    <i r="1">
      <x v="57"/>
    </i>
    <i r="2">
      <x v="10"/>
    </i>
    <i r="1">
      <x v="58"/>
    </i>
    <i r="2">
      <x v="18"/>
    </i>
    <i>
      <x v="16"/>
    </i>
    <i r="1">
      <x v="59"/>
    </i>
    <i r="2">
      <x v="7"/>
    </i>
    <i r="1">
      <x v="60"/>
    </i>
    <i r="2">
      <x v="19"/>
    </i>
    <i r="1">
      <x v="61"/>
    </i>
    <i r="2">
      <x v="13"/>
    </i>
    <i>
      <x v="17"/>
    </i>
    <i r="1">
      <x v="62"/>
    </i>
    <i r="2">
      <x v="16"/>
    </i>
    <i>
      <x v="19"/>
    </i>
    <i r="1">
      <x v="63"/>
    </i>
    <i r="2">
      <x v="6"/>
    </i>
    <i r="1">
      <x v="64"/>
    </i>
    <i r="2">
      <x v="1"/>
    </i>
    <i r="1">
      <x v="65"/>
    </i>
    <i r="2">
      <x v="7"/>
    </i>
    <i r="1">
      <x v="66"/>
    </i>
    <i r="2">
      <x v="1"/>
    </i>
    <i r="2">
      <x v="7"/>
    </i>
    <i r="1">
      <x v="67"/>
    </i>
    <i r="2">
      <x v="10"/>
    </i>
    <i r="1">
      <x v="68"/>
    </i>
    <i r="2">
      <x v="17"/>
    </i>
    <i>
      <x v="20"/>
    </i>
    <i r="1">
      <x v="69"/>
    </i>
    <i r="2">
      <x v="15"/>
    </i>
    <i r="1">
      <x v="70"/>
    </i>
    <i r="2">
      <x v="2"/>
    </i>
    <i r="2">
      <x v="8"/>
    </i>
    <i>
      <x v="21"/>
    </i>
    <i r="1">
      <x v="71"/>
    </i>
    <i r="2">
      <x v="2"/>
    </i>
    <i>
      <x v="22"/>
    </i>
    <i r="1">
      <x v="72"/>
    </i>
    <i r="2">
      <x v="13"/>
    </i>
    <i r="1">
      <x v="73"/>
    </i>
    <i r="2">
      <x v="7"/>
    </i>
    <i r="1">
      <x v="74"/>
    </i>
    <i r="2">
      <x v="10"/>
    </i>
    <i r="2">
      <x v="18"/>
    </i>
    <i r="1">
      <x v="75"/>
    </i>
    <i r="2">
      <x v="20"/>
    </i>
    <i>
      <x v="23"/>
    </i>
    <i r="1">
      <x v="76"/>
    </i>
    <i r="2">
      <x v="15"/>
    </i>
    <i r="1">
      <x v="77"/>
    </i>
    <i r="2">
      <x v="15"/>
    </i>
    <i r="1">
      <x v="78"/>
    </i>
    <i r="2">
      <x v="15"/>
    </i>
    <i r="1">
      <x v="79"/>
    </i>
    <i r="2">
      <x v="12"/>
    </i>
    <i r="2">
      <x v="15"/>
    </i>
    <i r="1">
      <x v="80"/>
    </i>
    <i r="2">
      <x v="3"/>
    </i>
    <i r="2">
      <x v="15"/>
    </i>
    <i r="1">
      <x v="81"/>
    </i>
    <i r="2">
      <x v="6"/>
    </i>
    <i r="2">
      <x v="12"/>
    </i>
    <i r="2">
      <x v="15"/>
    </i>
    <i r="1">
      <x v="82"/>
    </i>
    <i r="2">
      <x v="3"/>
    </i>
    <i r="2">
      <x v="15"/>
    </i>
    <i r="1">
      <x v="83"/>
    </i>
    <i r="2">
      <x v="3"/>
    </i>
    <i r="1">
      <x v="84"/>
    </i>
    <i r="2">
      <x v="15"/>
    </i>
    <i r="1">
      <x v="85"/>
    </i>
    <i r="2">
      <x v="3"/>
    </i>
    <i r="2">
      <x v="15"/>
    </i>
    <i>
      <x v="24"/>
    </i>
    <i r="1">
      <x v="86"/>
    </i>
    <i r="2">
      <x v="1"/>
    </i>
    <i r="1">
      <x v="87"/>
    </i>
    <i r="2">
      <x v="13"/>
    </i>
    <i r="1">
      <x v="88"/>
    </i>
    <i r="2">
      <x v="20"/>
    </i>
    <i>
      <x v="25"/>
    </i>
    <i r="1">
      <x v="89"/>
    </i>
    <i r="2">
      <x v="7"/>
    </i>
    <i>
      <x v="27"/>
    </i>
    <i r="1">
      <x v="90"/>
    </i>
    <i r="2">
      <x v="3"/>
    </i>
    <i r="2">
      <x v="12"/>
    </i>
    <i r="1">
      <x v="91"/>
    </i>
    <i r="2">
      <x v="15"/>
    </i>
    <i r="1">
      <x v="92"/>
    </i>
    <i r="2">
      <x v="15"/>
    </i>
    <i r="1">
      <x v="93"/>
    </i>
    <i r="2">
      <x v="3"/>
    </i>
    <i r="1">
      <x v="94"/>
    </i>
    <i r="2">
      <x v="3"/>
    </i>
    <i r="1">
      <x v="95"/>
    </i>
    <i r="2">
      <x v="15"/>
    </i>
    <i r="1">
      <x v="96"/>
    </i>
    <i r="2">
      <x v="3"/>
    </i>
    <i r="1">
      <x v="97"/>
    </i>
    <i r="2">
      <x v="15"/>
    </i>
    <i>
      <x v="30"/>
    </i>
    <i r="1">
      <x v="100"/>
    </i>
    <i r="2">
      <x v="16"/>
    </i>
    <i>
      <x v="32"/>
    </i>
    <i r="1">
      <x v="101"/>
    </i>
    <i r="2">
      <x v="8"/>
    </i>
    <i r="2">
      <x v="18"/>
    </i>
    <i r="1">
      <x v="102"/>
    </i>
    <i r="2">
      <x v="2"/>
    </i>
    <i>
      <x v="33"/>
    </i>
    <i r="1">
      <x v="103"/>
    </i>
    <i r="2">
      <x v="2"/>
    </i>
    <i r="1">
      <x v="104"/>
    </i>
    <i r="2">
      <x v="7"/>
    </i>
    <i r="2">
      <x v="20"/>
    </i>
    <i r="1">
      <x v="105"/>
    </i>
    <i r="2">
      <x v="10"/>
    </i>
    <i>
      <x v="34"/>
    </i>
    <i r="1">
      <x v="106"/>
    </i>
    <i r="2">
      <x v="1"/>
    </i>
    <i r="1">
      <x v="107"/>
    </i>
    <i r="2">
      <x v="7"/>
    </i>
    <i>
      <x v="35"/>
    </i>
    <i r="1">
      <x v="108"/>
    </i>
    <i r="2">
      <x v="18"/>
    </i>
    <i r="1">
      <x v="109"/>
    </i>
    <i r="2">
      <x v="20"/>
    </i>
    <i r="1">
      <x v="110"/>
    </i>
    <i r="2">
      <x v="7"/>
    </i>
    <i r="2">
      <x v="10"/>
    </i>
    <i r="1">
      <x v="111"/>
    </i>
    <i r="2">
      <x v="12"/>
    </i>
    <i r="1">
      <x v="112"/>
    </i>
    <i r="2">
      <x v="1"/>
    </i>
    <i>
      <x v="37"/>
    </i>
    <i r="1">
      <x v="113"/>
    </i>
    <i r="2">
      <x v="7"/>
    </i>
    <i>
      <x v="38"/>
    </i>
    <i r="1">
      <x v="114"/>
    </i>
    <i r="2">
      <x v="5"/>
    </i>
    <i r="2">
      <x v="13"/>
    </i>
    <i r="1">
      <x v="115"/>
    </i>
    <i r="2">
      <x v="20"/>
    </i>
    <i r="1">
      <x v="116"/>
    </i>
    <i r="2">
      <x v="10"/>
    </i>
    <i>
      <x v="39"/>
    </i>
    <i r="1">
      <x v="117"/>
    </i>
    <i r="2">
      <x v="7"/>
    </i>
    <i>
      <x v="40"/>
    </i>
    <i r="1">
      <x v="118"/>
    </i>
    <i r="2">
      <x v="2"/>
    </i>
    <i r="2">
      <x v="8"/>
    </i>
    <i r="1">
      <x v="119"/>
    </i>
    <i r="2">
      <x v="16"/>
    </i>
    <i r="1">
      <x v="120"/>
    </i>
    <i r="2">
      <x v="7"/>
    </i>
    <i r="1">
      <x v="122"/>
    </i>
    <i r="2">
      <x v="10"/>
    </i>
    <i>
      <x v="41"/>
    </i>
    <i r="1">
      <x v="123"/>
    </i>
    <i r="2">
      <x v="14"/>
    </i>
    <i r="1">
      <x v="124"/>
    </i>
    <i r="2">
      <x v="16"/>
    </i>
    <i r="1">
      <x v="125"/>
    </i>
    <i r="2">
      <x v="4"/>
    </i>
    <i>
      <x v="42"/>
    </i>
    <i r="1">
      <x v="126"/>
    </i>
    <i r="2">
      <x v="2"/>
    </i>
    <i r="2">
      <x v="8"/>
    </i>
    <i r="1">
      <x v="127"/>
    </i>
    <i r="2">
      <x v="10"/>
    </i>
    <i>
      <x v="43"/>
    </i>
    <i r="1">
      <x v="128"/>
    </i>
    <i r="2">
      <x v="8"/>
    </i>
    <i r="1">
      <x v="129"/>
    </i>
    <i r="2">
      <x v="2"/>
    </i>
    <i r="2">
      <x v="10"/>
    </i>
    <i r="2">
      <x v="12"/>
    </i>
    <i r="2">
      <x v="21"/>
    </i>
    <i r="1">
      <x v="130"/>
    </i>
    <i r="2">
      <x v="1"/>
    </i>
    <i r="2">
      <x v="7"/>
    </i>
    <i r="2">
      <x v="20"/>
    </i>
    <i>
      <x v="44"/>
    </i>
    <i r="1">
      <x v="131"/>
    </i>
    <i r="2">
      <x v="13"/>
    </i>
    <i r="1">
      <x v="132"/>
    </i>
    <i r="2">
      <x v="10"/>
    </i>
    <i>
      <x v="46"/>
    </i>
    <i r="1">
      <x v="133"/>
    </i>
    <i r="2">
      <x v="2"/>
    </i>
    <i r="2">
      <x v="8"/>
    </i>
    <i>
      <x v="47"/>
    </i>
    <i r="1">
      <x v="134"/>
    </i>
    <i r="2">
      <x v="8"/>
    </i>
    <i r="1">
      <x v="135"/>
    </i>
    <i r="2">
      <x v="2"/>
    </i>
    <i r="1">
      <x v="136"/>
    </i>
    <i r="2">
      <x v="11"/>
    </i>
    <i r="1">
      <x v="138"/>
    </i>
    <i r="2">
      <x v="13"/>
    </i>
    <i>
      <x v="48"/>
    </i>
    <i r="1">
      <x v="139"/>
    </i>
    <i r="2">
      <x v="8"/>
    </i>
    <i r="2">
      <x v="10"/>
    </i>
    <i r="2">
      <x v="18"/>
    </i>
    <i r="2">
      <x v="21"/>
    </i>
    <i>
      <x v="49"/>
    </i>
    <i r="1">
      <x v="141"/>
    </i>
    <i r="2">
      <x v="7"/>
    </i>
    <i r="2">
      <x v="10"/>
    </i>
    <i r="1">
      <x v="142"/>
    </i>
    <i r="2">
      <x v="6"/>
    </i>
    <i r="1">
      <x v="143"/>
    </i>
    <i r="2">
      <x v="8"/>
    </i>
    <i r="2">
      <x v="10"/>
    </i>
    <i r="1">
      <x v="144"/>
    </i>
    <i r="2">
      <x v="7"/>
    </i>
    <i r="1">
      <x v="146"/>
    </i>
    <i r="2">
      <x v="4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5" item="0" hier="-1"/>
  </pageFields>
  <dataFields count="7">
    <dataField name="Összeg / Ha igen milyen mértékű? (elmúlt 3 év átlaga) pl. 10=tízszeres túljelentkezés" fld="3" baseField="0" baseItem="0"/>
    <dataField name="Összeg / Intézményi átlagos tanulmányi eredmény (csak technikumi osztályokat szükséges figyelembe venni, és lehetőség szerint az érintett ágazatra kérjük az adatot megadni)" fld="4" baseField="0" baseItem="0"/>
    <dataField name="Összeg / Továbbtanulási arány érték" fld="7" baseField="0" baseItem="0"/>
    <dataField name="Összeg / A tanulók kb. hány százaléka vesz részt versenyeken?" fld="8" baseField="0" baseItem="0" numFmtId="2"/>
    <dataField name="Összeg / A tanulók kb. hány százaléka vesz részt versenyeken?2" fld="9" baseField="0" baseItem="0" numFmtId="2"/>
    <dataField name="Összeg / A résztvevők kb. hány százaléka ér el 1-5. helyezést? (1-5. helyezést elérők száma/résztvevői létszám)" fld="10" baseField="0" baseItem="0" numFmtId="2"/>
    <dataField name="Összeg / A résztvevők kb. hány százaléka ér el 1-5. helyezést? (1-5. helyezést elérők száma/résztvevői létszám)2" fld="11" baseField="0" baseItem="0" numFmtId="2"/>
  </dataFields>
  <formats count="19">
    <format dxfId="441">
      <pivotArea outline="0" collapsedLevelsAreSubtotals="1" fieldPosition="0">
        <references count="1">
          <reference field="4294967294" count="4" selected="0">
            <x v="3"/>
            <x v="4"/>
            <x v="5"/>
            <x v="6"/>
          </reference>
        </references>
      </pivotArea>
    </format>
    <format dxfId="440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  <format dxfId="439">
      <pivotArea dataOnly="0" labelOnly="1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438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437">
      <pivotArea dataOnly="0" labelOnly="1" fieldPosition="0">
        <references count="2">
          <reference field="0" count="1" selected="0">
            <x v="5"/>
          </reference>
          <reference field="1" count="1">
            <x v="16"/>
          </reference>
        </references>
      </pivotArea>
    </format>
    <format dxfId="436">
      <pivotArea dataOnly="0" labelOnly="1" fieldPosition="0">
        <references count="2">
          <reference field="0" count="1" selected="0">
            <x v="6"/>
          </reference>
          <reference field="1" count="1">
            <x v="29"/>
          </reference>
        </references>
      </pivotArea>
    </format>
    <format dxfId="435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434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433">
      <pivotArea dataOnly="0" labelOnly="1" fieldPosition="0">
        <references count="3">
          <reference field="0" count="1" selected="0">
            <x v="8"/>
          </reference>
          <reference field="1" count="1" selected="0">
            <x v="38"/>
          </reference>
          <reference field="13" count="2">
            <x v="12"/>
            <x v="21"/>
          </reference>
        </references>
      </pivotArea>
    </format>
    <format dxfId="432">
      <pivotArea dataOnly="0" labelOnly="1" fieldPosition="0">
        <references count="2">
          <reference field="0" count="1" selected="0">
            <x v="8"/>
          </reference>
          <reference field="1" count="1">
            <x v="38"/>
          </reference>
        </references>
      </pivotArea>
    </format>
    <format dxfId="431">
      <pivotArea dataOnly="0" labelOnly="1" fieldPosition="0">
        <references count="3">
          <reference field="0" count="1" selected="0">
            <x v="8"/>
          </reference>
          <reference field="1" count="1" selected="0">
            <x v="38"/>
          </reference>
          <reference field="13" count="2">
            <x v="12"/>
            <x v="21"/>
          </reference>
        </references>
      </pivotArea>
    </format>
    <format dxfId="430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429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428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427">
      <pivotArea dataOnly="0" labelOnly="1" fieldPosition="0">
        <references count="2">
          <reference field="0" count="1" selected="0">
            <x v="8"/>
          </reference>
          <reference field="1" count="1">
            <x v="39"/>
          </reference>
        </references>
      </pivotArea>
    </format>
    <format dxfId="426">
      <pivotArea dataOnly="0" labelOnly="1" fieldPosition="0">
        <references count="2">
          <reference field="0" count="1" selected="0">
            <x v="8"/>
          </reference>
          <reference field="1" count="1">
            <x v="41"/>
          </reference>
        </references>
      </pivotArea>
    </format>
    <format dxfId="425">
      <pivotArea dataOnly="0" labelOnly="1" fieldPosition="0">
        <references count="2">
          <reference field="0" count="1" selected="0">
            <x v="8"/>
          </reference>
          <reference field="1" count="1">
            <x v="37"/>
          </reference>
        </references>
      </pivotArea>
    </format>
    <format dxfId="424">
      <pivotArea dataOnly="0" labelOnly="1" fieldPosition="0">
        <references count="2">
          <reference field="0" count="1" selected="0">
            <x v="10"/>
          </reference>
          <reference field="1" count="1">
            <x v="46"/>
          </reference>
        </references>
      </pivotArea>
    </format>
    <format dxfId="423">
      <pivotArea dataOnly="0" labelOnly="1" fieldPosition="0">
        <references count="3">
          <reference field="0" count="1" selected="0">
            <x v="10"/>
          </reference>
          <reference field="1" count="1" selected="0">
            <x v="46"/>
          </reference>
          <reference field="13" count="2">
            <x v="8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Kimutatás2" cacheId="0" applyNumberFormats="0" applyBorderFormats="0" applyFontFormats="0" applyPatternFormats="0" applyAlignmentFormats="0" applyWidthHeightFormats="1" dataCaption="Értékek" updatedVersion="5" minRefreshableVersion="3" itemPrintTitles="1" createdVersion="5" indent="0" outline="1" outlineData="1" multipleFieldFilters="0">
  <location ref="A3:H353" firstHeaderRow="0" firstDataRow="1" firstDataCol="1" rowPageCount="1" colPageCount="1"/>
  <pivotFields count="16">
    <pivotField axis="axisRow" showAll="0">
      <items count="52">
        <item x="1"/>
        <item x="2"/>
        <item x="3"/>
        <item x="4"/>
        <item x="43"/>
        <item x="5"/>
        <item x="6"/>
        <item x="7"/>
        <item x="8"/>
        <item x="9"/>
        <item x="10"/>
        <item x="11"/>
        <item x="44"/>
        <item x="45"/>
        <item x="12"/>
        <item x="13"/>
        <item x="14"/>
        <item x="15"/>
        <item x="46"/>
        <item x="16"/>
        <item x="17"/>
        <item x="18"/>
        <item x="19"/>
        <item x="20"/>
        <item x="21"/>
        <item x="22"/>
        <item x="49"/>
        <item x="23"/>
        <item x="24"/>
        <item x="25"/>
        <item x="26"/>
        <item x="50"/>
        <item x="27"/>
        <item x="28"/>
        <item x="29"/>
        <item x="30"/>
        <item x="47"/>
        <item x="31"/>
        <item x="32"/>
        <item x="33"/>
        <item x="34"/>
        <item x="35"/>
        <item x="36"/>
        <item x="37"/>
        <item x="38"/>
        <item x="48"/>
        <item x="39"/>
        <item x="40"/>
        <item x="41"/>
        <item x="42"/>
        <item x="0"/>
        <item t="default"/>
      </items>
    </pivotField>
    <pivotField axis="axisRow" showAll="0">
      <items count="1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0"/>
        <item t="default"/>
      </items>
    </pivotField>
    <pivotField showAll="0"/>
    <pivotField dataField="1" showAll="0"/>
    <pivotField dataField="1" showAll="0"/>
    <pivotField showAl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showAll="0"/>
    <pivotField axis="axisRow" showAll="0">
      <items count="24">
        <item x="13"/>
        <item x="12"/>
        <item x="15"/>
        <item x="3"/>
        <item x="17"/>
        <item x="14"/>
        <item x="16"/>
        <item x="5"/>
        <item x="7"/>
        <item x="22"/>
        <item x="4"/>
        <item x="21"/>
        <item x="2"/>
        <item x="8"/>
        <item x="10"/>
        <item x="1"/>
        <item x="6"/>
        <item x="19"/>
        <item x="9"/>
        <item x="20"/>
        <item x="11"/>
        <item x="18"/>
        <item x="0"/>
        <item t="default"/>
      </items>
    </pivotField>
    <pivotField showAll="0"/>
    <pivotField axis="axisPage" showAll="0">
      <items count="4">
        <item x="1"/>
        <item x="2"/>
        <item x="0"/>
        <item t="default"/>
      </items>
    </pivotField>
  </pivotFields>
  <rowFields count="3">
    <field x="0"/>
    <field x="1"/>
    <field x="13"/>
  </rowFields>
  <rowItems count="350">
    <i>
      <x/>
    </i>
    <i r="1">
      <x/>
    </i>
    <i r="2">
      <x v="12"/>
    </i>
    <i r="2">
      <x v="15"/>
    </i>
    <i r="1">
      <x v="1"/>
    </i>
    <i r="2">
      <x v="15"/>
    </i>
    <i r="1">
      <x v="2"/>
    </i>
    <i r="2">
      <x v="3"/>
    </i>
    <i r="1">
      <x v="3"/>
    </i>
    <i r="2">
      <x v="15"/>
    </i>
    <i r="1">
      <x v="4"/>
    </i>
    <i r="2">
      <x v="15"/>
    </i>
    <i>
      <x v="1"/>
    </i>
    <i r="1">
      <x v="5"/>
    </i>
    <i r="2">
      <x v="7"/>
    </i>
    <i r="2">
      <x v="10"/>
    </i>
    <i r="2">
      <x v="16"/>
    </i>
    <i>
      <x v="2"/>
    </i>
    <i r="1">
      <x v="6"/>
    </i>
    <i r="2">
      <x v="8"/>
    </i>
    <i>
      <x v="3"/>
    </i>
    <i r="1">
      <x v="7"/>
    </i>
    <i r="2">
      <x v="13"/>
    </i>
    <i r="2">
      <x v="18"/>
    </i>
    <i r="1">
      <x v="8"/>
    </i>
    <i r="2">
      <x v="14"/>
    </i>
    <i r="1">
      <x v="9"/>
    </i>
    <i r="2">
      <x v="10"/>
    </i>
    <i r="1">
      <x v="10"/>
    </i>
    <i r="2">
      <x v="7"/>
    </i>
    <i r="2">
      <x v="20"/>
    </i>
    <i r="1">
      <x v="11"/>
    </i>
    <i r="2">
      <x v="1"/>
    </i>
    <i r="1">
      <x v="12"/>
    </i>
    <i r="2">
      <x/>
    </i>
    <i>
      <x v="5"/>
    </i>
    <i r="1">
      <x v="14"/>
    </i>
    <i r="2">
      <x v="7"/>
    </i>
    <i r="1">
      <x v="16"/>
    </i>
    <i r="2">
      <x v="20"/>
    </i>
    <i r="1">
      <x v="17"/>
    </i>
    <i r="2">
      <x v="7"/>
    </i>
    <i r="1">
      <x v="18"/>
    </i>
    <i r="2">
      <x v="7"/>
    </i>
    <i r="1">
      <x v="19"/>
    </i>
    <i r="2">
      <x v="7"/>
    </i>
    <i r="2">
      <x v="13"/>
    </i>
    <i r="1">
      <x v="22"/>
    </i>
    <i r="2">
      <x v="13"/>
    </i>
    <i r="1">
      <x v="23"/>
    </i>
    <i r="2">
      <x v="7"/>
    </i>
    <i>
      <x v="6"/>
    </i>
    <i r="1">
      <x v="24"/>
    </i>
    <i r="2">
      <x v="5"/>
    </i>
    <i r="1">
      <x v="26"/>
    </i>
    <i r="2">
      <x v="18"/>
    </i>
    <i r="1">
      <x v="27"/>
    </i>
    <i r="2">
      <x v="10"/>
    </i>
    <i r="1">
      <x v="28"/>
    </i>
    <i r="2">
      <x v="8"/>
    </i>
    <i r="1">
      <x v="29"/>
    </i>
    <i r="2">
      <x v="2"/>
    </i>
    <i>
      <x v="7"/>
    </i>
    <i r="1">
      <x v="31"/>
    </i>
    <i r="2">
      <x v="20"/>
    </i>
    <i r="1">
      <x v="32"/>
    </i>
    <i r="2">
      <x v="6"/>
    </i>
    <i r="1">
      <x v="33"/>
    </i>
    <i r="2">
      <x v="14"/>
    </i>
    <i r="1">
      <x v="34"/>
    </i>
    <i r="2">
      <x v="4"/>
    </i>
    <i>
      <x v="8"/>
    </i>
    <i r="1">
      <x v="35"/>
    </i>
    <i r="2">
      <x v="10"/>
    </i>
    <i r="1">
      <x v="36"/>
    </i>
    <i r="2">
      <x v="2"/>
    </i>
    <i r="1">
      <x v="37"/>
    </i>
    <i r="2">
      <x v="10"/>
    </i>
    <i r="1">
      <x v="38"/>
    </i>
    <i r="2">
      <x v="10"/>
    </i>
    <i r="2">
      <x v="12"/>
    </i>
    <i r="2">
      <x v="21"/>
    </i>
    <i r="1">
      <x v="39"/>
    </i>
    <i r="2">
      <x v="10"/>
    </i>
    <i r="1">
      <x v="40"/>
    </i>
    <i r="2">
      <x v="17"/>
    </i>
    <i r="1">
      <x v="41"/>
    </i>
    <i r="2">
      <x v="2"/>
    </i>
    <i r="1">
      <x v="42"/>
    </i>
    <i r="2">
      <x v="8"/>
    </i>
    <i>
      <x v="9"/>
    </i>
    <i r="1">
      <x v="43"/>
    </i>
    <i r="2">
      <x v="17"/>
    </i>
    <i r="1">
      <x v="44"/>
    </i>
    <i r="2">
      <x v="7"/>
    </i>
    <i r="2">
      <x v="10"/>
    </i>
    <i>
      <x v="10"/>
    </i>
    <i r="1">
      <x v="45"/>
    </i>
    <i r="2">
      <x v="7"/>
    </i>
    <i r="2">
      <x v="20"/>
    </i>
    <i r="1">
      <x v="46"/>
    </i>
    <i r="2">
      <x v="8"/>
    </i>
    <i r="2">
      <x v="10"/>
    </i>
    <i r="1">
      <x v="47"/>
    </i>
    <i r="2">
      <x v="21"/>
    </i>
    <i>
      <x v="11"/>
    </i>
    <i r="1">
      <x v="48"/>
    </i>
    <i r="2">
      <x v="15"/>
    </i>
    <i r="1">
      <x v="49"/>
    </i>
    <i r="2">
      <x v="15"/>
    </i>
    <i>
      <x v="14"/>
    </i>
    <i r="1">
      <x v="50"/>
    </i>
    <i r="2">
      <x v="15"/>
    </i>
    <i r="1">
      <x v="51"/>
    </i>
    <i r="2">
      <x v="15"/>
    </i>
    <i r="1">
      <x v="52"/>
    </i>
    <i r="2">
      <x v="15"/>
    </i>
    <i r="1">
      <x v="53"/>
    </i>
    <i r="2">
      <x v="15"/>
    </i>
    <i r="1">
      <x v="54"/>
    </i>
    <i r="2">
      <x v="3"/>
    </i>
    <i r="2">
      <x v="15"/>
    </i>
    <i r="1">
      <x v="55"/>
    </i>
    <i r="2">
      <x v="3"/>
    </i>
    <i>
      <x v="15"/>
    </i>
    <i r="1">
      <x v="56"/>
    </i>
    <i r="2">
      <x v="7"/>
    </i>
    <i r="1">
      <x v="57"/>
    </i>
    <i r="2">
      <x v="10"/>
    </i>
    <i r="1">
      <x v="58"/>
    </i>
    <i r="2">
      <x v="18"/>
    </i>
    <i>
      <x v="16"/>
    </i>
    <i r="1">
      <x v="59"/>
    </i>
    <i r="2">
      <x v="7"/>
    </i>
    <i r="1">
      <x v="60"/>
    </i>
    <i r="2">
      <x v="19"/>
    </i>
    <i r="1">
      <x v="61"/>
    </i>
    <i r="2">
      <x v="13"/>
    </i>
    <i>
      <x v="17"/>
    </i>
    <i r="1">
      <x v="62"/>
    </i>
    <i r="2">
      <x v="16"/>
    </i>
    <i>
      <x v="19"/>
    </i>
    <i r="1">
      <x v="63"/>
    </i>
    <i r="2">
      <x v="6"/>
    </i>
    <i r="1">
      <x v="64"/>
    </i>
    <i r="2">
      <x v="1"/>
    </i>
    <i r="1">
      <x v="65"/>
    </i>
    <i r="2">
      <x v="7"/>
    </i>
    <i r="1">
      <x v="66"/>
    </i>
    <i r="2">
      <x v="1"/>
    </i>
    <i r="2">
      <x v="7"/>
    </i>
    <i r="1">
      <x v="67"/>
    </i>
    <i r="2">
      <x v="10"/>
    </i>
    <i r="1">
      <x v="68"/>
    </i>
    <i r="2">
      <x v="17"/>
    </i>
    <i>
      <x v="20"/>
    </i>
    <i r="1">
      <x v="69"/>
    </i>
    <i r="2">
      <x v="15"/>
    </i>
    <i r="1">
      <x v="70"/>
    </i>
    <i r="2">
      <x v="2"/>
    </i>
    <i r="2">
      <x v="8"/>
    </i>
    <i>
      <x v="21"/>
    </i>
    <i r="1">
      <x v="71"/>
    </i>
    <i r="2">
      <x v="2"/>
    </i>
    <i>
      <x v="22"/>
    </i>
    <i r="1">
      <x v="72"/>
    </i>
    <i r="2">
      <x v="13"/>
    </i>
    <i r="1">
      <x v="73"/>
    </i>
    <i r="2">
      <x v="7"/>
    </i>
    <i r="1">
      <x v="74"/>
    </i>
    <i r="2">
      <x v="10"/>
    </i>
    <i r="2">
      <x v="18"/>
    </i>
    <i r="1">
      <x v="75"/>
    </i>
    <i r="2">
      <x v="20"/>
    </i>
    <i>
      <x v="23"/>
    </i>
    <i r="1">
      <x v="76"/>
    </i>
    <i r="2">
      <x v="15"/>
    </i>
    <i r="1">
      <x v="77"/>
    </i>
    <i r="2">
      <x v="15"/>
    </i>
    <i r="1">
      <x v="78"/>
    </i>
    <i r="2">
      <x v="15"/>
    </i>
    <i r="1">
      <x v="79"/>
    </i>
    <i r="2">
      <x v="12"/>
    </i>
    <i r="2">
      <x v="15"/>
    </i>
    <i r="1">
      <x v="80"/>
    </i>
    <i r="2">
      <x v="3"/>
    </i>
    <i r="2">
      <x v="15"/>
    </i>
    <i r="1">
      <x v="81"/>
    </i>
    <i r="2">
      <x v="6"/>
    </i>
    <i r="2">
      <x v="12"/>
    </i>
    <i r="2">
      <x v="15"/>
    </i>
    <i r="1">
      <x v="82"/>
    </i>
    <i r="2">
      <x v="3"/>
    </i>
    <i r="2">
      <x v="15"/>
    </i>
    <i r="1">
      <x v="83"/>
    </i>
    <i r="2">
      <x v="3"/>
    </i>
    <i r="1">
      <x v="84"/>
    </i>
    <i r="2">
      <x v="15"/>
    </i>
    <i r="1">
      <x v="85"/>
    </i>
    <i r="2">
      <x v="3"/>
    </i>
    <i r="2">
      <x v="15"/>
    </i>
    <i>
      <x v="24"/>
    </i>
    <i r="1">
      <x v="86"/>
    </i>
    <i r="2">
      <x v="1"/>
    </i>
    <i r="1">
      <x v="87"/>
    </i>
    <i r="2">
      <x v="13"/>
    </i>
    <i r="1">
      <x v="88"/>
    </i>
    <i r="2">
      <x v="20"/>
    </i>
    <i>
      <x v="25"/>
    </i>
    <i r="1">
      <x v="89"/>
    </i>
    <i r="2">
      <x v="7"/>
    </i>
    <i>
      <x v="27"/>
    </i>
    <i r="1">
      <x v="90"/>
    </i>
    <i r="2">
      <x v="3"/>
    </i>
    <i r="2">
      <x v="12"/>
    </i>
    <i r="1">
      <x v="91"/>
    </i>
    <i r="2">
      <x v="15"/>
    </i>
    <i r="1">
      <x v="92"/>
    </i>
    <i r="2">
      <x v="15"/>
    </i>
    <i r="1">
      <x v="93"/>
    </i>
    <i r="2">
      <x v="3"/>
    </i>
    <i r="1">
      <x v="94"/>
    </i>
    <i r="2">
      <x v="3"/>
    </i>
    <i r="1">
      <x v="95"/>
    </i>
    <i r="2">
      <x v="15"/>
    </i>
    <i r="1">
      <x v="96"/>
    </i>
    <i r="2">
      <x v="3"/>
    </i>
    <i r="1">
      <x v="97"/>
    </i>
    <i r="2">
      <x v="15"/>
    </i>
    <i>
      <x v="30"/>
    </i>
    <i r="1">
      <x v="100"/>
    </i>
    <i r="2">
      <x v="16"/>
    </i>
    <i>
      <x v="32"/>
    </i>
    <i r="1">
      <x v="101"/>
    </i>
    <i r="2">
      <x v="8"/>
    </i>
    <i r="2">
      <x v="18"/>
    </i>
    <i r="1">
      <x v="102"/>
    </i>
    <i r="2">
      <x v="2"/>
    </i>
    <i>
      <x v="33"/>
    </i>
    <i r="1">
      <x v="103"/>
    </i>
    <i r="2">
      <x v="2"/>
    </i>
    <i r="1">
      <x v="104"/>
    </i>
    <i r="2">
      <x v="7"/>
    </i>
    <i r="2">
      <x v="20"/>
    </i>
    <i r="1">
      <x v="105"/>
    </i>
    <i r="2">
      <x v="10"/>
    </i>
    <i>
      <x v="34"/>
    </i>
    <i r="1">
      <x v="106"/>
    </i>
    <i r="2">
      <x v="1"/>
    </i>
    <i r="1">
      <x v="107"/>
    </i>
    <i r="2">
      <x v="7"/>
    </i>
    <i>
      <x v="35"/>
    </i>
    <i r="1">
      <x v="108"/>
    </i>
    <i r="2">
      <x v="18"/>
    </i>
    <i r="1">
      <x v="109"/>
    </i>
    <i r="2">
      <x v="20"/>
    </i>
    <i r="1">
      <x v="110"/>
    </i>
    <i r="2">
      <x v="7"/>
    </i>
    <i r="2">
      <x v="10"/>
    </i>
    <i r="1">
      <x v="111"/>
    </i>
    <i r="2">
      <x v="12"/>
    </i>
    <i r="1">
      <x v="112"/>
    </i>
    <i r="2">
      <x v="1"/>
    </i>
    <i>
      <x v="37"/>
    </i>
    <i r="1">
      <x v="113"/>
    </i>
    <i r="2">
      <x v="7"/>
    </i>
    <i>
      <x v="38"/>
    </i>
    <i r="1">
      <x v="114"/>
    </i>
    <i r="2">
      <x v="5"/>
    </i>
    <i r="2">
      <x v="13"/>
    </i>
    <i r="1">
      <x v="115"/>
    </i>
    <i r="2">
      <x v="20"/>
    </i>
    <i r="1">
      <x v="116"/>
    </i>
    <i r="2">
      <x v="10"/>
    </i>
    <i>
      <x v="39"/>
    </i>
    <i r="1">
      <x v="117"/>
    </i>
    <i r="2">
      <x v="7"/>
    </i>
    <i>
      <x v="40"/>
    </i>
    <i r="1">
      <x v="118"/>
    </i>
    <i r="2">
      <x v="2"/>
    </i>
    <i r="2">
      <x v="8"/>
    </i>
    <i r="1">
      <x v="119"/>
    </i>
    <i r="2">
      <x v="16"/>
    </i>
    <i r="1">
      <x v="120"/>
    </i>
    <i r="2">
      <x v="7"/>
    </i>
    <i r="1">
      <x v="122"/>
    </i>
    <i r="2">
      <x v="10"/>
    </i>
    <i>
      <x v="41"/>
    </i>
    <i r="1">
      <x v="123"/>
    </i>
    <i r="2">
      <x v="14"/>
    </i>
    <i r="1">
      <x v="124"/>
    </i>
    <i r="2">
      <x v="16"/>
    </i>
    <i r="1">
      <x v="125"/>
    </i>
    <i r="2">
      <x v="4"/>
    </i>
    <i>
      <x v="42"/>
    </i>
    <i r="1">
      <x v="126"/>
    </i>
    <i r="2">
      <x v="2"/>
    </i>
    <i r="2">
      <x v="8"/>
    </i>
    <i r="1">
      <x v="127"/>
    </i>
    <i r="2">
      <x v="10"/>
    </i>
    <i>
      <x v="43"/>
    </i>
    <i r="1">
      <x v="128"/>
    </i>
    <i r="2">
      <x v="8"/>
    </i>
    <i r="1">
      <x v="129"/>
    </i>
    <i r="2">
      <x v="2"/>
    </i>
    <i r="2">
      <x v="10"/>
    </i>
    <i r="2">
      <x v="12"/>
    </i>
    <i r="2">
      <x v="21"/>
    </i>
    <i r="1">
      <x v="130"/>
    </i>
    <i r="2">
      <x v="1"/>
    </i>
    <i r="2">
      <x v="7"/>
    </i>
    <i r="2">
      <x v="20"/>
    </i>
    <i>
      <x v="44"/>
    </i>
    <i r="1">
      <x v="131"/>
    </i>
    <i r="2">
      <x v="13"/>
    </i>
    <i r="1">
      <x v="132"/>
    </i>
    <i r="2">
      <x v="10"/>
    </i>
    <i>
      <x v="46"/>
    </i>
    <i r="1">
      <x v="133"/>
    </i>
    <i r="2">
      <x v="2"/>
    </i>
    <i r="2">
      <x v="8"/>
    </i>
    <i>
      <x v="47"/>
    </i>
    <i r="1">
      <x v="134"/>
    </i>
    <i r="2">
      <x v="8"/>
    </i>
    <i r="1">
      <x v="135"/>
    </i>
    <i r="2">
      <x v="2"/>
    </i>
    <i r="1">
      <x v="136"/>
    </i>
    <i r="2">
      <x v="11"/>
    </i>
    <i r="1">
      <x v="138"/>
    </i>
    <i r="2">
      <x v="13"/>
    </i>
    <i>
      <x v="48"/>
    </i>
    <i r="1">
      <x v="139"/>
    </i>
    <i r="2">
      <x v="8"/>
    </i>
    <i r="2">
      <x v="10"/>
    </i>
    <i r="2">
      <x v="18"/>
    </i>
    <i r="2">
      <x v="21"/>
    </i>
    <i>
      <x v="49"/>
    </i>
    <i r="1">
      <x v="141"/>
    </i>
    <i r="2">
      <x v="7"/>
    </i>
    <i r="2">
      <x v="10"/>
    </i>
    <i r="1">
      <x v="142"/>
    </i>
    <i r="2">
      <x v="6"/>
    </i>
    <i r="1">
      <x v="143"/>
    </i>
    <i r="2">
      <x v="8"/>
    </i>
    <i r="2">
      <x v="10"/>
    </i>
    <i r="1">
      <x v="144"/>
    </i>
    <i r="2">
      <x v="7"/>
    </i>
    <i r="1">
      <x v="146"/>
    </i>
    <i r="2">
      <x v="4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5" item="0" hier="-1"/>
  </pageFields>
  <dataFields count="7">
    <dataField name="Összeg / Ha igen milyen mértékű? (elmúlt 3 év átlaga) pl. 10=tízszeres túljelentkezés" fld="3" baseField="0" baseItem="0"/>
    <dataField name="Összeg / Intézményi átlagos tanulmányi eredmény (csak technikumi osztályokat szükséges figyelembe venni, és lehetőség szerint az érintett ágazatra kérjük az adatot megadni)" fld="4" baseField="0" baseItem="0"/>
    <dataField name="Összeg / Továbbtanulási arány érték" fld="7" baseField="0" baseItem="0"/>
    <dataField name="Összeg / A tanulók kb. hány százaléka vesz részt versenyeken?" fld="8" baseField="0" baseItem="0" numFmtId="2"/>
    <dataField name="Összeg / A tanulók kb. hány százaléka vesz részt versenyeken?2" fld="9" baseField="0" baseItem="0" numFmtId="2"/>
    <dataField name="Összeg / A résztvevők kb. hány százaléka ér el 1-5. helyezést? (1-5. helyezést elérők száma/résztvevői létszám)" fld="10" baseField="0" baseItem="0" numFmtId="2"/>
    <dataField name="Összeg / A résztvevők kb. hány százaléka ér el 1-5. helyezést? (1-5. helyezést elérők száma/résztvevői létszám)2" fld="11" baseField="0" baseItem="0" numFmtId="2"/>
  </dataFields>
  <formats count="2">
    <format dxfId="422">
      <pivotArea outline="0" collapsedLevelsAreSubtotals="1" fieldPosition="0">
        <references count="1">
          <reference field="4294967294" count="4" selected="0">
            <x v="3"/>
            <x v="4"/>
            <x v="5"/>
            <x v="6"/>
          </reference>
        </references>
      </pivotArea>
    </format>
    <format dxfId="421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Kimutatás1" cacheId="1" applyNumberFormats="0" applyBorderFormats="0" applyFontFormats="0" applyPatternFormats="0" applyAlignmentFormats="0" applyWidthHeightFormats="1" dataCaption="Értékek" updatedVersion="5" minRefreshableVersion="3" itemPrintTitles="1" createdVersion="5" indent="0" outline="1" outlineData="1" multipleFieldFilters="0">
  <location ref="A3:H78" firstHeaderRow="0" firstDataRow="1" firstDataCol="1"/>
  <pivotFields count="18">
    <pivotField axis="axisRow" showAll="0">
      <items count="12">
        <item x="4"/>
        <item x="1"/>
        <item x="6"/>
        <item x="5"/>
        <item x="0"/>
        <item x="3"/>
        <item x="2"/>
        <item x="7"/>
        <item x="8"/>
        <item x="9"/>
        <item x="10"/>
        <item t="default"/>
      </items>
    </pivotField>
    <pivotField axis="axisRow" showAll="0">
      <items count="15">
        <item x="1"/>
        <item x="6"/>
        <item x="2"/>
        <item x="4"/>
        <item x="0"/>
        <item x="3"/>
        <item x="5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dataField="1" showAll="0"/>
    <pivotField showAl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showAll="0"/>
    <pivotField axis="axisRow" showAll="0">
      <items count="12">
        <item x="0"/>
        <item x="1"/>
        <item x="6"/>
        <item x="7"/>
        <item x="5"/>
        <item x="3"/>
        <item x="2"/>
        <item x="4"/>
        <item x="8"/>
        <item x="9"/>
        <item x="10"/>
        <item t="default"/>
      </items>
    </pivotField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</pivotFields>
  <rowFields count="4">
    <field x="16"/>
    <field x="0"/>
    <field x="1"/>
    <field x="13"/>
  </rowFields>
  <rowItems count="75">
    <i>
      <x/>
    </i>
    <i r="1">
      <x/>
    </i>
    <i r="2">
      <x v="3"/>
    </i>
    <i r="3">
      <x v="4"/>
    </i>
    <i r="1">
      <x v="1"/>
    </i>
    <i r="2">
      <x/>
    </i>
    <i r="3">
      <x v="1"/>
    </i>
    <i r="3">
      <x v="5"/>
    </i>
    <i r="3">
      <x v="6"/>
    </i>
    <i r="3">
      <x v="7"/>
    </i>
    <i r="1">
      <x v="3"/>
    </i>
    <i r="2">
      <x v="6"/>
    </i>
    <i r="3">
      <x v="2"/>
    </i>
    <i r="1">
      <x v="4"/>
    </i>
    <i r="2">
      <x v="4"/>
    </i>
    <i r="3">
      <x/>
    </i>
    <i r="1">
      <x v="6"/>
    </i>
    <i r="2">
      <x v="2"/>
    </i>
    <i r="3">
      <x/>
    </i>
    <i r="1">
      <x v="8"/>
    </i>
    <i r="2">
      <x v="8"/>
    </i>
    <i r="3">
      <x v="1"/>
    </i>
    <i r="3">
      <x v="9"/>
    </i>
    <i r="2">
      <x v="10"/>
    </i>
    <i r="3">
      <x v="1"/>
    </i>
    <i r="3">
      <x v="3"/>
    </i>
    <i r="3">
      <x v="10"/>
    </i>
    <i r="1">
      <x v="9"/>
    </i>
    <i r="2">
      <x v="12"/>
    </i>
    <i r="3">
      <x v="1"/>
    </i>
    <i r="3">
      <x v="3"/>
    </i>
    <i r="3">
      <x v="5"/>
    </i>
    <i>
      <x v="1"/>
    </i>
    <i r="1">
      <x v="1"/>
    </i>
    <i r="2">
      <x/>
    </i>
    <i r="3">
      <x/>
    </i>
    <i r="1">
      <x v="2"/>
    </i>
    <i r="2">
      <x v="1"/>
    </i>
    <i r="3">
      <x v="2"/>
    </i>
    <i r="3">
      <x v="3"/>
    </i>
    <i r="1">
      <x v="3"/>
    </i>
    <i r="2">
      <x v="6"/>
    </i>
    <i r="3">
      <x v="2"/>
    </i>
    <i r="1">
      <x v="4"/>
    </i>
    <i r="2">
      <x v="4"/>
    </i>
    <i r="3">
      <x/>
    </i>
    <i r="1">
      <x v="5"/>
    </i>
    <i r="2">
      <x v="5"/>
    </i>
    <i r="3">
      <x/>
    </i>
    <i r="1">
      <x v="6"/>
    </i>
    <i r="2">
      <x v="2"/>
    </i>
    <i r="3">
      <x/>
    </i>
    <i r="1">
      <x v="7"/>
    </i>
    <i r="2">
      <x v="7"/>
    </i>
    <i r="3">
      <x v="8"/>
    </i>
    <i r="1">
      <x v="8"/>
    </i>
    <i r="2">
      <x v="8"/>
    </i>
    <i r="3">
      <x v="1"/>
    </i>
    <i r="3">
      <x v="9"/>
    </i>
    <i r="2">
      <x v="9"/>
    </i>
    <i r="3">
      <x v="1"/>
    </i>
    <i r="2">
      <x v="11"/>
    </i>
    <i r="3">
      <x v="1"/>
    </i>
    <i r="3">
      <x v="3"/>
    </i>
    <i r="1">
      <x v="9"/>
    </i>
    <i r="2">
      <x v="12"/>
    </i>
    <i r="3">
      <x v="1"/>
    </i>
    <i r="3">
      <x v="3"/>
    </i>
    <i r="3">
      <x v="5"/>
    </i>
    <i r="1">
      <x v="10"/>
    </i>
    <i r="2">
      <x v="13"/>
    </i>
    <i r="3">
      <x/>
    </i>
    <i r="3">
      <x v="3"/>
    </i>
    <i r="3">
      <x v="1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Összeg / Ha igen milyen mértékű? (elmúlt 3 év átlaga) pl. 10=tízszeres túljelentkezés" fld="3" baseField="0" baseItem="0"/>
    <dataField name="Összeg / Intézményi átlagos tanulmányi eredmény (csak technikumi osztályokat szükséges figyelembevenni és lehetőség szerint ágazatonként megadva kérjük az adatokat)" fld="4" baseField="0" baseItem="0"/>
    <dataField name="Összeg / Pont" fld="7" baseField="0" baseItem="0"/>
    <dataField name="Összeg / Szakmai verseny" fld="8" baseField="0" baseItem="0"/>
    <dataField name="Összeg / Közismereti tantárgyakkal kapcsolatos versenyek" fld="9" baseField="0" baseItem="0"/>
    <dataField name="Összeg / Szakmai verseny2" fld="10" baseField="0" baseItem="0"/>
    <dataField name="Összeg / Közismereti tantárgyakkal kapcsolatos versenyek2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0000000}" name="Bajai_SZC" displayName="Bajai_SZC" ref="D2:D7" totalsRowShown="0" headerRowDxfId="420" dataDxfId="418" headerRowBorderDxfId="419" tableBorderDxfId="417" totalsRowBorderDxfId="416" dataCellStyle="Normál 20">
  <autoFilter ref="D2:D7" xr:uid="{00000000-0009-0000-0100-00002A000000}"/>
  <tableColumns count="1">
    <tableColumn id="1" xr3:uid="{00000000-0010-0000-0000-000001000000}" name="Bajai_SZC" dataDxfId="415" dataCellStyle="Normál 2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9000000}" name="Heves_Megyei_SZC" displayName="Heves_Megyei_SZC" ref="D122:D130" totalsRowShown="0" headerRowDxfId="366" dataDxfId="364" headerRowBorderDxfId="365" tableBorderDxfId="363" totalsRowBorderDxfId="362" dataCellStyle="Normál 20">
  <autoFilter ref="D122:D130" xr:uid="{00000000-0009-0000-0100-000034000000}"/>
  <tableColumns count="1">
    <tableColumn id="1" xr3:uid="{00000000-0010-0000-0900-000001000000}" name="Heves_Megyei_SZC" dataDxfId="361" dataCellStyle="Normál 2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A000000}" name="Érdi_SZC" displayName="Érdi_SZC" ref="D131:D136" totalsRowShown="0" headerRowDxfId="360" dataDxfId="358" headerRowBorderDxfId="359" tableBorderDxfId="357" totalsRowBorderDxfId="356" dataCellStyle="Normál 20">
  <autoFilter ref="D131:D136" xr:uid="{00000000-0009-0000-0100-000035000000}"/>
  <tableColumns count="1">
    <tableColumn id="1" xr3:uid="{00000000-0010-0000-0A00-000001000000}" name="Érdi_SZC" dataDxfId="355" dataCellStyle="Normál 2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B000000}" name="Győri_SZC" displayName="Győri_SZC" ref="D138:D152" totalsRowShown="0" headerRowDxfId="354" dataDxfId="352" headerRowBorderDxfId="353" tableBorderDxfId="351" totalsRowBorderDxfId="350" dataCellStyle="Normál 20">
  <autoFilter ref="D138:D152" xr:uid="{00000000-0009-0000-0100-000036000000}"/>
  <sortState xmlns:xlrd2="http://schemas.microsoft.com/office/spreadsheetml/2017/richdata2" ref="D139:D152">
    <sortCondition ref="D138:D152"/>
  </sortState>
  <tableColumns count="1">
    <tableColumn id="1" xr3:uid="{00000000-0010-0000-0B00-000001000000}" name="Győri_SZC" dataDxfId="349" dataCellStyle="Normál 2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C000000}" name="Gyulai_SZC" displayName="Gyulai_SZC" ref="D158:D164" totalsRowShown="0" headerRowDxfId="348" dataDxfId="346" headerRowBorderDxfId="347" tableBorderDxfId="345" totalsRowBorderDxfId="344" dataCellStyle="Normál 20">
  <autoFilter ref="D158:D164" xr:uid="{00000000-0009-0000-0100-000037000000}"/>
  <tableColumns count="1">
    <tableColumn id="1" xr3:uid="{00000000-0010-0000-0C00-000001000000}" name="Gyulai_SZC" dataDxfId="343" dataCellStyle="Normál 2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0D000000}" name="Hódmezővásárhelyi_SZC" displayName="Hódmezővásárhelyi_SZC" ref="D165:D172" totalsRowShown="0" headerRowDxfId="342" dataDxfId="340" headerRowBorderDxfId="341" tableBorderDxfId="339" totalsRowBorderDxfId="338" dataCellStyle="Normál 20">
  <autoFilter ref="D165:D172" xr:uid="{00000000-0009-0000-0100-000038000000}"/>
  <tableColumns count="1">
    <tableColumn id="1" xr3:uid="{00000000-0010-0000-0D00-000001000000}" name="Hódmezővásárhelyi_SZC" dataDxfId="337" dataCellStyle="Normál 2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E000000}" name="Kaposvári_SZC" displayName="Kaposvári_SZC" ref="D175:D181" totalsRowShown="0" headerRowDxfId="336" dataDxfId="334" headerRowBorderDxfId="335" tableBorderDxfId="333" totalsRowBorderDxfId="332" dataCellStyle="Normál 20">
  <autoFilter ref="D175:D181" xr:uid="{00000000-0009-0000-0100-000039000000}"/>
  <sortState xmlns:xlrd2="http://schemas.microsoft.com/office/spreadsheetml/2017/richdata2" ref="D176:D181">
    <sortCondition ref="D175:D181"/>
  </sortState>
  <tableColumns count="1">
    <tableColumn id="1" xr3:uid="{00000000-0010-0000-0E00-000001000000}" name="Kaposvári_SZC" dataDxfId="331" dataCellStyle="Normál 2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0F000000}" name="Karcagi_SZC" displayName="Karcagi_SZC" ref="D187:D194" totalsRowShown="0" headerRowDxfId="330" dataDxfId="328" headerRowBorderDxfId="329" tableBorderDxfId="327" totalsRowBorderDxfId="326" dataCellStyle="Normál 20">
  <autoFilter ref="D187:D194" xr:uid="{00000000-0009-0000-0100-00003A000000}"/>
  <tableColumns count="1">
    <tableColumn id="1" xr3:uid="{00000000-0010-0000-0F00-000001000000}" name="Karcagi_SZC" dataDxfId="325" dataCellStyle="Normál 2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10000000}" name="Kecskeméti_SZC" displayName="Kecskeméti_SZC" ref="D196:D203" totalsRowShown="0" headerRowDxfId="324" dataDxfId="322" headerRowBorderDxfId="323" tableBorderDxfId="321" totalsRowBorderDxfId="320" dataCellStyle="Normál 20">
  <autoFilter ref="D196:D203" xr:uid="{00000000-0009-0000-0100-00003B000000}"/>
  <tableColumns count="1">
    <tableColumn id="1" xr3:uid="{00000000-0010-0000-1000-000001000000}" name="Kecskeméti_SZC" dataDxfId="319" dataCellStyle="Normál 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11000000}" name="Kiskunhalasi_SZC" displayName="Kiskunhalasi_SZC" ref="D207:D211" totalsRowShown="0" headerRowDxfId="318" dataDxfId="316" headerRowBorderDxfId="317" tableBorderDxfId="315" totalsRowBorderDxfId="314" dataCellStyle="Normál 20">
  <autoFilter ref="D207:D211" xr:uid="{00000000-0009-0000-0100-00003C000000}"/>
  <tableColumns count="1">
    <tableColumn id="1" xr3:uid="{00000000-0010-0000-1100-000001000000}" name="Kiskunhalasi_SZC" dataDxfId="313" dataCellStyle="Normál 2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12000000}" name="Kisvárdai_SZC" displayName="Kisvárdai_SZC" ref="D213:D218" totalsRowShown="0" headerRowDxfId="312" dataDxfId="310" headerRowBorderDxfId="311" tableBorderDxfId="309" totalsRowBorderDxfId="308" dataCellStyle="Normál 20">
  <autoFilter ref="D213:D218" xr:uid="{00000000-0009-0000-0100-00003D000000}"/>
  <tableColumns count="1">
    <tableColumn id="1" xr3:uid="{00000000-0010-0000-1200-000001000000}" name="Kisvárdai_SZC" dataDxfId="307" dataCellStyle="Normál 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1000000}" name="Békéscsabai_SZC" displayName="Békéscsabai_SZC" ref="D9:D17" totalsRowShown="0" headerRowDxfId="414" dataDxfId="412" headerRowBorderDxfId="413" tableBorderDxfId="411" totalsRowBorderDxfId="410" dataCellStyle="Normál 20">
  <autoFilter ref="D9:D17" xr:uid="{00000000-0009-0000-0100-00002B000000}"/>
  <tableColumns count="1">
    <tableColumn id="1" xr3:uid="{00000000-0010-0000-0100-000001000000}" name="Békéscsabai_SZC" dataDxfId="409" dataCellStyle="Normál 2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13000000}" name="Mátészalkai_SZC" displayName="Mátészalkai_SZC" ref="D219:D223" totalsRowShown="0" headerRowDxfId="306" dataDxfId="304" headerRowBorderDxfId="305" tableBorderDxfId="303" totalsRowBorderDxfId="302" dataCellStyle="Normál 20">
  <autoFilter ref="D219:D223" xr:uid="{00000000-0009-0000-0100-00003E000000}"/>
  <tableColumns count="1">
    <tableColumn id="1" xr3:uid="{00000000-0010-0000-1300-000001000000}" name="Mátészalkai_SZC" dataDxfId="301" dataCellStyle="Normál 2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4000000}" name="Miskolci_SZC" displayName="Miskolci_SZC" ref="D225:D234" totalsRowShown="0" headerRowDxfId="300" dataDxfId="298" headerRowBorderDxfId="299" tableBorderDxfId="297" totalsRowBorderDxfId="296" dataCellStyle="Normál 20">
  <autoFilter ref="D225:D234" xr:uid="{00000000-0009-0000-0100-00003F000000}"/>
  <tableColumns count="1">
    <tableColumn id="1" xr3:uid="{00000000-0010-0000-1400-000001000000}" name="Miskolci_SZC" dataDxfId="295" dataCellStyle="Normál 2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5000000}" name="Nagykanizsai_SZC" displayName="Nagykanizsai_SZC" ref="D237:D240" totalsRowShown="0" headerRowDxfId="294" dataDxfId="292" headerRowBorderDxfId="293" tableBorderDxfId="291" totalsRowBorderDxfId="290" dataCellStyle="Normál 20">
  <autoFilter ref="D237:D240" xr:uid="{00000000-0009-0000-0100-000040000000}"/>
  <tableColumns count="1">
    <tableColumn id="1" xr3:uid="{00000000-0010-0000-1500-000001000000}" name="Nagykanizsai_SZC" dataDxfId="289" dataCellStyle="Normál 2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6000000}" name="Nyíregyházi_SZC" displayName="Nyíregyházi_SZC" ref="D241:D247" totalsRowShown="0" headerRowDxfId="288" dataDxfId="286" headerRowBorderDxfId="287" tableBorderDxfId="285" totalsRowBorderDxfId="284" dataCellStyle="Normál 20">
  <autoFilter ref="D241:D247" xr:uid="{00000000-0009-0000-0100-000041000000}"/>
  <tableColumns count="1">
    <tableColumn id="1" xr3:uid="{00000000-0010-0000-1600-000001000000}" name="Nyíregyházi_SZC" dataDxfId="283" dataCellStyle="Normál 20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17000000}" name="Ózdi_SZC" displayName="Ózdi_SZC" ref="D252:D256" totalsRowShown="0" headerRowDxfId="282" dataDxfId="280" headerRowBorderDxfId="281" tableBorderDxfId="279" totalsRowBorderDxfId="278" dataCellStyle="Normál 20">
  <autoFilter ref="D252:D256" xr:uid="{00000000-0009-0000-0100-000042000000}"/>
  <tableColumns count="1">
    <tableColumn id="1" xr3:uid="{00000000-0010-0000-1700-000001000000}" name="Ózdi_SZC" dataDxfId="277" dataCellStyle="Normál 2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18000000}" name="Pápai_SZC" displayName="Pápai_SZC" ref="D258:D262" totalsRowShown="0" headerRowDxfId="276" dataDxfId="274" headerRowBorderDxfId="275" tableBorderDxfId="273" totalsRowBorderDxfId="272" dataCellStyle="Normál 20">
  <autoFilter ref="D258:D262" xr:uid="{00000000-0009-0000-0100-000043000000}"/>
  <tableColumns count="1">
    <tableColumn id="1" xr3:uid="{00000000-0010-0000-1800-000001000000}" name="Pápai_SZC" dataDxfId="271" dataCellStyle="Normál 20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19000000}" name="Baranya_Megyei_SZC" displayName="Baranya_Megyei_SZC" ref="D264:D273" totalsRowShown="0" headerRowDxfId="270" dataDxfId="268" headerRowBorderDxfId="269" tableBorderDxfId="267" totalsRowBorderDxfId="266" dataCellStyle="Normál 20">
  <autoFilter ref="D264:D273" xr:uid="{00000000-0009-0000-0100-000044000000}"/>
  <tableColumns count="1">
    <tableColumn id="1" xr3:uid="{00000000-0010-0000-1900-000001000000}" name="Baranya_Megyei_SZC" dataDxfId="265" dataCellStyle="Normál 20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1A000000}" name="Nógrád_Megyei_SZC" displayName="Nógrád_Megyei_SZC" ref="D277:D285" totalsRowShown="0" headerRowDxfId="264" dataDxfId="262" headerRowBorderDxfId="263" tableBorderDxfId="261" totalsRowBorderDxfId="260" dataCellStyle="Normál 20">
  <autoFilter ref="D277:D285" xr:uid="{00000000-0009-0000-0100-000045000000}"/>
  <tableColumns count="1">
    <tableColumn id="1" xr3:uid="{00000000-0010-0000-1A00-000001000000}" name="Nógrád_Megyei_SZC" dataDxfId="259" dataCellStyle="Normál 20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1B000000}" name="Siófoki_SZC" displayName="Siófoki_SZC" ref="D286:D290" totalsRowShown="0" headerRowDxfId="258" dataDxfId="256" headerRowBorderDxfId="257" tableBorderDxfId="255" totalsRowBorderDxfId="254" dataCellStyle="Normál 20">
  <autoFilter ref="D286:D290" xr:uid="{00000000-0009-0000-0100-000046000000}"/>
  <tableColumns count="1">
    <tableColumn id="1" xr3:uid="{00000000-0010-0000-1B00-000001000000}" name="Siófoki_SZC" dataDxfId="253" dataCellStyle="Normál 20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1C000000}" name="Soproni_SZC" displayName="Soproni_SZC" ref="D292:D298" totalsRowShown="0" headerRowDxfId="252" dataDxfId="250" headerRowBorderDxfId="251" tableBorderDxfId="249" totalsRowBorderDxfId="248" dataCellStyle="Normál 20">
  <autoFilter ref="D292:D298" xr:uid="{00000000-0009-0000-0100-000047000000}"/>
  <sortState xmlns:xlrd2="http://schemas.microsoft.com/office/spreadsheetml/2017/richdata2" ref="D293:D298">
    <sortCondition ref="D292:D298"/>
  </sortState>
  <tableColumns count="1">
    <tableColumn id="1" xr3:uid="{00000000-0010-0000-1C00-000001000000}" name="Soproni_SZC" dataDxfId="247" dataCellStyle="Normál 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02000000}" name="Budapesti_Gazdasági_SZC" displayName="Budapesti_Gazdasági_SZC" ref="D31:D53" totalsRowShown="0" headerRowDxfId="408" dataDxfId="406" headerRowBorderDxfId="407" tableBorderDxfId="405" totalsRowBorderDxfId="404" dataCellStyle="Normál 20">
  <autoFilter ref="D31:D53" xr:uid="{00000000-0009-0000-0100-00002D000000}"/>
  <tableColumns count="1">
    <tableColumn id="1" xr3:uid="{00000000-0010-0000-0200-000001000000}" name="Budapesti_Gazdasági_SZC" dataDxfId="403" dataCellStyle="Normál 20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1D000000}" name="Szegedi_SZC" displayName="Szegedi_SZC" ref="D301:D308" totalsRowShown="0" headerRowDxfId="246" dataDxfId="244" headerRowBorderDxfId="245" tableBorderDxfId="243" totalsRowBorderDxfId="242" dataCellStyle="Normál 20">
  <autoFilter ref="D301:D308" xr:uid="{00000000-0009-0000-0100-000048000000}"/>
  <tableColumns count="1">
    <tableColumn id="1" xr3:uid="{00000000-0010-0000-1D00-000001000000}" name="Szegedi_SZC" dataDxfId="241" dataCellStyle="Normál 20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1E000000}" name="Székesfehérvári_SZC" displayName="Székesfehérvári_SZC" ref="D312:D323" totalsRowShown="0" headerRowDxfId="240" dataDxfId="238" headerRowBorderDxfId="239" tableBorderDxfId="237" totalsRowBorderDxfId="236" dataCellStyle="Normál 20">
  <autoFilter ref="D312:D323" xr:uid="{00000000-0009-0000-0100-000049000000}"/>
  <tableColumns count="1">
    <tableColumn id="1" xr3:uid="{00000000-0010-0000-1E00-000001000000}" name="Székesfehérvári_SZC" dataDxfId="235" dataCellStyle="Normál 20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1F000000}" name="Tolna_Megyei_SZC" displayName="Tolna_Megyei_SZC" ref="D324:D329" totalsRowShown="0" headerRowDxfId="234" dataDxfId="232" headerRowBorderDxfId="233" tableBorderDxfId="231" totalsRowBorderDxfId="230" dataCellStyle="Normál 20">
  <autoFilter ref="D324:D329" xr:uid="{00000000-0009-0000-0100-00004A000000}"/>
  <tableColumns count="1">
    <tableColumn id="1" xr3:uid="{00000000-0010-0000-1F00-000001000000}" name="Tolna_Megyei_SZC" dataDxfId="229" dataCellStyle="Normál 20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20000000}" name="Szerencsi_SZC" displayName="Szerencsi_SZC" ref="D334:D338" totalsRowShown="0" headerRowDxfId="228" dataDxfId="226" headerRowBorderDxfId="227" tableBorderDxfId="225" totalsRowBorderDxfId="224" dataCellStyle="Normál 20">
  <autoFilter ref="D334:D338" xr:uid="{00000000-0009-0000-0100-00004B000000}"/>
  <tableColumns count="1">
    <tableColumn id="1" xr3:uid="{00000000-0010-0000-2000-000001000000}" name="Szerencsi_SZC" dataDxfId="223" dataCellStyle="Normál 20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21000000}" name="Szolnoki_SZC" displayName="Szolnoki_SZC" ref="D342:D351" totalsRowShown="0" headerRowDxfId="222" dataDxfId="220" headerRowBorderDxfId="221" tableBorderDxfId="219" totalsRowBorderDxfId="218" dataCellStyle="Normál 20">
  <autoFilter ref="D342:D351" xr:uid="{00000000-0009-0000-0100-00004C000000}"/>
  <tableColumns count="1">
    <tableColumn id="1" xr3:uid="{00000000-0010-0000-2100-000001000000}" name="Szolnoki_SZC" dataDxfId="217" dataCellStyle="Normál 2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22000000}" name="Tatabányai_SZC" displayName="Tatabányai_SZC" ref="D354:D363" totalsRowShown="0" headerRowDxfId="216" dataDxfId="214" headerRowBorderDxfId="215" tableBorderDxfId="213" totalsRowBorderDxfId="212" dataCellStyle="Normál 20">
  <autoFilter ref="D354:D363" xr:uid="{00000000-0009-0000-0100-00004D000000}"/>
  <tableColumns count="1">
    <tableColumn id="1" xr3:uid="{00000000-0010-0000-2200-000001000000}" name="Tatabányai_SZC" dataDxfId="211" dataCellStyle="Normál 20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23000000}" name="Esztergomi_SZC" displayName="Esztergomi_SZC" ref="D366:D369" totalsRowShown="0" headerRowDxfId="210" dataDxfId="208" headerRowBorderDxfId="209" tableBorderDxfId="207" totalsRowBorderDxfId="206" dataCellStyle="Normál 20">
  <autoFilter ref="D366:D369" xr:uid="{00000000-0009-0000-0100-00004E000000}"/>
  <tableColumns count="1">
    <tableColumn id="1" xr3:uid="{00000000-0010-0000-2300-000001000000}" name="Esztergomi_SZC" dataDxfId="205" dataCellStyle="Normál 20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24000000}" name="Váci_SZC" displayName="Váci_SZC" ref="D370:D377" totalsRowShown="0" headerRowDxfId="204" dataDxfId="202" headerRowBorderDxfId="203" tableBorderDxfId="201" totalsRowBorderDxfId="200" dataCellStyle="Normál 20">
  <autoFilter ref="D370:D377" xr:uid="{00000000-0009-0000-0100-00004F000000}"/>
  <tableColumns count="1">
    <tableColumn id="1" xr3:uid="{00000000-0010-0000-2400-000001000000}" name="Váci_SZC" dataDxfId="199" dataCellStyle="Normál 20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25000000}" name="Vas_Megyei_SZC" displayName="Vas_Megyei_SZC" ref="D379:D388" totalsRowShown="0" headerRowDxfId="198" dataDxfId="196" headerRowBorderDxfId="197" tableBorderDxfId="195" totalsRowBorderDxfId="194" dataCellStyle="Normál 20">
  <autoFilter ref="D379:D388" xr:uid="{00000000-0009-0000-0100-000050000000}"/>
  <sortState xmlns:xlrd2="http://schemas.microsoft.com/office/spreadsheetml/2017/richdata2" ref="D380:D388">
    <sortCondition ref="D379:D388"/>
  </sortState>
  <tableColumns count="1">
    <tableColumn id="1" xr3:uid="{00000000-0010-0000-2500-000001000000}" name="Vas_Megyei_SZC" dataDxfId="193" dataCellStyle="Normál 20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26000000}" name="Veszprémi_SZC" displayName="Veszprémi_SZC" ref="D394:D401" totalsRowShown="0" headerRowDxfId="192" dataDxfId="190" headerRowBorderDxfId="191" tableBorderDxfId="189" totalsRowBorderDxfId="188" dataCellStyle="Normál 20">
  <autoFilter ref="D394:D401" xr:uid="{00000000-0009-0000-0100-000051000000}"/>
  <sortState xmlns:xlrd2="http://schemas.microsoft.com/office/spreadsheetml/2017/richdata2" ref="D395:D401">
    <sortCondition ref="D394:D401"/>
  </sortState>
  <tableColumns count="1">
    <tableColumn id="1" xr3:uid="{00000000-0010-0000-2600-000001000000}" name="Veszprémi_SZC" dataDxfId="187" dataCellStyle="Normál 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3000000}" name="Budapesti_Gépészeti_SZC" displayName="Budapesti_Gépészeti_SZC" ref="D54:D67" totalsRowShown="0" headerRowDxfId="402" dataDxfId="400" headerRowBorderDxfId="401" tableBorderDxfId="399" totalsRowBorderDxfId="398" dataCellStyle="Normál 20">
  <autoFilter ref="D54:D67" xr:uid="{00000000-0009-0000-0100-00002E000000}"/>
  <tableColumns count="1">
    <tableColumn id="1" xr3:uid="{00000000-0010-0000-0300-000001000000}" name="Budapesti_Gépészeti_SZC" dataDxfId="397" dataCellStyle="Normál 20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27000000}" name="Zalaegerszegi_SZC" displayName="Zalaegerszegi_SZC" ref="D403:D411" totalsRowShown="0" headerRowDxfId="186" dataDxfId="184" headerRowBorderDxfId="185" tableBorderDxfId="183" totalsRowBorderDxfId="182" dataCellStyle="Normál 20">
  <autoFilter ref="D403:D411" xr:uid="{00000000-0009-0000-0100-000052000000}"/>
  <tableColumns count="1">
    <tableColumn id="1" xr3:uid="{00000000-0010-0000-2700-000001000000}" name="Zalaegerszegi_SZC" dataDxfId="181" dataCellStyle="Normál 20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28000000}" name="Bányászat_kohászat" displayName="Bányászat_kohászat" ref="K2:K9" totalsRowShown="0" headerRowDxfId="180" headerRowBorderDxfId="179" tableBorderDxfId="178" totalsRowBorderDxfId="177">
  <autoFilter ref="K2:K9" xr:uid="{00000000-0009-0000-0100-00007D000000}"/>
  <tableColumns count="1">
    <tableColumn id="1" xr3:uid="{00000000-0010-0000-2800-000001000000}" name="Bányászat_és_kohászat" dataDxfId="176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29000000}" name="Egészségügyi_technika" displayName="Egészségügyi_technika" ref="K10:K13" totalsRowShown="0" headerRowDxfId="175" headerRowBorderDxfId="174" tableBorderDxfId="173" totalsRowBorderDxfId="172">
  <autoFilter ref="K10:K13" xr:uid="{00000000-0009-0000-0100-00007E000000}"/>
  <tableColumns count="1">
    <tableColumn id="1" xr3:uid="{00000000-0010-0000-2900-000001000000}" name="Egészségügyi_technika" dataDxfId="171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2A000000}" name="Egészségügy" displayName="Egészségügy" ref="K14:K25" totalsRowShown="0" headerRowDxfId="170" headerRowBorderDxfId="169" tableBorderDxfId="168" totalsRowBorderDxfId="167">
  <autoFilter ref="K14:K25" xr:uid="{00000000-0009-0000-0100-00007F000000}"/>
  <tableColumns count="1">
    <tableColumn id="1" xr3:uid="{00000000-0010-0000-2A00-000001000000}" name="Egészségügy" dataDxfId="166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2B000000}" name="Elektronika_és_elektrotechnika" displayName="Elektronika_és_elektrotechnika" ref="K26:K33" totalsRowShown="0" headerRowDxfId="165" headerRowBorderDxfId="164" tableBorderDxfId="163" totalsRowBorderDxfId="162">
  <autoFilter ref="K26:K33" xr:uid="{00000000-0009-0000-0100-000080000000}"/>
  <tableColumns count="1">
    <tableColumn id="1" xr3:uid="{00000000-0010-0000-2B00-000001000000}" name="Elektronika_és_elektrotechnika" dataDxfId="161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2C000000}" name="Élelmiszeripar" displayName="Élelmiszeripar" ref="K34:K52" totalsRowShown="0" headerRowDxfId="160" headerRowBorderDxfId="159" tableBorderDxfId="158" totalsRowBorderDxfId="157">
  <autoFilter ref="K34:K52" xr:uid="{00000000-0009-0000-0100-000081000000}"/>
  <tableColumns count="1">
    <tableColumn id="1" xr3:uid="{00000000-0010-0000-2C00-000001000000}" name="Élelmiszeripar" dataDxfId="156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2D000000}" name="Építőipar" displayName="Építőipar" ref="K53:K69" totalsRowShown="0" headerRowDxfId="155" headerRowBorderDxfId="154" tableBorderDxfId="153" totalsRowBorderDxfId="152">
  <autoFilter ref="K53:K69" xr:uid="{00000000-0009-0000-0100-000082000000}"/>
  <tableColumns count="1">
    <tableColumn id="1" xr3:uid="{00000000-0010-0000-2D00-000001000000}" name="Építőipar" dataDxfId="151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2E000000}" name="Épületgépészet" displayName="Épületgépészet" ref="K70:K74" totalsRowShown="0" headerRowDxfId="150" headerRowBorderDxfId="149" tableBorderDxfId="148" totalsRowBorderDxfId="147">
  <autoFilter ref="K70:K74" xr:uid="{00000000-0009-0000-0100-000083000000}"/>
  <tableColumns count="1">
    <tableColumn id="1" xr3:uid="{00000000-0010-0000-2E00-000001000000}" name="Épületgépészet" dataDxfId="146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2F000000}" name="Fa_és_bútoripar" displayName="Fa_és_bútoripar" ref="K75:K78" totalsRowShown="0" headerRowDxfId="145" headerRowBorderDxfId="144" tableBorderDxfId="143" totalsRowBorderDxfId="142">
  <autoFilter ref="K75:K78" xr:uid="{00000000-0009-0000-0100-000084000000}"/>
  <tableColumns count="1">
    <tableColumn id="1" xr3:uid="{00000000-0010-0000-2F00-000001000000}" name="Fa_és_bútoripar" dataDxfId="141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30000000}" name="Gazdálkodás_és_menedzsment" displayName="Gazdálkodás_és_menedzsment" ref="K79:K81" totalsRowShown="0" headerRowDxfId="140" headerRowBorderDxfId="139" tableBorderDxfId="138" totalsRowBorderDxfId="137">
  <autoFilter ref="K79:K81" xr:uid="{00000000-0009-0000-0100-000085000000}"/>
  <tableColumns count="1">
    <tableColumn id="1" xr3:uid="{00000000-0010-0000-3000-000001000000}" name="Gazdálkodás_és_menedzsm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4000000}" name="Budapesti_Komplex_SZC" displayName="Budapesti_Komplex_SZC" ref="D68:D79" totalsRowShown="0" headerRowDxfId="396" dataDxfId="394" headerRowBorderDxfId="395" tableBorderDxfId="393" totalsRowBorderDxfId="392" dataCellStyle="Normál 20">
  <autoFilter ref="D68:D79" xr:uid="{00000000-0009-0000-0100-00002F000000}"/>
  <tableColumns count="1">
    <tableColumn id="1" xr3:uid="{00000000-0010-0000-0400-000001000000}" name="Budapesti_Komplex_SZC" dataDxfId="391" dataCellStyle="Normál 20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31000000}" name="Gépészet" displayName="Gépészet" ref="K82:K95" totalsRowShown="0" headerRowDxfId="136" headerRowBorderDxfId="135" tableBorderDxfId="134" totalsRowBorderDxfId="133">
  <autoFilter ref="K82:K95" xr:uid="{00000000-0009-0000-0100-000086000000}"/>
  <tableColumns count="1">
    <tableColumn id="1" xr3:uid="{00000000-0010-0000-3100-000001000000}" name="Gépészet" dataDxfId="132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32000000}" name="Honvédelem" displayName="Honvédelem" ref="K96:K101" totalsRowShown="0" headerRowDxfId="131" headerRowBorderDxfId="130" tableBorderDxfId="129" totalsRowBorderDxfId="128">
  <autoFilter ref="K96:K101" xr:uid="{00000000-0009-0000-0100-000087000000}"/>
  <tableColumns count="1">
    <tableColumn id="1" xr3:uid="{00000000-0010-0000-3200-000001000000}" name="Honvédelem" dataDxfId="127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33000000}" name="Informatika_és_távközlés" displayName="Informatika_és_távközlés" ref="K102:K106" totalsRowShown="0" headerRowDxfId="126" headerRowBorderDxfId="125" tableBorderDxfId="124" totalsRowBorderDxfId="123">
  <autoFilter ref="K102:K106" xr:uid="{00000000-0009-0000-0100-000088000000}"/>
  <tableColumns count="1">
    <tableColumn id="1" xr3:uid="{00000000-0010-0000-3300-000001000000}" name="Informatika_és_távközlés" dataDxfId="122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34000000}" name="Kereskedelem" displayName="Kereskedelem" ref="K107:K110" totalsRowShown="0" headerRowDxfId="121" headerRowBorderDxfId="120" tableBorderDxfId="119" totalsRowBorderDxfId="118">
  <autoFilter ref="K107:K110" xr:uid="{00000000-0009-0000-0100-000089000000}"/>
  <tableColumns count="1">
    <tableColumn id="1" xr3:uid="{00000000-0010-0000-3400-000001000000}" name="Kereskedelem" dataDxfId="117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0000000-000C-0000-FFFF-FFFF35000000}" name="Környezetvédelem_és_vízügy" displayName="Környezetvédelem_és_vízügy" ref="K111:K115" totalsRowShown="0" headerRowDxfId="116" headerRowBorderDxfId="115" tableBorderDxfId="114" totalsRowBorderDxfId="113">
  <autoFilter ref="K111:K115" xr:uid="{00000000-0009-0000-0100-00008A000000}"/>
  <tableColumns count="1">
    <tableColumn id="1" xr3:uid="{00000000-0010-0000-3500-000001000000}" name="Környezetvédelem_és_vízügy" dataDxfId="112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00000000-000C-0000-FFFF-FFFF36000000}" name="Közlekedés_és_szállítmányozás" displayName="Közlekedés_és_szállítmányozás" ref="K116:K124" totalsRowShown="0" headerRowDxfId="111" headerRowBorderDxfId="110" tableBorderDxfId="109" totalsRowBorderDxfId="108">
  <autoFilter ref="K116:K124" xr:uid="{00000000-0009-0000-0100-00008B000000}"/>
  <tableColumns count="1">
    <tableColumn id="1" xr3:uid="{00000000-0010-0000-3600-000001000000}" name="Közlekedés_és_szállítmányozás" dataDxfId="107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0000000-000C-0000-FFFF-FFFF37000000}" name="Kreatív" displayName="Kreatív" ref="K125:K139" totalsRowShown="0" headerRowDxfId="106" headerRowBorderDxfId="105" tableBorderDxfId="104" totalsRowBorderDxfId="103">
  <autoFilter ref="K125:K139" xr:uid="{00000000-0009-0000-0100-00008C000000}"/>
  <tableColumns count="1">
    <tableColumn id="1" xr3:uid="{00000000-0010-0000-3700-000001000000}" name="Kreatív" dataDxfId="102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0000000-000C-0000-FFFF-FFFF38000000}" name="Mezőgazdaság_és_erdészet" displayName="Mezőgazdaság_és_erdészet" ref="K140:K149" totalsRowShown="0" headerRowDxfId="101" headerRowBorderDxfId="100" tableBorderDxfId="99" totalsRowBorderDxfId="98">
  <autoFilter ref="K140:K149" xr:uid="{00000000-0009-0000-0100-00008D000000}"/>
  <tableColumns count="1">
    <tableColumn id="1" xr3:uid="{00000000-0010-0000-3800-000001000000}" name="Mezőgazdaság_és_erdészet" dataDxfId="97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0000000-000C-0000-FFFF-FFFF39000000}" name="Rendészet_és_közszolgálat" displayName="Rendészet_és_közszolgálat" ref="K150:K153" totalsRowShown="0" headerRowDxfId="96" headerRowBorderDxfId="95" tableBorderDxfId="94" totalsRowBorderDxfId="93">
  <autoFilter ref="K150:K153" xr:uid="{00000000-0009-0000-0100-00008E000000}"/>
  <tableColumns count="1">
    <tableColumn id="1" xr3:uid="{00000000-0010-0000-3900-000001000000}" name="Rendészet_és_közszolgálat" dataDxfId="92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0000000-000C-0000-FFFF-FFFF3A000000}" name="Specializált_gép_és_járműgyártás" displayName="Specializált_gép_és_járműgyártás" ref="K154:K167" totalsRowShown="0" headerRowDxfId="91" headerRowBorderDxfId="90" tableBorderDxfId="89" totalsRowBorderDxfId="88">
  <autoFilter ref="K154:K167" xr:uid="{00000000-0009-0000-0100-00008F000000}"/>
  <tableColumns count="1">
    <tableColumn id="1" xr3:uid="{00000000-0010-0000-3A00-000001000000}" name="Specializált_gép_és_járműgyártás" dataDxfId="8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5000000}" name="Budapesti_Műszaki_SZC" displayName="Budapesti_Műszaki_SZC" ref="D82:D94" totalsRowShown="0" headerRowDxfId="390" dataDxfId="388" headerRowBorderDxfId="389" tableBorderDxfId="387" totalsRowBorderDxfId="386" dataCellStyle="Normál 20">
  <autoFilter ref="D82:D94" xr:uid="{00000000-0009-0000-0100-000030000000}"/>
  <tableColumns count="1">
    <tableColumn id="1" xr3:uid="{00000000-0010-0000-0500-000001000000}" name="Budapesti_Műszaki_SZC" dataDxfId="385" dataCellStyle="Normál 20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0000000-000C-0000-FFFF-FFFF3B000000}" name="Sport" displayName="Sport" ref="K168:K170" totalsRowShown="0" headerRowDxfId="86" headerRowBorderDxfId="85" tableBorderDxfId="84" totalsRowBorderDxfId="83">
  <autoFilter ref="K168:K170" xr:uid="{00000000-0009-0000-0100-000090000000}"/>
  <tableColumns count="1">
    <tableColumn id="1" xr3:uid="{00000000-0010-0000-3B00-000001000000}" name="Sport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0000000-000C-0000-FFFF-FFFF3C000000}" name="Szépészet" displayName="Szépészet" ref="K171:K174" totalsRowShown="0" headerRowDxfId="82" headerRowBorderDxfId="81" tableBorderDxfId="80" totalsRowBorderDxfId="79">
  <autoFilter ref="K171:K174" xr:uid="{00000000-0009-0000-0100-000091000000}"/>
  <tableColumns count="1">
    <tableColumn id="1" xr3:uid="{00000000-0010-0000-3C00-000001000000}" name="Szépészet" dataDxfId="78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3D000000}" name="Szociális" displayName="Szociális" ref="K175:K181" totalsRowShown="0" headerRowDxfId="77" headerRowBorderDxfId="76" tableBorderDxfId="75" totalsRowBorderDxfId="74">
  <autoFilter ref="K175:K181" xr:uid="{00000000-0009-0000-0100-000092000000}"/>
  <tableColumns count="1">
    <tableColumn id="1" xr3:uid="{00000000-0010-0000-3D00-000001000000}" name="Szociális" dataDxfId="73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3E000000}" name="Turizmus_vendéglátás" displayName="Turizmus_vendéglátás" ref="K182:K190" totalsRowShown="0" headerRowDxfId="72" headerRowBorderDxfId="71" tableBorderDxfId="70" totalsRowBorderDxfId="69">
  <autoFilter ref="K182:K190" xr:uid="{00000000-0009-0000-0100-000093000000}"/>
  <tableColumns count="1">
    <tableColumn id="1" xr3:uid="{00000000-0010-0000-3E00-000001000000}" name="Turizmus_vendéglátás" dataDxfId="68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3F000000}" name="Berettyóújfalui_SZC" displayName="Berettyóújfalui_SZC" ref="D18:D24" totalsRowShown="0" headerRowDxfId="67" dataDxfId="65" headerRowBorderDxfId="66" tableBorderDxfId="64" totalsRowBorderDxfId="63" dataCellStyle="Normál 20">
  <autoFilter ref="D18:D24" xr:uid="{00000000-0009-0000-0100-00002C000000}"/>
  <tableColumns count="1">
    <tableColumn id="1" xr3:uid="{00000000-0010-0000-3F00-000001000000}" name="Berettyóújfalui_SZC" dataDxfId="62" dataCellStyle="Normál 20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40000000}" name="Alföldi_Agrárszakképzési_Centrum" displayName="Alföldi_Agrárszakképzési_Centrum" ref="D414:D424" totalsRowShown="0" headerRowDxfId="61" dataDxfId="59" headerRowBorderDxfId="60" tableBorderDxfId="58" totalsRowBorderDxfId="57" dataCellStyle="Normál 20">
  <autoFilter ref="D414:D424" xr:uid="{00000000-0009-0000-0100-000001000000}"/>
  <tableColumns count="1">
    <tableColumn id="1" xr3:uid="{00000000-0010-0000-4000-000001000000}" name="Alföldi_Agrárszakképzési_Centrum" dataDxfId="56" dataCellStyle="Normál 20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41000000}" name="Déli_Agrárszakképzési_Centrum" displayName="Déli_Agrárszakképzési_Centrum" ref="D425:D437" totalsRowShown="0" headerRowDxfId="55" dataDxfId="54" tableBorderDxfId="53" dataCellStyle="Normál 21">
  <autoFilter ref="D425:D437" xr:uid="{00000000-0009-0000-0100-000002000000}"/>
  <tableColumns count="1">
    <tableColumn id="1" xr3:uid="{00000000-0010-0000-4100-000001000000}" name="Déli_Agrárszakképzési_Centrum" dataDxfId="52" dataCellStyle="Normál 21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42000000}" name="Északi_Agrárszakképzési_Centrum" displayName="Északi_Agrárszakképzési_Centrum" ref="D438:D449" totalsRowShown="0" headerRowDxfId="51" dataDxfId="49" headerRowBorderDxfId="50" tableBorderDxfId="48" totalsRowBorderDxfId="47" dataCellStyle="Normál 21">
  <autoFilter ref="D438:D449" xr:uid="{00000000-0009-0000-0100-000003000000}"/>
  <tableColumns count="1">
    <tableColumn id="1" xr3:uid="{00000000-0010-0000-4200-000001000000}" name="Északi_Agrárszakképzési_Centrum" dataDxfId="46" dataCellStyle="Normál 21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43000000}" name="Kisalföldi_Agrárszakképzési_Centrum" displayName="Kisalföldi_Agrárszakképzési_Centrum" ref="D450:D462" totalsRowShown="0" headerRowDxfId="45" dataDxfId="43" headerRowBorderDxfId="44" tableBorderDxfId="42" totalsRowBorderDxfId="41" dataCellStyle="Normál 21">
  <autoFilter ref="D450:D462" xr:uid="{00000000-0009-0000-0100-000004000000}"/>
  <tableColumns count="1">
    <tableColumn id="1" xr3:uid="{00000000-0010-0000-4300-000001000000}" name="Kisalföldi_Agrárszakképzési_Centrum" dataDxfId="40" dataCellStyle="Normál 21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44000000}" name="Közép_magyarországi_Agrárszakképzési_Centrum" displayName="Közép_magyarországi_Agrárszakképzési_Centrum" ref="D463:D474" totalsRowShown="0" headerRowDxfId="39" dataDxfId="37" headerRowBorderDxfId="38" tableBorderDxfId="36" totalsRowBorderDxfId="35" dataCellStyle="Normál 21">
  <autoFilter ref="D463:D474" xr:uid="{00000000-0009-0000-0100-000005000000}"/>
  <tableColumns count="1">
    <tableColumn id="1" xr3:uid="{00000000-0010-0000-4400-000001000000}" name="Közép_magyarországi_Agrárszakképzési_Centrum" dataDxfId="34" dataCellStyle="Normál 2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6000000}" name="Ceglédi_SZC" displayName="Ceglédi_SZC" ref="D95:D99" totalsRowShown="0" headerRowDxfId="384" dataDxfId="382" headerRowBorderDxfId="383" tableBorderDxfId="381" totalsRowBorderDxfId="380" dataCellStyle="Normál 20">
  <autoFilter ref="D95:D99" xr:uid="{00000000-0009-0000-0100-000031000000}"/>
  <tableColumns count="1">
    <tableColumn id="1" xr3:uid="{00000000-0010-0000-0600-000001000000}" name="Ceglédi_SZC" dataDxfId="379" dataCellStyle="Normál 20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45000000}" name="Körmendi_Rendvédelmi_Technikum" displayName="Körmendi_Rendvédelmi_Technikum" ref="D475:D476" totalsRowShown="0" headerRowDxfId="33" dataDxfId="32" tableBorderDxfId="31" headerRowCellStyle="Normál 21">
  <autoFilter ref="D475:D476" xr:uid="{00000000-0009-0000-0100-000006000000}"/>
  <tableColumns count="1">
    <tableColumn id="1" xr3:uid="{00000000-0010-0000-4500-000001000000}" name="Körmendi_Rendvédelmi_Technikum" dataDxfId="30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46000000}" name="Miskolci_Rendvédelmi_Technikum" displayName="Miskolci_Rendvédelmi_Technikum" ref="D477:D478" totalsRowShown="0" headerRowDxfId="29" dataDxfId="27" headerRowBorderDxfId="28" tableBorderDxfId="26" totalsRowBorderDxfId="25">
  <autoFilter ref="D477:D478" xr:uid="{00000000-0009-0000-0100-000007000000}"/>
  <tableColumns count="1">
    <tableColumn id="1" xr3:uid="{00000000-0010-0000-4600-000001000000}" name="Miskolci_Rendvédelmi_Technikum" dataDxfId="24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47000000}" name="Kratochvil_Károly_Honvéd_Középiskola_és_Kollégium" displayName="Kratochvil_Károly_Honvéd_Középiskola_és_Kollégium" ref="D479:D480" totalsRowShown="0" headerRowDxfId="23" dataDxfId="21" headerRowBorderDxfId="22" tableBorderDxfId="20" totalsRowBorderDxfId="19">
  <autoFilter ref="D479:D480" xr:uid="{00000000-0009-0000-0100-000008000000}"/>
  <tableColumns count="1">
    <tableColumn id="1" xr3:uid="{00000000-0010-0000-4700-000001000000}" name="Kratochvil_Károly_Honvéd_Középiskola_és_Kollégium" dataDxfId="18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48000000}" name="Magyar_Honvédség_Altiszti_Akadémia" displayName="Magyar_Honvédség_Altiszti_Akadémia" ref="D481:D482" totalsRowShown="0" headerRowDxfId="17" dataDxfId="15" headerRowBorderDxfId="16" tableBorderDxfId="14" totalsRowBorderDxfId="13">
  <autoFilter ref="D481:D482" xr:uid="{00000000-0009-0000-0100-000009000000}"/>
  <tableColumns count="1">
    <tableColumn id="1" xr3:uid="{00000000-0010-0000-4800-000001000000}" name="Magyar_Honvédség_Altiszti_Akadémia" dataDxfId="12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49000000}" name="Vegyipar" displayName="Vegyipar" ref="K191:K200" totalsRowShown="0" headerRowDxfId="11" headerRowBorderDxfId="10" tableBorderDxfId="9" totalsRowBorderDxfId="8">
  <autoFilter ref="K191:K200" xr:uid="{00000000-0009-0000-0100-000094000000}"/>
  <tableColumns count="1">
    <tableColumn id="1" xr3:uid="{00000000-0010-0000-4900-000001000000}" name="Vegyipar" dataDxfId="7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4A000000}" name="Oktatás" displayName="Oktatás" ref="K201:K202" totalsRowShown="0" headerRowDxfId="6" dataDxfId="5" tableBorderDxfId="4">
  <autoFilter ref="K201:K202" xr:uid="{00000000-0009-0000-0100-00000F000000}"/>
  <tableColumns count="1">
    <tableColumn id="1" xr3:uid="{00000000-0010-0000-4A00-000001000000}" name="Oktatás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7000000}" name="Debreceni_SZC" displayName="Debreceni_SZC" ref="D102:D112" totalsRowShown="0" headerRowDxfId="378" dataDxfId="376" headerRowBorderDxfId="377" tableBorderDxfId="375" totalsRowBorderDxfId="374" dataCellStyle="Normál 20">
  <autoFilter ref="D102:D112" xr:uid="{00000000-0009-0000-0100-000032000000}"/>
  <tableColumns count="1">
    <tableColumn id="1" xr3:uid="{00000000-0010-0000-0700-000001000000}" name="Debreceni_SZC" dataDxfId="373" dataCellStyle="Normál 2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8000000}" name="Dunaújvárosi_SZC" displayName="Dunaújvárosi_SZC" ref="D114:D121" totalsRowShown="0" headerRowDxfId="372" dataDxfId="370" headerRowBorderDxfId="371" tableBorderDxfId="369" totalsRowBorderDxfId="368" dataCellStyle="Normál 20">
  <autoFilter ref="D114:D121" xr:uid="{00000000-0009-0000-0100-000033000000}"/>
  <tableColumns count="1">
    <tableColumn id="1" xr3:uid="{00000000-0010-0000-0800-000001000000}" name="Dunaújvárosi_SZC" dataDxfId="367" dataCellStyle="Normál 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74" Type="http://schemas.openxmlformats.org/officeDocument/2006/relationships/table" Target="../tables/table73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75" Type="http://schemas.openxmlformats.org/officeDocument/2006/relationships/table" Target="../tables/table7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86"/>
  <sheetViews>
    <sheetView tabSelected="1" zoomScale="60" zoomScaleNormal="60" workbookViewId="0">
      <selection activeCell="L11" sqref="L11"/>
    </sheetView>
  </sheetViews>
  <sheetFormatPr defaultRowHeight="14.5" x14ac:dyDescent="0.35"/>
  <cols>
    <col min="2" max="2" width="23.54296875" customWidth="1"/>
    <col min="3" max="3" width="65.7265625" style="261" customWidth="1"/>
    <col min="4" max="4" width="38.453125" customWidth="1"/>
    <col min="5" max="5" width="29.7265625" bestFit="1" customWidth="1"/>
    <col min="6" max="6" width="31.54296875" bestFit="1" customWidth="1"/>
  </cols>
  <sheetData>
    <row r="1" spans="1:6" x14ac:dyDescent="0.35">
      <c r="A1" s="246" t="s">
        <v>813</v>
      </c>
      <c r="B1" s="243" t="s">
        <v>3385</v>
      </c>
      <c r="C1" s="258" t="s">
        <v>801</v>
      </c>
      <c r="D1" s="244" t="s">
        <v>799</v>
      </c>
      <c r="E1" s="243" t="s">
        <v>800</v>
      </c>
      <c r="F1" s="243" t="s">
        <v>1134</v>
      </c>
    </row>
    <row r="2" spans="1:6" x14ac:dyDescent="0.35">
      <c r="A2" s="17" t="s">
        <v>3388</v>
      </c>
      <c r="B2" s="17" t="s">
        <v>1087</v>
      </c>
      <c r="C2" s="259" t="s">
        <v>630</v>
      </c>
      <c r="D2" s="17" t="s">
        <v>49</v>
      </c>
      <c r="E2" s="17" t="s">
        <v>1086</v>
      </c>
      <c r="F2" s="17" t="s">
        <v>1132</v>
      </c>
    </row>
    <row r="3" spans="1:6" x14ac:dyDescent="0.35">
      <c r="A3" s="17" t="s">
        <v>3389</v>
      </c>
      <c r="B3" s="17" t="s">
        <v>1088</v>
      </c>
      <c r="C3" s="259" t="s">
        <v>263</v>
      </c>
      <c r="D3" s="17" t="s">
        <v>34</v>
      </c>
      <c r="E3" s="17" t="s">
        <v>692</v>
      </c>
      <c r="F3" s="17" t="s">
        <v>1132</v>
      </c>
    </row>
    <row r="4" spans="1:6" x14ac:dyDescent="0.35">
      <c r="A4" s="17" t="s">
        <v>3390</v>
      </c>
      <c r="B4" s="17" t="s">
        <v>1089</v>
      </c>
      <c r="C4" s="259" t="s">
        <v>489</v>
      </c>
      <c r="D4" s="17" t="s">
        <v>25</v>
      </c>
      <c r="E4" s="17" t="s">
        <v>65</v>
      </c>
      <c r="F4" s="17" t="s">
        <v>1132</v>
      </c>
    </row>
    <row r="5" spans="1:6" x14ac:dyDescent="0.35">
      <c r="A5" s="17" t="s">
        <v>3390</v>
      </c>
      <c r="B5" s="17" t="s">
        <v>1089</v>
      </c>
      <c r="C5" s="259" t="s">
        <v>489</v>
      </c>
      <c r="D5" s="17" t="s">
        <v>25</v>
      </c>
      <c r="E5" s="17" t="s">
        <v>1079</v>
      </c>
      <c r="F5" s="17" t="s">
        <v>1132</v>
      </c>
    </row>
    <row r="6" spans="1:6" x14ac:dyDescent="0.35">
      <c r="A6" s="17" t="s">
        <v>3390</v>
      </c>
      <c r="B6" s="17" t="s">
        <v>1089</v>
      </c>
      <c r="C6" s="259" t="s">
        <v>489</v>
      </c>
      <c r="D6" s="17" t="s">
        <v>25</v>
      </c>
      <c r="E6" s="17" t="s">
        <v>1078</v>
      </c>
      <c r="F6" s="17" t="s">
        <v>1132</v>
      </c>
    </row>
    <row r="7" spans="1:6" x14ac:dyDescent="0.35">
      <c r="A7" s="17" t="s">
        <v>3390</v>
      </c>
      <c r="B7" s="17" t="s">
        <v>1089</v>
      </c>
      <c r="C7" s="259" t="s">
        <v>489</v>
      </c>
      <c r="D7" s="17" t="s">
        <v>25</v>
      </c>
      <c r="E7" s="17" t="s">
        <v>1080</v>
      </c>
      <c r="F7" s="17" t="s">
        <v>1132</v>
      </c>
    </row>
    <row r="8" spans="1:6" x14ac:dyDescent="0.35">
      <c r="A8" s="17" t="s">
        <v>3391</v>
      </c>
      <c r="B8" s="17" t="s">
        <v>1090</v>
      </c>
      <c r="C8" s="259" t="s">
        <v>268</v>
      </c>
      <c r="D8" s="17" t="s">
        <v>49</v>
      </c>
      <c r="E8" s="17" t="s">
        <v>1078</v>
      </c>
      <c r="F8" s="17" t="s">
        <v>1132</v>
      </c>
    </row>
    <row r="9" spans="1:6" x14ac:dyDescent="0.35">
      <c r="A9" s="17" t="s">
        <v>3391</v>
      </c>
      <c r="B9" s="17" t="s">
        <v>1090</v>
      </c>
      <c r="C9" s="259" t="s">
        <v>269</v>
      </c>
      <c r="D9" s="17" t="s">
        <v>49</v>
      </c>
      <c r="E9" s="17" t="s">
        <v>72</v>
      </c>
      <c r="F9" s="17" t="s">
        <v>1132</v>
      </c>
    </row>
    <row r="10" spans="1:6" x14ac:dyDescent="0.35">
      <c r="A10" s="17" t="s">
        <v>3391</v>
      </c>
      <c r="B10" s="17" t="s">
        <v>1090</v>
      </c>
      <c r="C10" s="259" t="s">
        <v>272</v>
      </c>
      <c r="D10" s="17" t="s">
        <v>58</v>
      </c>
      <c r="E10" s="17" t="s">
        <v>1081</v>
      </c>
      <c r="F10" s="17" t="s">
        <v>1132</v>
      </c>
    </row>
    <row r="11" spans="1:6" x14ac:dyDescent="0.35">
      <c r="A11" s="17" t="s">
        <v>3391</v>
      </c>
      <c r="B11" s="17" t="s">
        <v>1090</v>
      </c>
      <c r="C11" s="259" t="s">
        <v>270</v>
      </c>
      <c r="D11" s="17" t="s">
        <v>13</v>
      </c>
      <c r="E11" s="17" t="s">
        <v>68</v>
      </c>
      <c r="F11" s="17" t="s">
        <v>1132</v>
      </c>
    </row>
    <row r="12" spans="1:6" x14ac:dyDescent="0.35">
      <c r="A12" s="17" t="s">
        <v>3392</v>
      </c>
      <c r="B12" s="17" t="s">
        <v>1091</v>
      </c>
      <c r="C12" s="259" t="s">
        <v>286</v>
      </c>
      <c r="D12" s="17" t="s">
        <v>8</v>
      </c>
      <c r="E12" s="17" t="s">
        <v>1082</v>
      </c>
      <c r="F12" s="17" t="s">
        <v>1132</v>
      </c>
    </row>
    <row r="13" spans="1:6" x14ac:dyDescent="0.35">
      <c r="A13" s="17" t="s">
        <v>3392</v>
      </c>
      <c r="B13" s="17" t="s">
        <v>1091</v>
      </c>
      <c r="C13" s="259" t="s">
        <v>291</v>
      </c>
      <c r="D13" s="17" t="s">
        <v>8</v>
      </c>
      <c r="E13" s="17" t="s">
        <v>1082</v>
      </c>
      <c r="F13" s="17" t="s">
        <v>1132</v>
      </c>
    </row>
    <row r="14" spans="1:6" x14ac:dyDescent="0.35">
      <c r="A14" s="17" t="s">
        <v>3392</v>
      </c>
      <c r="B14" s="17" t="s">
        <v>1091</v>
      </c>
      <c r="C14" s="259" t="s">
        <v>293</v>
      </c>
      <c r="D14" s="17" t="s">
        <v>8</v>
      </c>
      <c r="E14" s="17" t="s">
        <v>1082</v>
      </c>
      <c r="F14" s="17" t="s">
        <v>1132</v>
      </c>
    </row>
    <row r="15" spans="1:6" x14ac:dyDescent="0.35">
      <c r="A15" s="17" t="s">
        <v>3392</v>
      </c>
      <c r="B15" s="17" t="s">
        <v>1091</v>
      </c>
      <c r="C15" s="259" t="s">
        <v>294</v>
      </c>
      <c r="D15" s="17" t="s">
        <v>8</v>
      </c>
      <c r="E15" s="17" t="s">
        <v>1082</v>
      </c>
      <c r="F15" s="17" t="s">
        <v>1132</v>
      </c>
    </row>
    <row r="16" spans="1:6" x14ac:dyDescent="0.35">
      <c r="A16" s="17" t="s">
        <v>3392</v>
      </c>
      <c r="B16" s="17" t="s">
        <v>1091</v>
      </c>
      <c r="C16" s="259" t="s">
        <v>294</v>
      </c>
      <c r="D16" s="17" t="s">
        <v>16</v>
      </c>
      <c r="E16" s="17" t="s">
        <v>1083</v>
      </c>
      <c r="F16" s="17" t="s">
        <v>1132</v>
      </c>
    </row>
    <row r="17" spans="1:6" x14ac:dyDescent="0.35">
      <c r="A17" s="17" t="s">
        <v>3392</v>
      </c>
      <c r="B17" s="17" t="s">
        <v>1091</v>
      </c>
      <c r="C17" s="259" t="s">
        <v>300</v>
      </c>
      <c r="D17" s="17" t="s">
        <v>8</v>
      </c>
      <c r="E17" s="17" t="s">
        <v>1083</v>
      </c>
      <c r="F17" s="17" t="s">
        <v>1132</v>
      </c>
    </row>
    <row r="18" spans="1:6" x14ac:dyDescent="0.35">
      <c r="A18" s="17" t="s">
        <v>3392</v>
      </c>
      <c r="B18" s="17" t="s">
        <v>1091</v>
      </c>
      <c r="C18" s="259" t="s">
        <v>302</v>
      </c>
      <c r="D18" s="17" t="s">
        <v>8</v>
      </c>
      <c r="E18" s="17" t="s">
        <v>1082</v>
      </c>
      <c r="F18" s="17" t="s">
        <v>1132</v>
      </c>
    </row>
    <row r="19" spans="1:6" x14ac:dyDescent="0.35">
      <c r="A19" s="17" t="s">
        <v>3392</v>
      </c>
      <c r="B19" s="17" t="s">
        <v>1092</v>
      </c>
      <c r="C19" s="259" t="s">
        <v>313</v>
      </c>
      <c r="D19" s="17" t="s">
        <v>13</v>
      </c>
      <c r="E19" s="17" t="s">
        <v>65</v>
      </c>
      <c r="F19" s="17" t="s">
        <v>1132</v>
      </c>
    </row>
    <row r="20" spans="1:6" x14ac:dyDescent="0.35">
      <c r="A20" s="17" t="s">
        <v>3392</v>
      </c>
      <c r="B20" s="17" t="s">
        <v>1092</v>
      </c>
      <c r="C20" s="259" t="s">
        <v>315</v>
      </c>
      <c r="D20" s="17" t="s">
        <v>13</v>
      </c>
      <c r="E20" s="17" t="s">
        <v>1079</v>
      </c>
      <c r="F20" s="17" t="s">
        <v>1132</v>
      </c>
    </row>
    <row r="21" spans="1:6" x14ac:dyDescent="0.35">
      <c r="A21" s="17" t="s">
        <v>3392</v>
      </c>
      <c r="B21" s="17" t="s">
        <v>1093</v>
      </c>
      <c r="C21" s="259" t="s">
        <v>320</v>
      </c>
      <c r="D21" s="17" t="s">
        <v>8</v>
      </c>
      <c r="E21" s="17" t="s">
        <v>72</v>
      </c>
      <c r="F21" s="17" t="s">
        <v>1132</v>
      </c>
    </row>
    <row r="22" spans="1:6" x14ac:dyDescent="0.35">
      <c r="A22" s="17" t="s">
        <v>3392</v>
      </c>
      <c r="B22" s="17" t="s">
        <v>1093</v>
      </c>
      <c r="C22" s="259" t="s">
        <v>325</v>
      </c>
      <c r="D22" s="17" t="s">
        <v>16</v>
      </c>
      <c r="E22" s="17" t="s">
        <v>63</v>
      </c>
      <c r="F22" s="17" t="s">
        <v>1132</v>
      </c>
    </row>
    <row r="23" spans="1:6" x14ac:dyDescent="0.35">
      <c r="A23" s="17" t="s">
        <v>3392</v>
      </c>
      <c r="B23" s="17" t="s">
        <v>1094</v>
      </c>
      <c r="C23" s="259" t="s">
        <v>333</v>
      </c>
      <c r="D23" s="17" t="s">
        <v>13</v>
      </c>
      <c r="E23" s="17" t="s">
        <v>1078</v>
      </c>
      <c r="F23" s="17" t="s">
        <v>1132</v>
      </c>
    </row>
    <row r="24" spans="1:6" x14ac:dyDescent="0.35">
      <c r="A24" s="17" t="s">
        <v>3392</v>
      </c>
      <c r="B24" s="17" t="s">
        <v>1094</v>
      </c>
      <c r="C24" s="259" t="s">
        <v>335</v>
      </c>
      <c r="D24" s="17" t="s">
        <v>38</v>
      </c>
      <c r="E24" s="17" t="s">
        <v>73</v>
      </c>
      <c r="F24" s="17" t="s">
        <v>1132</v>
      </c>
    </row>
    <row r="25" spans="1:6" x14ac:dyDescent="0.35">
      <c r="A25" s="17" t="s">
        <v>3392</v>
      </c>
      <c r="B25" s="17" t="s">
        <v>1094</v>
      </c>
      <c r="C25" s="259" t="s">
        <v>335</v>
      </c>
      <c r="D25" s="17" t="s">
        <v>16</v>
      </c>
      <c r="E25" s="17" t="s">
        <v>1078</v>
      </c>
      <c r="F25" s="17" t="s">
        <v>1132</v>
      </c>
    </row>
    <row r="26" spans="1:6" x14ac:dyDescent="0.35">
      <c r="A26" s="17" t="s">
        <v>3392</v>
      </c>
      <c r="B26" s="17" t="s">
        <v>1094</v>
      </c>
      <c r="C26" s="259" t="s">
        <v>335</v>
      </c>
      <c r="D26" s="17" t="s">
        <v>13</v>
      </c>
      <c r="E26" s="17" t="s">
        <v>1084</v>
      </c>
      <c r="F26" s="17" t="s">
        <v>1132</v>
      </c>
    </row>
    <row r="27" spans="1:6" x14ac:dyDescent="0.35">
      <c r="A27" s="17" t="s">
        <v>3392</v>
      </c>
      <c r="B27" s="17" t="s">
        <v>1094</v>
      </c>
      <c r="C27" s="259" t="s">
        <v>336</v>
      </c>
      <c r="D27" s="17" t="s">
        <v>16</v>
      </c>
      <c r="E27" s="17" t="s">
        <v>1078</v>
      </c>
      <c r="F27" s="17" t="s">
        <v>1132</v>
      </c>
    </row>
    <row r="28" spans="1:6" x14ac:dyDescent="0.35">
      <c r="A28" s="17" t="s">
        <v>3392</v>
      </c>
      <c r="B28" s="17" t="s">
        <v>1094</v>
      </c>
      <c r="C28" s="259" t="s">
        <v>337</v>
      </c>
      <c r="D28" s="17" t="s">
        <v>9</v>
      </c>
      <c r="E28" s="17" t="s">
        <v>1085</v>
      </c>
      <c r="F28" s="17" t="s">
        <v>1132</v>
      </c>
    </row>
    <row r="29" spans="1:6" x14ac:dyDescent="0.35">
      <c r="A29" s="17" t="s">
        <v>3392</v>
      </c>
      <c r="B29" s="17" t="s">
        <v>1094</v>
      </c>
      <c r="C29" s="259" t="s">
        <v>338</v>
      </c>
      <c r="D29" s="17" t="s">
        <v>16</v>
      </c>
      <c r="E29" s="17" t="s">
        <v>1079</v>
      </c>
      <c r="F29" s="17" t="s">
        <v>1132</v>
      </c>
    </row>
    <row r="30" spans="1:6" x14ac:dyDescent="0.35">
      <c r="A30" s="17" t="s">
        <v>3393</v>
      </c>
      <c r="B30" s="17" t="s">
        <v>1095</v>
      </c>
      <c r="C30" s="259" t="s">
        <v>350</v>
      </c>
      <c r="D30" s="17" t="s">
        <v>22</v>
      </c>
      <c r="E30" s="17" t="s">
        <v>1082</v>
      </c>
      <c r="F30" s="17" t="s">
        <v>1132</v>
      </c>
    </row>
    <row r="31" spans="1:6" x14ac:dyDescent="0.35">
      <c r="A31" s="17" t="s">
        <v>3393</v>
      </c>
      <c r="B31" s="17" t="s">
        <v>1095</v>
      </c>
      <c r="C31" s="259" t="s">
        <v>350</v>
      </c>
      <c r="D31" s="17" t="s">
        <v>22</v>
      </c>
      <c r="E31" s="17" t="s">
        <v>72</v>
      </c>
      <c r="F31" s="17" t="s">
        <v>1132</v>
      </c>
    </row>
    <row r="32" spans="1:6" x14ac:dyDescent="0.35">
      <c r="A32" s="17" t="s">
        <v>3393</v>
      </c>
      <c r="B32" s="17" t="s">
        <v>1095</v>
      </c>
      <c r="C32" s="259" t="s">
        <v>355</v>
      </c>
      <c r="D32" s="17" t="s">
        <v>22</v>
      </c>
      <c r="E32" s="17" t="s">
        <v>65</v>
      </c>
      <c r="F32" s="17" t="s">
        <v>1132</v>
      </c>
    </row>
    <row r="33" spans="1:6" x14ac:dyDescent="0.35">
      <c r="A33" s="17" t="s">
        <v>3393</v>
      </c>
      <c r="B33" s="17" t="s">
        <v>1095</v>
      </c>
      <c r="C33" s="259" t="s">
        <v>355</v>
      </c>
      <c r="D33" s="17" t="s">
        <v>22</v>
      </c>
      <c r="E33" s="17" t="s">
        <v>1078</v>
      </c>
      <c r="F33" s="17" t="s">
        <v>1132</v>
      </c>
    </row>
    <row r="34" spans="1:6" x14ac:dyDescent="0.35">
      <c r="A34" s="17" t="s">
        <v>3393</v>
      </c>
      <c r="B34" s="17" t="s">
        <v>1095</v>
      </c>
      <c r="C34" s="259" t="s">
        <v>357</v>
      </c>
      <c r="D34" s="17" t="s">
        <v>22</v>
      </c>
      <c r="E34" s="17" t="s">
        <v>73</v>
      </c>
      <c r="F34" s="17" t="s">
        <v>1132</v>
      </c>
    </row>
    <row r="35" spans="1:6" x14ac:dyDescent="0.35">
      <c r="A35" s="17" t="s">
        <v>3389</v>
      </c>
      <c r="B35" s="17" t="s">
        <v>1096</v>
      </c>
      <c r="C35" s="259" t="s">
        <v>638</v>
      </c>
      <c r="D35" s="17" t="s">
        <v>765</v>
      </c>
      <c r="E35" s="17" t="s">
        <v>1086</v>
      </c>
      <c r="F35" s="17" t="s">
        <v>1132</v>
      </c>
    </row>
    <row r="36" spans="1:6" x14ac:dyDescent="0.35">
      <c r="A36" s="17" t="s">
        <v>3394</v>
      </c>
      <c r="B36" s="17" t="s">
        <v>1096</v>
      </c>
      <c r="C36" s="259" t="s">
        <v>642</v>
      </c>
      <c r="D36" s="17" t="s">
        <v>765</v>
      </c>
      <c r="E36" s="17" t="s">
        <v>1086</v>
      </c>
      <c r="F36" s="17" t="s">
        <v>1132</v>
      </c>
    </row>
    <row r="37" spans="1:6" x14ac:dyDescent="0.35">
      <c r="A37" s="17" t="s">
        <v>3393</v>
      </c>
      <c r="B37" s="17" t="s">
        <v>1097</v>
      </c>
      <c r="C37" s="259" t="s">
        <v>655</v>
      </c>
      <c r="D37" s="17" t="s">
        <v>22</v>
      </c>
      <c r="E37" s="17" t="s">
        <v>1086</v>
      </c>
      <c r="F37" s="17" t="s">
        <v>1132</v>
      </c>
    </row>
    <row r="38" spans="1:6" x14ac:dyDescent="0.35">
      <c r="A38" s="17" t="s">
        <v>3393</v>
      </c>
      <c r="B38" s="17" t="s">
        <v>1097</v>
      </c>
      <c r="C38" s="259" t="s">
        <v>655</v>
      </c>
      <c r="D38" s="17" t="s">
        <v>22</v>
      </c>
      <c r="E38" s="17" t="s">
        <v>62</v>
      </c>
      <c r="F38" s="17" t="s">
        <v>1132</v>
      </c>
    </row>
    <row r="39" spans="1:6" x14ac:dyDescent="0.35">
      <c r="A39" s="17" t="s">
        <v>3395</v>
      </c>
      <c r="B39" s="17" t="s">
        <v>1098</v>
      </c>
      <c r="C39" s="259" t="s">
        <v>566</v>
      </c>
      <c r="D39" s="17" t="s">
        <v>21</v>
      </c>
      <c r="E39" s="17" t="s">
        <v>1078</v>
      </c>
      <c r="F39" s="17" t="s">
        <v>1132</v>
      </c>
    </row>
    <row r="40" spans="1:6" x14ac:dyDescent="0.35">
      <c r="A40" s="17" t="s">
        <v>3396</v>
      </c>
      <c r="B40" s="17" t="s">
        <v>1099</v>
      </c>
      <c r="C40" s="259" t="s">
        <v>379</v>
      </c>
      <c r="D40" s="17" t="s">
        <v>9</v>
      </c>
      <c r="E40" s="17" t="s">
        <v>1085</v>
      </c>
      <c r="F40" s="17" t="s">
        <v>1132</v>
      </c>
    </row>
    <row r="41" spans="1:6" x14ac:dyDescent="0.35">
      <c r="A41" s="17" t="s">
        <v>3397</v>
      </c>
      <c r="B41" s="17" t="s">
        <v>1100</v>
      </c>
      <c r="C41" s="259" t="s">
        <v>382</v>
      </c>
      <c r="D41" s="17" t="s">
        <v>41</v>
      </c>
      <c r="E41" s="17" t="s">
        <v>1082</v>
      </c>
      <c r="F41" s="17" t="s">
        <v>1132</v>
      </c>
    </row>
    <row r="42" spans="1:6" x14ac:dyDescent="0.35">
      <c r="A42" s="17" t="s">
        <v>3397</v>
      </c>
      <c r="B42" s="17" t="s">
        <v>1100</v>
      </c>
      <c r="C42" s="259" t="s">
        <v>383</v>
      </c>
      <c r="D42" s="17" t="s">
        <v>41</v>
      </c>
      <c r="E42" s="17" t="s">
        <v>69</v>
      </c>
      <c r="F42" s="17" t="s">
        <v>1132</v>
      </c>
    </row>
    <row r="43" spans="1:6" x14ac:dyDescent="0.35">
      <c r="A43" s="17" t="s">
        <v>3397</v>
      </c>
      <c r="B43" s="17" t="s">
        <v>1100</v>
      </c>
      <c r="C43" s="259" t="s">
        <v>393</v>
      </c>
      <c r="D43" s="17" t="s">
        <v>41</v>
      </c>
      <c r="E43" s="17" t="s">
        <v>1083</v>
      </c>
      <c r="F43" s="17" t="s">
        <v>1132</v>
      </c>
    </row>
    <row r="44" spans="1:6" x14ac:dyDescent="0.35">
      <c r="A44" s="17" t="s">
        <v>3397</v>
      </c>
      <c r="B44" s="17" t="s">
        <v>1100</v>
      </c>
      <c r="C44" s="259" t="s">
        <v>385</v>
      </c>
      <c r="D44" s="17" t="s">
        <v>806</v>
      </c>
      <c r="E44" s="17" t="s">
        <v>63</v>
      </c>
      <c r="F44" s="17" t="s">
        <v>1132</v>
      </c>
    </row>
    <row r="45" spans="1:6" x14ac:dyDescent="0.35">
      <c r="A45" s="17" t="s">
        <v>3397</v>
      </c>
      <c r="B45" s="17" t="s">
        <v>1100</v>
      </c>
      <c r="C45" s="259" t="s">
        <v>387</v>
      </c>
      <c r="D45" s="17" t="s">
        <v>41</v>
      </c>
      <c r="E45" s="17" t="s">
        <v>1078</v>
      </c>
      <c r="F45" s="17" t="s">
        <v>1132</v>
      </c>
    </row>
    <row r="46" spans="1:6" x14ac:dyDescent="0.35">
      <c r="A46" s="17" t="s">
        <v>3397</v>
      </c>
      <c r="B46" s="97" t="s">
        <v>1100</v>
      </c>
      <c r="C46" s="260" t="s">
        <v>390</v>
      </c>
      <c r="D46" s="97" t="s">
        <v>41</v>
      </c>
      <c r="E46" s="97" t="s">
        <v>1080</v>
      </c>
      <c r="F46" s="97" t="s">
        <v>1132</v>
      </c>
    </row>
    <row r="47" spans="1:6" x14ac:dyDescent="0.35">
      <c r="A47" s="17" t="s">
        <v>3397</v>
      </c>
      <c r="B47" s="17" t="s">
        <v>1100</v>
      </c>
      <c r="C47" s="259" t="s">
        <v>394</v>
      </c>
      <c r="D47" s="17" t="s">
        <v>806</v>
      </c>
      <c r="E47" s="17" t="s">
        <v>1079</v>
      </c>
      <c r="F47" s="17" t="s">
        <v>1132</v>
      </c>
    </row>
    <row r="48" spans="1:6" x14ac:dyDescent="0.35">
      <c r="A48" s="17" t="s">
        <v>3391</v>
      </c>
      <c r="B48" s="17" t="s">
        <v>1101</v>
      </c>
      <c r="C48" s="259" t="s">
        <v>400</v>
      </c>
      <c r="D48" s="17" t="s">
        <v>764</v>
      </c>
      <c r="E48" s="17" t="s">
        <v>692</v>
      </c>
      <c r="F48" s="17" t="s">
        <v>1132</v>
      </c>
    </row>
    <row r="49" spans="1:6" x14ac:dyDescent="0.35">
      <c r="A49" s="17" t="s">
        <v>3388</v>
      </c>
      <c r="B49" s="17" t="s">
        <v>1102</v>
      </c>
      <c r="C49" s="259" t="s">
        <v>403</v>
      </c>
      <c r="D49" s="17" t="s">
        <v>764</v>
      </c>
      <c r="E49" s="17" t="s">
        <v>617</v>
      </c>
      <c r="F49" s="17" t="s">
        <v>1132</v>
      </c>
    </row>
    <row r="50" spans="1:6" x14ac:dyDescent="0.35">
      <c r="A50" s="17" t="s">
        <v>3389</v>
      </c>
      <c r="B50" s="17" t="s">
        <v>1103</v>
      </c>
      <c r="C50" s="259" t="s">
        <v>430</v>
      </c>
      <c r="D50" s="17" t="s">
        <v>7</v>
      </c>
      <c r="E50" s="17" t="s">
        <v>1082</v>
      </c>
      <c r="F50" s="17" t="s">
        <v>1132</v>
      </c>
    </row>
    <row r="51" spans="1:6" x14ac:dyDescent="0.35">
      <c r="A51" s="17" t="s">
        <v>3389</v>
      </c>
      <c r="B51" s="17" t="s">
        <v>1103</v>
      </c>
      <c r="C51" s="259" t="s">
        <v>431</v>
      </c>
      <c r="D51" s="17" t="s">
        <v>7</v>
      </c>
      <c r="E51" s="17" t="s">
        <v>1080</v>
      </c>
      <c r="F51" s="17" t="s">
        <v>1132</v>
      </c>
    </row>
    <row r="52" spans="1:6" x14ac:dyDescent="0.35">
      <c r="A52" s="17" t="s">
        <v>3389</v>
      </c>
      <c r="B52" s="17" t="s">
        <v>1103</v>
      </c>
      <c r="C52" s="259" t="s">
        <v>431</v>
      </c>
      <c r="D52" s="17" t="s">
        <v>7</v>
      </c>
      <c r="E52" s="17" t="s">
        <v>1078</v>
      </c>
      <c r="F52" s="17" t="s">
        <v>1132</v>
      </c>
    </row>
    <row r="53" spans="1:6" x14ac:dyDescent="0.35">
      <c r="A53" s="17" t="s">
        <v>3397</v>
      </c>
      <c r="B53" s="17" t="s">
        <v>1104</v>
      </c>
      <c r="C53" s="259" t="s">
        <v>3377</v>
      </c>
      <c r="D53" s="17" t="s">
        <v>31</v>
      </c>
      <c r="E53" s="17" t="s">
        <v>1086</v>
      </c>
      <c r="F53" s="17" t="s">
        <v>1132</v>
      </c>
    </row>
    <row r="54" spans="1:6" x14ac:dyDescent="0.35">
      <c r="A54" s="17" t="s">
        <v>3397</v>
      </c>
      <c r="B54" s="17" t="s">
        <v>1104</v>
      </c>
      <c r="C54" s="259" t="s">
        <v>3377</v>
      </c>
      <c r="D54" s="17" t="s">
        <v>31</v>
      </c>
      <c r="E54" s="17" t="s">
        <v>3378</v>
      </c>
      <c r="F54" s="17" t="s">
        <v>1132</v>
      </c>
    </row>
    <row r="55" spans="1:6" x14ac:dyDescent="0.35">
      <c r="A55" s="17" t="s">
        <v>3397</v>
      </c>
      <c r="B55" s="17" t="s">
        <v>1104</v>
      </c>
      <c r="C55" s="259" t="s">
        <v>3377</v>
      </c>
      <c r="D55" s="17" t="s">
        <v>31</v>
      </c>
      <c r="E55" s="17" t="s">
        <v>1084</v>
      </c>
      <c r="F55" s="17" t="s">
        <v>1132</v>
      </c>
    </row>
    <row r="56" spans="1:6" x14ac:dyDescent="0.35">
      <c r="A56" s="17" t="s">
        <v>3398</v>
      </c>
      <c r="B56" s="17" t="s">
        <v>1104</v>
      </c>
      <c r="C56" s="259" t="s">
        <v>670</v>
      </c>
      <c r="D56" s="17" t="s">
        <v>41</v>
      </c>
      <c r="E56" s="17" t="s">
        <v>1086</v>
      </c>
      <c r="F56" s="17" t="s">
        <v>1132</v>
      </c>
    </row>
    <row r="57" spans="1:6" x14ac:dyDescent="0.35">
      <c r="A57" s="17" t="s">
        <v>3399</v>
      </c>
      <c r="B57" s="17" t="s">
        <v>1105</v>
      </c>
      <c r="C57" s="259" t="s">
        <v>442</v>
      </c>
      <c r="D57" s="17" t="s">
        <v>8</v>
      </c>
      <c r="E57" s="17" t="s">
        <v>1082</v>
      </c>
      <c r="F57" s="17" t="s">
        <v>1132</v>
      </c>
    </row>
    <row r="58" spans="1:6" x14ac:dyDescent="0.35">
      <c r="A58" s="17" t="s">
        <v>3392</v>
      </c>
      <c r="B58" s="17" t="s">
        <v>1106</v>
      </c>
      <c r="C58" s="259" t="s">
        <v>679</v>
      </c>
      <c r="D58" s="17" t="s">
        <v>765</v>
      </c>
      <c r="E58" s="17" t="s">
        <v>62</v>
      </c>
      <c r="F58" s="17" t="s">
        <v>1132</v>
      </c>
    </row>
    <row r="59" spans="1:6" x14ac:dyDescent="0.35">
      <c r="A59" s="17" t="s">
        <v>3392</v>
      </c>
      <c r="B59" s="17" t="s">
        <v>1106</v>
      </c>
      <c r="C59" s="259" t="s">
        <v>683</v>
      </c>
      <c r="D59" s="17" t="s">
        <v>765</v>
      </c>
      <c r="E59" s="17" t="s">
        <v>1086</v>
      </c>
      <c r="F59" s="17" t="s">
        <v>1132</v>
      </c>
    </row>
    <row r="60" spans="1:6" x14ac:dyDescent="0.35">
      <c r="A60" s="17" t="s">
        <v>3399</v>
      </c>
      <c r="B60" s="17" t="s">
        <v>1107</v>
      </c>
      <c r="C60" s="259" t="s">
        <v>447</v>
      </c>
      <c r="D60" s="17" t="s">
        <v>11</v>
      </c>
      <c r="E60" s="17" t="s">
        <v>692</v>
      </c>
      <c r="F60" s="17" t="s">
        <v>1132</v>
      </c>
    </row>
    <row r="61" spans="1:6" x14ac:dyDescent="0.35">
      <c r="A61" s="17" t="s">
        <v>3400</v>
      </c>
      <c r="B61" s="17" t="s">
        <v>1108</v>
      </c>
      <c r="C61" s="259" t="s">
        <v>454</v>
      </c>
      <c r="D61" s="17" t="s">
        <v>58</v>
      </c>
      <c r="E61" s="17" t="s">
        <v>1079</v>
      </c>
      <c r="F61" s="17" t="s">
        <v>1132</v>
      </c>
    </row>
    <row r="62" spans="1:6" x14ac:dyDescent="0.35">
      <c r="A62" s="17" t="s">
        <v>3400</v>
      </c>
      <c r="B62" s="17" t="s">
        <v>1108</v>
      </c>
      <c r="C62" s="259" t="s">
        <v>455</v>
      </c>
      <c r="D62" s="17" t="s">
        <v>58</v>
      </c>
      <c r="E62" s="17" t="s">
        <v>1078</v>
      </c>
      <c r="F62" s="17" t="s">
        <v>1132</v>
      </c>
    </row>
    <row r="63" spans="1:6" x14ac:dyDescent="0.35">
      <c r="A63" s="17" t="s">
        <v>3400</v>
      </c>
      <c r="B63" s="17" t="s">
        <v>1108</v>
      </c>
      <c r="C63" s="259" t="s">
        <v>453</v>
      </c>
      <c r="D63" s="17" t="s">
        <v>58</v>
      </c>
      <c r="E63" s="17" t="s">
        <v>1082</v>
      </c>
      <c r="F63" s="17" t="s">
        <v>1132</v>
      </c>
    </row>
    <row r="64" spans="1:6" x14ac:dyDescent="0.35">
      <c r="A64" s="17" t="s">
        <v>3400</v>
      </c>
      <c r="B64" s="17" t="s">
        <v>1108</v>
      </c>
      <c r="C64" s="259" t="s">
        <v>453</v>
      </c>
      <c r="D64" s="17" t="s">
        <v>58</v>
      </c>
      <c r="E64" s="17" t="s">
        <v>72</v>
      </c>
      <c r="F64" s="17" t="s">
        <v>1132</v>
      </c>
    </row>
    <row r="65" spans="1:6" x14ac:dyDescent="0.35">
      <c r="A65" s="17" t="s">
        <v>3401</v>
      </c>
      <c r="B65" s="17" t="s">
        <v>1109</v>
      </c>
      <c r="C65" s="259" t="s">
        <v>499</v>
      </c>
      <c r="D65" s="17" t="s">
        <v>8</v>
      </c>
      <c r="E65" s="17" t="s">
        <v>1082</v>
      </c>
      <c r="F65" s="17" t="s">
        <v>1132</v>
      </c>
    </row>
    <row r="66" spans="1:6" x14ac:dyDescent="0.35">
      <c r="A66" s="17" t="s">
        <v>3399</v>
      </c>
      <c r="B66" s="17" t="s">
        <v>1110</v>
      </c>
      <c r="C66" s="259" t="s">
        <v>465</v>
      </c>
      <c r="D66" s="17" t="s">
        <v>11</v>
      </c>
      <c r="E66" s="17" t="s">
        <v>1080</v>
      </c>
      <c r="F66" s="17" t="s">
        <v>1132</v>
      </c>
    </row>
    <row r="67" spans="1:6" x14ac:dyDescent="0.35">
      <c r="A67" s="17" t="s">
        <v>3399</v>
      </c>
      <c r="B67" s="97" t="s">
        <v>1110</v>
      </c>
      <c r="C67" s="260" t="s">
        <v>465</v>
      </c>
      <c r="D67" s="97" t="s">
        <v>11</v>
      </c>
      <c r="E67" s="97" t="s">
        <v>65</v>
      </c>
      <c r="F67" s="97" t="s">
        <v>1132</v>
      </c>
    </row>
    <row r="68" spans="1:6" x14ac:dyDescent="0.35">
      <c r="A68" s="17" t="s">
        <v>3399</v>
      </c>
      <c r="B68" s="17" t="s">
        <v>1110</v>
      </c>
      <c r="C68" s="259" t="s">
        <v>467</v>
      </c>
      <c r="D68" s="17" t="s">
        <v>22</v>
      </c>
      <c r="E68" s="17" t="s">
        <v>1082</v>
      </c>
      <c r="F68" s="17" t="s">
        <v>1132</v>
      </c>
    </row>
    <row r="69" spans="1:6" x14ac:dyDescent="0.35">
      <c r="A69" s="17" t="s">
        <v>3399</v>
      </c>
      <c r="B69" s="17" t="s">
        <v>1110</v>
      </c>
      <c r="C69" s="259" t="s">
        <v>467</v>
      </c>
      <c r="D69" s="17" t="s">
        <v>11</v>
      </c>
      <c r="E69" s="17" t="s">
        <v>1078</v>
      </c>
      <c r="F69" s="17" t="s">
        <v>1132</v>
      </c>
    </row>
    <row r="70" spans="1:6" x14ac:dyDescent="0.35">
      <c r="A70" s="17" t="s">
        <v>3399</v>
      </c>
      <c r="B70" s="17" t="s">
        <v>1110</v>
      </c>
      <c r="C70" s="259" t="s">
        <v>468</v>
      </c>
      <c r="D70" s="17" t="s">
        <v>9</v>
      </c>
      <c r="E70" s="17" t="s">
        <v>1084</v>
      </c>
      <c r="F70" s="17" t="s">
        <v>1132</v>
      </c>
    </row>
    <row r="71" spans="1:6" x14ac:dyDescent="0.35">
      <c r="A71" s="17" t="s">
        <v>3399</v>
      </c>
      <c r="B71" s="17" t="s">
        <v>1110</v>
      </c>
      <c r="C71" s="259" t="s">
        <v>470</v>
      </c>
      <c r="D71" s="17" t="s">
        <v>22</v>
      </c>
      <c r="E71" s="17" t="s">
        <v>617</v>
      </c>
      <c r="F71" s="17" t="s">
        <v>1132</v>
      </c>
    </row>
    <row r="72" spans="1:6" x14ac:dyDescent="0.35">
      <c r="A72" s="17" t="s">
        <v>3397</v>
      </c>
      <c r="B72" s="17" t="s">
        <v>1111</v>
      </c>
      <c r="C72" s="259" t="s">
        <v>506</v>
      </c>
      <c r="D72" s="17" t="s">
        <v>31</v>
      </c>
      <c r="E72" s="17" t="s">
        <v>1082</v>
      </c>
      <c r="F72" s="17" t="s">
        <v>1132</v>
      </c>
    </row>
    <row r="73" spans="1:6" x14ac:dyDescent="0.35">
      <c r="A73" s="17" t="s">
        <v>3388</v>
      </c>
      <c r="B73" s="17" t="s">
        <v>1112</v>
      </c>
      <c r="C73" s="259" t="s">
        <v>514</v>
      </c>
      <c r="D73" s="17" t="s">
        <v>49</v>
      </c>
      <c r="E73" s="17" t="s">
        <v>1079</v>
      </c>
      <c r="F73" s="17" t="s">
        <v>1132</v>
      </c>
    </row>
    <row r="74" spans="1:6" x14ac:dyDescent="0.35">
      <c r="A74" s="17" t="s">
        <v>3388</v>
      </c>
      <c r="B74" s="17" t="s">
        <v>1112</v>
      </c>
      <c r="C74" s="259" t="s">
        <v>514</v>
      </c>
      <c r="D74" s="17" t="s">
        <v>49</v>
      </c>
      <c r="E74" s="17" t="s">
        <v>65</v>
      </c>
      <c r="F74" s="17" t="s">
        <v>1132</v>
      </c>
    </row>
    <row r="75" spans="1:6" x14ac:dyDescent="0.35">
      <c r="A75" s="17" t="s">
        <v>3388</v>
      </c>
      <c r="B75" s="17" t="s">
        <v>1112</v>
      </c>
      <c r="C75" s="259" t="s">
        <v>515</v>
      </c>
      <c r="D75" s="17" t="s">
        <v>49</v>
      </c>
      <c r="E75" s="17" t="s">
        <v>692</v>
      </c>
      <c r="F75" s="17" t="s">
        <v>1132</v>
      </c>
    </row>
    <row r="76" spans="1:6" x14ac:dyDescent="0.35">
      <c r="A76" s="17" t="s">
        <v>3388</v>
      </c>
      <c r="B76" s="17" t="s">
        <v>1112</v>
      </c>
      <c r="C76" s="259" t="s">
        <v>516</v>
      </c>
      <c r="D76" s="17" t="s">
        <v>49</v>
      </c>
      <c r="E76" s="17" t="s">
        <v>1082</v>
      </c>
      <c r="F76" s="17" t="s">
        <v>1132</v>
      </c>
    </row>
    <row r="77" spans="1:6" x14ac:dyDescent="0.35">
      <c r="A77" s="17" t="s">
        <v>3388</v>
      </c>
      <c r="B77" s="17" t="s">
        <v>1112</v>
      </c>
      <c r="C77" s="259" t="s">
        <v>517</v>
      </c>
      <c r="D77" s="17" t="s">
        <v>49</v>
      </c>
      <c r="E77" s="17" t="s">
        <v>1078</v>
      </c>
      <c r="F77" s="17" t="s">
        <v>1132</v>
      </c>
    </row>
    <row r="78" spans="1:6" x14ac:dyDescent="0.35">
      <c r="A78" s="17" t="s">
        <v>3402</v>
      </c>
      <c r="B78" s="17" t="s">
        <v>1113</v>
      </c>
      <c r="C78" s="259" t="s">
        <v>521</v>
      </c>
      <c r="D78" s="17" t="s">
        <v>6</v>
      </c>
      <c r="E78" s="17" t="s">
        <v>692</v>
      </c>
      <c r="F78" s="17" t="s">
        <v>1132</v>
      </c>
    </row>
    <row r="79" spans="1:6" x14ac:dyDescent="0.35">
      <c r="A79" s="17" t="s">
        <v>3402</v>
      </c>
      <c r="B79" s="17" t="s">
        <v>1113</v>
      </c>
      <c r="C79" s="259" t="s">
        <v>521</v>
      </c>
      <c r="D79" s="17" t="s">
        <v>25</v>
      </c>
      <c r="E79" s="17" t="s">
        <v>617</v>
      </c>
      <c r="F79" s="17" t="s">
        <v>1132</v>
      </c>
    </row>
    <row r="80" spans="1:6" x14ac:dyDescent="0.35">
      <c r="A80" s="17" t="s">
        <v>3402</v>
      </c>
      <c r="B80" s="17" t="s">
        <v>1113</v>
      </c>
      <c r="C80" s="259" t="s">
        <v>525</v>
      </c>
      <c r="D80" s="17" t="s">
        <v>13</v>
      </c>
      <c r="E80" s="17" t="s">
        <v>63</v>
      </c>
      <c r="F80" s="17" t="s">
        <v>1132</v>
      </c>
    </row>
    <row r="81" spans="1:6" x14ac:dyDescent="0.35">
      <c r="A81" s="17" t="s">
        <v>3402</v>
      </c>
      <c r="B81" s="17" t="s">
        <v>1113</v>
      </c>
      <c r="C81" s="259" t="s">
        <v>527</v>
      </c>
      <c r="D81" s="17" t="s">
        <v>13</v>
      </c>
      <c r="E81" s="17" t="s">
        <v>65</v>
      </c>
      <c r="F81" s="17" t="s">
        <v>1132</v>
      </c>
    </row>
    <row r="82" spans="1:6" x14ac:dyDescent="0.35">
      <c r="A82" s="17" t="s">
        <v>3402</v>
      </c>
      <c r="B82" s="17" t="s">
        <v>1113</v>
      </c>
      <c r="C82" s="259" t="s">
        <v>527</v>
      </c>
      <c r="D82" s="17" t="s">
        <v>13</v>
      </c>
      <c r="E82" s="17" t="s">
        <v>1079</v>
      </c>
      <c r="F82" s="17" t="s">
        <v>1132</v>
      </c>
    </row>
    <row r="83" spans="1:6" x14ac:dyDescent="0.35">
      <c r="A83" s="17" t="s">
        <v>3400</v>
      </c>
      <c r="B83" s="17" t="s">
        <v>1114</v>
      </c>
      <c r="C83" s="259" t="s">
        <v>541</v>
      </c>
      <c r="D83" s="17" t="s">
        <v>763</v>
      </c>
      <c r="E83" s="17" t="s">
        <v>692</v>
      </c>
      <c r="F83" s="17" t="s">
        <v>1132</v>
      </c>
    </row>
    <row r="84" spans="1:6" x14ac:dyDescent="0.35">
      <c r="A84" s="17" t="s">
        <v>3403</v>
      </c>
      <c r="B84" s="17" t="s">
        <v>1115</v>
      </c>
      <c r="C84" s="259" t="s">
        <v>546</v>
      </c>
      <c r="D84" s="17" t="s">
        <v>58</v>
      </c>
      <c r="E84" s="17" t="s">
        <v>65</v>
      </c>
      <c r="F84" s="17" t="s">
        <v>1132</v>
      </c>
    </row>
    <row r="85" spans="1:6" x14ac:dyDescent="0.35">
      <c r="A85" s="17" t="s">
        <v>3403</v>
      </c>
      <c r="B85" s="17" t="s">
        <v>1115</v>
      </c>
      <c r="C85" s="259" t="s">
        <v>549</v>
      </c>
      <c r="D85" s="17" t="s">
        <v>9</v>
      </c>
      <c r="E85" s="17" t="s">
        <v>1084</v>
      </c>
      <c r="F85" s="17" t="s">
        <v>1132</v>
      </c>
    </row>
    <row r="86" spans="1:6" x14ac:dyDescent="0.35">
      <c r="A86" s="17" t="s">
        <v>3403</v>
      </c>
      <c r="B86" s="17" t="s">
        <v>1115</v>
      </c>
      <c r="C86" s="259" t="s">
        <v>553</v>
      </c>
      <c r="D86" s="17" t="s">
        <v>22</v>
      </c>
      <c r="E86" s="17" t="s">
        <v>617</v>
      </c>
      <c r="F86" s="17" t="s">
        <v>1132</v>
      </c>
    </row>
    <row r="87" spans="1:6" x14ac:dyDescent="0.35">
      <c r="A87" s="17" t="s">
        <v>3395</v>
      </c>
      <c r="B87" s="17" t="s">
        <v>1116</v>
      </c>
      <c r="C87" s="259" t="s">
        <v>560</v>
      </c>
      <c r="D87" s="17" t="s">
        <v>28</v>
      </c>
      <c r="E87" s="17" t="s">
        <v>1082</v>
      </c>
      <c r="F87" s="17" t="s">
        <v>1132</v>
      </c>
    </row>
    <row r="88" spans="1:6" x14ac:dyDescent="0.35">
      <c r="A88" s="17" t="s">
        <v>3396</v>
      </c>
      <c r="B88" s="17" t="s">
        <v>1117</v>
      </c>
      <c r="C88" s="260" t="s">
        <v>569</v>
      </c>
      <c r="D88" s="97" t="s">
        <v>13</v>
      </c>
      <c r="E88" s="97" t="s">
        <v>1079</v>
      </c>
      <c r="F88" s="97" t="s">
        <v>1132</v>
      </c>
    </row>
    <row r="89" spans="1:6" x14ac:dyDescent="0.35">
      <c r="A89" s="17" t="s">
        <v>3398</v>
      </c>
      <c r="B89" s="17" t="s">
        <v>1118</v>
      </c>
      <c r="C89" s="259" t="s">
        <v>578</v>
      </c>
      <c r="D89" s="17" t="s">
        <v>38</v>
      </c>
      <c r="E89" s="17" t="s">
        <v>65</v>
      </c>
      <c r="F89" s="17" t="s">
        <v>1132</v>
      </c>
    </row>
    <row r="90" spans="1:6" x14ac:dyDescent="0.35">
      <c r="A90" s="17" t="s">
        <v>3398</v>
      </c>
      <c r="B90" s="17" t="s">
        <v>1118</v>
      </c>
      <c r="C90" s="259" t="s">
        <v>578</v>
      </c>
      <c r="D90" s="17" t="s">
        <v>38</v>
      </c>
      <c r="E90" s="16" t="s">
        <v>1078</v>
      </c>
      <c r="F90" s="17" t="s">
        <v>1132</v>
      </c>
    </row>
    <row r="91" spans="1:6" x14ac:dyDescent="0.35">
      <c r="A91" s="17" t="s">
        <v>3398</v>
      </c>
      <c r="B91" s="17" t="s">
        <v>1118</v>
      </c>
      <c r="C91" s="259" t="s">
        <v>580</v>
      </c>
      <c r="D91" s="17" t="s">
        <v>38</v>
      </c>
      <c r="E91" s="17" t="s">
        <v>67</v>
      </c>
      <c r="F91" s="17" t="s">
        <v>1132</v>
      </c>
    </row>
    <row r="92" spans="1:6" x14ac:dyDescent="0.35">
      <c r="A92" s="17" t="s">
        <v>3398</v>
      </c>
      <c r="B92" s="17" t="s">
        <v>1118</v>
      </c>
      <c r="C92" s="259" t="s">
        <v>584</v>
      </c>
      <c r="D92" s="17" t="s">
        <v>38</v>
      </c>
      <c r="E92" s="17" t="s">
        <v>1083</v>
      </c>
      <c r="F92" s="17" t="s">
        <v>1132</v>
      </c>
    </row>
    <row r="93" spans="1:6" x14ac:dyDescent="0.35">
      <c r="A93" s="17" t="s">
        <v>3404</v>
      </c>
      <c r="B93" s="17" t="s">
        <v>1119</v>
      </c>
      <c r="C93" s="259" t="s">
        <v>588</v>
      </c>
      <c r="D93" s="17" t="s">
        <v>17</v>
      </c>
      <c r="E93" s="17" t="s">
        <v>1080</v>
      </c>
      <c r="F93" s="17" t="s">
        <v>1132</v>
      </c>
    </row>
    <row r="94" spans="1:6" x14ac:dyDescent="0.35">
      <c r="A94" s="17" t="s">
        <v>3404</v>
      </c>
      <c r="B94" s="17" t="s">
        <v>1119</v>
      </c>
      <c r="C94" s="259" t="s">
        <v>588</v>
      </c>
      <c r="D94" s="17" t="s">
        <v>17</v>
      </c>
      <c r="E94" s="17" t="s">
        <v>1078</v>
      </c>
      <c r="F94" s="17" t="s">
        <v>1132</v>
      </c>
    </row>
    <row r="95" spans="1:6" x14ac:dyDescent="0.35">
      <c r="A95" s="17" t="s">
        <v>3404</v>
      </c>
      <c r="B95" s="17" t="s">
        <v>1119</v>
      </c>
      <c r="C95" s="259" t="s">
        <v>588</v>
      </c>
      <c r="D95" s="17" t="s">
        <v>17</v>
      </c>
      <c r="E95" s="17" t="s">
        <v>73</v>
      </c>
      <c r="F95" s="17" t="s">
        <v>1132</v>
      </c>
    </row>
    <row r="96" spans="1:6" x14ac:dyDescent="0.35">
      <c r="A96" s="17" t="s">
        <v>3405</v>
      </c>
      <c r="B96" s="17" t="s">
        <v>1120</v>
      </c>
      <c r="C96" s="259" t="s">
        <v>596</v>
      </c>
      <c r="D96" s="17" t="s">
        <v>17</v>
      </c>
      <c r="E96" s="17" t="s">
        <v>1078</v>
      </c>
      <c r="F96" s="17" t="s">
        <v>1132</v>
      </c>
    </row>
    <row r="97" spans="1:6" x14ac:dyDescent="0.35">
      <c r="A97" s="17" t="s">
        <v>3405</v>
      </c>
      <c r="B97" s="17" t="s">
        <v>1120</v>
      </c>
      <c r="C97" s="259" t="s">
        <v>598</v>
      </c>
      <c r="D97" s="17" t="s">
        <v>17</v>
      </c>
      <c r="E97" s="16" t="s">
        <v>1080</v>
      </c>
      <c r="F97" s="17" t="s">
        <v>1132</v>
      </c>
    </row>
    <row r="98" spans="1:6" x14ac:dyDescent="0.35">
      <c r="A98" s="17" t="s">
        <v>3405</v>
      </c>
      <c r="B98" s="17" t="s">
        <v>1120</v>
      </c>
      <c r="C98" s="259" t="s">
        <v>598</v>
      </c>
      <c r="D98" s="17" t="s">
        <v>17</v>
      </c>
      <c r="E98" s="17" t="s">
        <v>1078</v>
      </c>
      <c r="F98" s="17" t="s">
        <v>1132</v>
      </c>
    </row>
    <row r="99" spans="1:6" x14ac:dyDescent="0.35">
      <c r="A99" s="17" t="s">
        <v>3405</v>
      </c>
      <c r="B99" s="97" t="s">
        <v>1120</v>
      </c>
      <c r="C99" s="260" t="s">
        <v>598</v>
      </c>
      <c r="D99" s="97" t="s">
        <v>17</v>
      </c>
      <c r="E99" s="97" t="s">
        <v>65</v>
      </c>
      <c r="F99" s="97" t="s">
        <v>1132</v>
      </c>
    </row>
    <row r="100" spans="1:6" x14ac:dyDescent="0.35">
      <c r="A100" s="17" t="s">
        <v>3405</v>
      </c>
      <c r="B100" s="17" t="s">
        <v>1120</v>
      </c>
      <c r="C100" s="259" t="s">
        <v>600</v>
      </c>
      <c r="D100" s="17" t="s">
        <v>17</v>
      </c>
      <c r="E100" s="17" t="s">
        <v>1082</v>
      </c>
      <c r="F100" s="17" t="s">
        <v>1132</v>
      </c>
    </row>
    <row r="101" spans="1:6" x14ac:dyDescent="0.35">
      <c r="A101" s="17" t="s">
        <v>3400</v>
      </c>
      <c r="B101" s="17" t="s">
        <v>58</v>
      </c>
      <c r="C101" s="259" t="s">
        <v>1121</v>
      </c>
      <c r="D101" s="17" t="s">
        <v>58</v>
      </c>
      <c r="E101" s="17" t="s">
        <v>617</v>
      </c>
      <c r="F101" s="17" t="s">
        <v>1132</v>
      </c>
    </row>
    <row r="102" spans="1:6" x14ac:dyDescent="0.35">
      <c r="A102" s="17" t="s">
        <v>3393</v>
      </c>
      <c r="B102" s="17" t="s">
        <v>22</v>
      </c>
      <c r="C102" s="259" t="s">
        <v>1122</v>
      </c>
      <c r="D102" s="17" t="s">
        <v>22</v>
      </c>
      <c r="E102" s="17" t="s">
        <v>1082</v>
      </c>
      <c r="F102" s="17" t="s">
        <v>1132</v>
      </c>
    </row>
    <row r="103" spans="1:6" x14ac:dyDescent="0.35">
      <c r="A103" s="17" t="s">
        <v>3393</v>
      </c>
      <c r="B103" s="17" t="s">
        <v>22</v>
      </c>
      <c r="C103" s="259" t="s">
        <v>1122</v>
      </c>
      <c r="D103" s="17" t="s">
        <v>22</v>
      </c>
      <c r="E103" s="17" t="s">
        <v>1086</v>
      </c>
      <c r="F103" s="17" t="s">
        <v>1132</v>
      </c>
    </row>
    <row r="104" spans="1:6" x14ac:dyDescent="0.35">
      <c r="A104" s="17" t="s">
        <v>3393</v>
      </c>
      <c r="B104" s="17" t="s">
        <v>22</v>
      </c>
      <c r="C104" s="259" t="s">
        <v>1122</v>
      </c>
      <c r="D104" s="17" t="s">
        <v>22</v>
      </c>
      <c r="E104" s="17" t="s">
        <v>69</v>
      </c>
      <c r="F104" s="17" t="s">
        <v>1132</v>
      </c>
    </row>
    <row r="105" spans="1:6" x14ac:dyDescent="0.35">
      <c r="A105" s="17" t="s">
        <v>3388</v>
      </c>
      <c r="B105" s="17" t="s">
        <v>49</v>
      </c>
      <c r="C105" s="259" t="s">
        <v>3379</v>
      </c>
      <c r="D105" s="17" t="s">
        <v>49</v>
      </c>
      <c r="E105" s="17" t="s">
        <v>617</v>
      </c>
      <c r="F105" s="17" t="s">
        <v>1132</v>
      </c>
    </row>
    <row r="106" spans="1:6" x14ac:dyDescent="0.35">
      <c r="A106" s="17" t="s">
        <v>3397</v>
      </c>
      <c r="B106" s="17" t="s">
        <v>41</v>
      </c>
      <c r="C106" s="259" t="s">
        <v>1123</v>
      </c>
      <c r="D106" s="17" t="s">
        <v>41</v>
      </c>
      <c r="E106" s="17" t="s">
        <v>617</v>
      </c>
      <c r="F106" s="17" t="s">
        <v>1132</v>
      </c>
    </row>
    <row r="107" spans="1:6" x14ac:dyDescent="0.35">
      <c r="A107" s="17" t="s">
        <v>3406</v>
      </c>
      <c r="B107" s="17" t="s">
        <v>1125</v>
      </c>
      <c r="C107" s="259" t="s">
        <v>1126</v>
      </c>
      <c r="D107" s="17" t="s">
        <v>58</v>
      </c>
      <c r="E107" s="17" t="s">
        <v>65</v>
      </c>
      <c r="F107" s="17" t="s">
        <v>1132</v>
      </c>
    </row>
    <row r="108" spans="1:6" x14ac:dyDescent="0.35">
      <c r="A108" s="17" t="s">
        <v>3402</v>
      </c>
      <c r="B108" s="17" t="s">
        <v>26</v>
      </c>
      <c r="C108" s="259" t="s">
        <v>1127</v>
      </c>
      <c r="D108" s="17" t="s">
        <v>26</v>
      </c>
      <c r="E108" s="17" t="s">
        <v>65</v>
      </c>
      <c r="F108" s="17" t="s">
        <v>1132</v>
      </c>
    </row>
    <row r="109" spans="1:6" x14ac:dyDescent="0.35">
      <c r="A109" s="17" t="s">
        <v>3402</v>
      </c>
      <c r="B109" s="17" t="s">
        <v>26</v>
      </c>
      <c r="C109" s="259" t="s">
        <v>1127</v>
      </c>
      <c r="D109" s="17" t="s">
        <v>26</v>
      </c>
      <c r="E109" s="17" t="s">
        <v>1078</v>
      </c>
      <c r="F109" s="17" t="s">
        <v>1132</v>
      </c>
    </row>
    <row r="110" spans="1:6" x14ac:dyDescent="0.35">
      <c r="A110" s="17" t="s">
        <v>3400</v>
      </c>
      <c r="B110" s="17" t="s">
        <v>1128</v>
      </c>
      <c r="C110" s="259" t="s">
        <v>3381</v>
      </c>
      <c r="D110" s="17" t="s">
        <v>36</v>
      </c>
      <c r="E110" s="17" t="s">
        <v>1082</v>
      </c>
      <c r="F110" s="17" t="s">
        <v>1132</v>
      </c>
    </row>
    <row r="111" spans="1:6" x14ac:dyDescent="0.35">
      <c r="A111" s="17" t="s">
        <v>3400</v>
      </c>
      <c r="B111" s="17" t="s">
        <v>1128</v>
      </c>
      <c r="C111" s="259" t="s">
        <v>3381</v>
      </c>
      <c r="D111" s="17" t="s">
        <v>36</v>
      </c>
      <c r="E111" s="17" t="s">
        <v>1078</v>
      </c>
      <c r="F111" s="17" t="s">
        <v>1132</v>
      </c>
    </row>
    <row r="112" spans="1:6" x14ac:dyDescent="0.35">
      <c r="A112" s="17" t="s">
        <v>3389</v>
      </c>
      <c r="B112" s="17" t="s">
        <v>1129</v>
      </c>
      <c r="C112" s="259" t="s">
        <v>3382</v>
      </c>
      <c r="D112" s="17" t="s">
        <v>7</v>
      </c>
      <c r="E112" s="17" t="s">
        <v>1078</v>
      </c>
      <c r="F112" s="17" t="s">
        <v>1132</v>
      </c>
    </row>
    <row r="113" spans="1:6" x14ac:dyDescent="0.35">
      <c r="A113" s="17" t="s">
        <v>3389</v>
      </c>
      <c r="B113" s="17" t="s">
        <v>1129</v>
      </c>
      <c r="C113" s="259" t="s">
        <v>3382</v>
      </c>
      <c r="D113" s="17" t="s">
        <v>7</v>
      </c>
      <c r="E113" s="17" t="s">
        <v>1082</v>
      </c>
      <c r="F113" s="17" t="s">
        <v>1132</v>
      </c>
    </row>
    <row r="114" spans="1:6" x14ac:dyDescent="0.35">
      <c r="A114" s="17" t="s">
        <v>3405</v>
      </c>
      <c r="B114" s="17" t="s">
        <v>1130</v>
      </c>
      <c r="C114" s="259" t="s">
        <v>1131</v>
      </c>
      <c r="D114" s="17" t="s">
        <v>17</v>
      </c>
      <c r="E114" s="17" t="s">
        <v>1078</v>
      </c>
      <c r="F114" s="17" t="s">
        <v>1132</v>
      </c>
    </row>
    <row r="115" spans="1:6" x14ac:dyDescent="0.35">
      <c r="A115" s="17" t="s">
        <v>3403</v>
      </c>
      <c r="B115" s="17" t="s">
        <v>1128</v>
      </c>
      <c r="C115" s="259" t="s">
        <v>3384</v>
      </c>
      <c r="D115" s="17" t="s">
        <v>36</v>
      </c>
      <c r="E115" s="17" t="s">
        <v>1078</v>
      </c>
      <c r="F115" s="17" t="s">
        <v>1132</v>
      </c>
    </row>
    <row r="116" spans="1:6" x14ac:dyDescent="0.35">
      <c r="A116" s="17" t="s">
        <v>3403</v>
      </c>
      <c r="B116" s="17" t="s">
        <v>1128</v>
      </c>
      <c r="C116" s="259" t="s">
        <v>3384</v>
      </c>
      <c r="D116" s="17" t="s">
        <v>36</v>
      </c>
      <c r="E116" s="17" t="s">
        <v>692</v>
      </c>
      <c r="F116" s="17" t="s">
        <v>1132</v>
      </c>
    </row>
    <row r="117" spans="1:6" x14ac:dyDescent="0.35">
      <c r="A117" s="17" t="s">
        <v>3405</v>
      </c>
      <c r="B117" s="17" t="s">
        <v>1130</v>
      </c>
      <c r="C117" s="259" t="s">
        <v>1131</v>
      </c>
      <c r="D117" s="17" t="s">
        <v>17</v>
      </c>
      <c r="E117" s="17" t="s">
        <v>692</v>
      </c>
      <c r="F117" s="17" t="s">
        <v>1132</v>
      </c>
    </row>
    <row r="118" spans="1:6" x14ac:dyDescent="0.35">
      <c r="A118" s="17" t="s">
        <v>3406</v>
      </c>
      <c r="B118" s="17" t="s">
        <v>1128</v>
      </c>
      <c r="C118" s="259" t="s">
        <v>3383</v>
      </c>
      <c r="D118" s="17" t="s">
        <v>36</v>
      </c>
      <c r="E118" s="17" t="s">
        <v>1082</v>
      </c>
      <c r="F118" s="17" t="s">
        <v>1132</v>
      </c>
    </row>
    <row r="119" spans="1:6" x14ac:dyDescent="0.35">
      <c r="A119" s="17" t="s">
        <v>3406</v>
      </c>
      <c r="B119" s="17" t="s">
        <v>1128</v>
      </c>
      <c r="C119" s="259" t="s">
        <v>3383</v>
      </c>
      <c r="D119" s="17" t="s">
        <v>36</v>
      </c>
      <c r="E119" s="17" t="s">
        <v>72</v>
      </c>
      <c r="F119" s="17" t="s">
        <v>1132</v>
      </c>
    </row>
    <row r="120" spans="1:6" x14ac:dyDescent="0.35">
      <c r="A120" s="17" t="s">
        <v>3388</v>
      </c>
      <c r="B120" s="17" t="s">
        <v>1087</v>
      </c>
      <c r="C120" s="259" t="s">
        <v>630</v>
      </c>
      <c r="D120" s="17" t="s">
        <v>49</v>
      </c>
      <c r="E120" s="17" t="s">
        <v>1086</v>
      </c>
      <c r="F120" s="17" t="s">
        <v>1133</v>
      </c>
    </row>
    <row r="121" spans="1:6" x14ac:dyDescent="0.35">
      <c r="A121" s="17" t="s">
        <v>3389</v>
      </c>
      <c r="B121" s="17" t="s">
        <v>1088</v>
      </c>
      <c r="C121" s="259" t="s">
        <v>263</v>
      </c>
      <c r="D121" s="17" t="s">
        <v>34</v>
      </c>
      <c r="E121" s="17" t="s">
        <v>692</v>
      </c>
      <c r="F121" s="17" t="s">
        <v>1133</v>
      </c>
    </row>
    <row r="122" spans="1:6" x14ac:dyDescent="0.35">
      <c r="A122" s="17" t="s">
        <v>3390</v>
      </c>
      <c r="B122" s="17" t="s">
        <v>1089</v>
      </c>
      <c r="C122" s="259" t="s">
        <v>489</v>
      </c>
      <c r="D122" s="17" t="s">
        <v>25</v>
      </c>
      <c r="E122" s="17" t="s">
        <v>1079</v>
      </c>
      <c r="F122" s="17" t="s">
        <v>1133</v>
      </c>
    </row>
    <row r="123" spans="1:6" x14ac:dyDescent="0.35">
      <c r="A123" s="17" t="s">
        <v>3392</v>
      </c>
      <c r="B123" s="17" t="s">
        <v>1091</v>
      </c>
      <c r="C123" s="259" t="s">
        <v>294</v>
      </c>
      <c r="D123" s="17" t="s">
        <v>16</v>
      </c>
      <c r="E123" s="17" t="s">
        <v>1083</v>
      </c>
      <c r="F123" s="17" t="s">
        <v>1133</v>
      </c>
    </row>
    <row r="124" spans="1:6" x14ac:dyDescent="0.35">
      <c r="A124" s="17" t="s">
        <v>3392</v>
      </c>
      <c r="B124" s="17" t="s">
        <v>1092</v>
      </c>
      <c r="C124" s="259" t="s">
        <v>313</v>
      </c>
      <c r="D124" s="17" t="s">
        <v>13</v>
      </c>
      <c r="E124" s="17" t="s">
        <v>65</v>
      </c>
      <c r="F124" s="17" t="s">
        <v>1133</v>
      </c>
    </row>
    <row r="125" spans="1:6" x14ac:dyDescent="0.35">
      <c r="A125" s="17" t="s">
        <v>3392</v>
      </c>
      <c r="B125" s="17" t="s">
        <v>1093</v>
      </c>
      <c r="C125" s="259" t="s">
        <v>320</v>
      </c>
      <c r="D125" s="17" t="s">
        <v>8</v>
      </c>
      <c r="E125" s="17" t="s">
        <v>72</v>
      </c>
      <c r="F125" s="17" t="s">
        <v>1133</v>
      </c>
    </row>
    <row r="126" spans="1:6" x14ac:dyDescent="0.35">
      <c r="A126" s="17" t="s">
        <v>3392</v>
      </c>
      <c r="B126" s="17" t="s">
        <v>1094</v>
      </c>
      <c r="C126" s="259" t="s">
        <v>333</v>
      </c>
      <c r="D126" s="17" t="s">
        <v>13</v>
      </c>
      <c r="E126" s="17" t="s">
        <v>1078</v>
      </c>
      <c r="F126" s="17" t="s">
        <v>1133</v>
      </c>
    </row>
    <row r="127" spans="1:6" x14ac:dyDescent="0.35">
      <c r="A127" s="17" t="s">
        <v>3392</v>
      </c>
      <c r="B127" s="17" t="s">
        <v>1094</v>
      </c>
      <c r="C127" s="259" t="s">
        <v>335</v>
      </c>
      <c r="D127" s="17" t="s">
        <v>38</v>
      </c>
      <c r="E127" s="17" t="s">
        <v>73</v>
      </c>
      <c r="F127" s="17" t="s">
        <v>1133</v>
      </c>
    </row>
    <row r="128" spans="1:6" x14ac:dyDescent="0.35">
      <c r="A128" s="17" t="s">
        <v>3392</v>
      </c>
      <c r="B128" s="17" t="s">
        <v>1094</v>
      </c>
      <c r="C128" s="259" t="s">
        <v>335</v>
      </c>
      <c r="D128" s="17" t="s">
        <v>16</v>
      </c>
      <c r="E128" s="17" t="s">
        <v>1078</v>
      </c>
      <c r="F128" s="17" t="s">
        <v>1133</v>
      </c>
    </row>
    <row r="129" spans="1:6" x14ac:dyDescent="0.35">
      <c r="A129" s="17" t="s">
        <v>3392</v>
      </c>
      <c r="B129" s="17" t="s">
        <v>1094</v>
      </c>
      <c r="C129" s="259" t="s">
        <v>335</v>
      </c>
      <c r="D129" s="17" t="s">
        <v>13</v>
      </c>
      <c r="E129" s="17" t="s">
        <v>1084</v>
      </c>
      <c r="F129" s="17" t="s">
        <v>1133</v>
      </c>
    </row>
    <row r="130" spans="1:6" x14ac:dyDescent="0.35">
      <c r="A130" s="17" t="s">
        <v>3392</v>
      </c>
      <c r="B130" s="17" t="s">
        <v>1094</v>
      </c>
      <c r="C130" s="259" t="s">
        <v>338</v>
      </c>
      <c r="D130" s="17" t="s">
        <v>16</v>
      </c>
      <c r="E130" s="17" t="s">
        <v>1079</v>
      </c>
      <c r="F130" s="17" t="s">
        <v>1133</v>
      </c>
    </row>
    <row r="131" spans="1:6" x14ac:dyDescent="0.35">
      <c r="A131" s="17" t="s">
        <v>3393</v>
      </c>
      <c r="B131" s="17" t="s">
        <v>1095</v>
      </c>
      <c r="C131" s="259" t="s">
        <v>350</v>
      </c>
      <c r="D131" s="17" t="s">
        <v>22</v>
      </c>
      <c r="E131" s="17" t="s">
        <v>1082</v>
      </c>
      <c r="F131" s="17" t="s">
        <v>1133</v>
      </c>
    </row>
    <row r="132" spans="1:6" x14ac:dyDescent="0.35">
      <c r="A132" s="17" t="s">
        <v>3393</v>
      </c>
      <c r="B132" s="17" t="s">
        <v>1095</v>
      </c>
      <c r="C132" s="259" t="s">
        <v>350</v>
      </c>
      <c r="D132" s="17" t="s">
        <v>22</v>
      </c>
      <c r="E132" s="17" t="s">
        <v>72</v>
      </c>
      <c r="F132" s="17" t="s">
        <v>1133</v>
      </c>
    </row>
    <row r="133" spans="1:6" x14ac:dyDescent="0.35">
      <c r="A133" s="17" t="s">
        <v>3393</v>
      </c>
      <c r="B133" s="17" t="s">
        <v>1095</v>
      </c>
      <c r="C133" s="259" t="s">
        <v>355</v>
      </c>
      <c r="D133" s="17" t="s">
        <v>22</v>
      </c>
      <c r="E133" s="17" t="s">
        <v>65</v>
      </c>
      <c r="F133" s="17" t="s">
        <v>1133</v>
      </c>
    </row>
    <row r="134" spans="1:6" x14ac:dyDescent="0.35">
      <c r="A134" s="17" t="s">
        <v>3393</v>
      </c>
      <c r="B134" s="17" t="s">
        <v>1095</v>
      </c>
      <c r="C134" s="259" t="s">
        <v>355</v>
      </c>
      <c r="D134" s="17" t="s">
        <v>22</v>
      </c>
      <c r="E134" s="17" t="s">
        <v>1078</v>
      </c>
      <c r="F134" s="17" t="s">
        <v>1133</v>
      </c>
    </row>
    <row r="135" spans="1:6" x14ac:dyDescent="0.35">
      <c r="A135" s="17" t="s">
        <v>3393</v>
      </c>
      <c r="B135" s="17" t="s">
        <v>1095</v>
      </c>
      <c r="C135" s="259" t="s">
        <v>357</v>
      </c>
      <c r="D135" s="17" t="s">
        <v>22</v>
      </c>
      <c r="E135" s="17" t="s">
        <v>73</v>
      </c>
      <c r="F135" s="17" t="s">
        <v>1133</v>
      </c>
    </row>
    <row r="136" spans="1:6" x14ac:dyDescent="0.35">
      <c r="A136" s="17" t="s">
        <v>3389</v>
      </c>
      <c r="B136" s="17" t="s">
        <v>1096</v>
      </c>
      <c r="C136" s="259" t="s">
        <v>638</v>
      </c>
      <c r="D136" s="17" t="s">
        <v>765</v>
      </c>
      <c r="E136" s="17" t="s">
        <v>1086</v>
      </c>
      <c r="F136" s="17" t="s">
        <v>1133</v>
      </c>
    </row>
    <row r="137" spans="1:6" x14ac:dyDescent="0.35">
      <c r="A137" s="17" t="s">
        <v>3394</v>
      </c>
      <c r="B137" s="17" t="s">
        <v>1096</v>
      </c>
      <c r="C137" s="259" t="s">
        <v>642</v>
      </c>
      <c r="D137" s="17" t="s">
        <v>765</v>
      </c>
      <c r="E137" s="17" t="s">
        <v>1086</v>
      </c>
      <c r="F137" s="17" t="s">
        <v>1133</v>
      </c>
    </row>
    <row r="138" spans="1:6" x14ac:dyDescent="0.35">
      <c r="A138" s="17" t="s">
        <v>3397</v>
      </c>
      <c r="B138" s="17" t="s">
        <v>1100</v>
      </c>
      <c r="C138" s="259" t="s">
        <v>382</v>
      </c>
      <c r="D138" s="17" t="s">
        <v>41</v>
      </c>
      <c r="E138" s="17" t="s">
        <v>1082</v>
      </c>
      <c r="F138" s="17" t="s">
        <v>1133</v>
      </c>
    </row>
    <row r="139" spans="1:6" x14ac:dyDescent="0.35">
      <c r="A139" s="17" t="s">
        <v>3397</v>
      </c>
      <c r="B139" s="17" t="s">
        <v>1100</v>
      </c>
      <c r="C139" s="259" t="s">
        <v>383</v>
      </c>
      <c r="D139" s="17" t="s">
        <v>41</v>
      </c>
      <c r="E139" s="17" t="s">
        <v>69</v>
      </c>
      <c r="F139" s="17" t="s">
        <v>1133</v>
      </c>
    </row>
    <row r="140" spans="1:6" x14ac:dyDescent="0.35">
      <c r="A140" s="17" t="s">
        <v>3397</v>
      </c>
      <c r="B140" s="17" t="s">
        <v>1100</v>
      </c>
      <c r="C140" s="259" t="s">
        <v>385</v>
      </c>
      <c r="D140" s="17" t="s">
        <v>806</v>
      </c>
      <c r="E140" s="17" t="s">
        <v>63</v>
      </c>
      <c r="F140" s="17" t="s">
        <v>1133</v>
      </c>
    </row>
    <row r="141" spans="1:6" x14ac:dyDescent="0.35">
      <c r="A141" s="17" t="s">
        <v>3397</v>
      </c>
      <c r="B141" s="17" t="s">
        <v>1100</v>
      </c>
      <c r="C141" s="259" t="s">
        <v>387</v>
      </c>
      <c r="D141" s="17" t="s">
        <v>41</v>
      </c>
      <c r="E141" s="17" t="s">
        <v>1078</v>
      </c>
      <c r="F141" s="17" t="s">
        <v>1133</v>
      </c>
    </row>
    <row r="142" spans="1:6" x14ac:dyDescent="0.35">
      <c r="A142" s="17" t="s">
        <v>3397</v>
      </c>
      <c r="B142" s="97" t="s">
        <v>1100</v>
      </c>
      <c r="C142" s="260" t="s">
        <v>390</v>
      </c>
      <c r="D142" s="97" t="s">
        <v>41</v>
      </c>
      <c r="E142" s="97" t="s">
        <v>1080</v>
      </c>
      <c r="F142" s="97" t="s">
        <v>1133</v>
      </c>
    </row>
    <row r="143" spans="1:6" x14ac:dyDescent="0.35">
      <c r="A143" s="17" t="s">
        <v>3397</v>
      </c>
      <c r="B143" s="17" t="s">
        <v>1100</v>
      </c>
      <c r="C143" s="259" t="s">
        <v>394</v>
      </c>
      <c r="D143" s="17" t="s">
        <v>806</v>
      </c>
      <c r="E143" s="17" t="s">
        <v>1079</v>
      </c>
      <c r="F143" s="17" t="s">
        <v>1133</v>
      </c>
    </row>
    <row r="144" spans="1:6" x14ac:dyDescent="0.35">
      <c r="A144" s="17" t="s">
        <v>3391</v>
      </c>
      <c r="B144" s="17" t="s">
        <v>1101</v>
      </c>
      <c r="C144" s="259" t="s">
        <v>400</v>
      </c>
      <c r="D144" s="17" t="s">
        <v>764</v>
      </c>
      <c r="E144" s="17" t="s">
        <v>692</v>
      </c>
      <c r="F144" s="17" t="s">
        <v>1133</v>
      </c>
    </row>
    <row r="145" spans="1:6" x14ac:dyDescent="0.35">
      <c r="A145" s="17" t="s">
        <v>3391</v>
      </c>
      <c r="B145" s="17" t="s">
        <v>1101</v>
      </c>
      <c r="C145" s="259" t="s">
        <v>398</v>
      </c>
      <c r="D145" s="17" t="s">
        <v>764</v>
      </c>
      <c r="E145" s="17" t="s">
        <v>617</v>
      </c>
      <c r="F145" s="17" t="s">
        <v>1133</v>
      </c>
    </row>
    <row r="146" spans="1:6" x14ac:dyDescent="0.35">
      <c r="A146" s="17" t="s">
        <v>3389</v>
      </c>
      <c r="B146" s="17" t="s">
        <v>1103</v>
      </c>
      <c r="C146" s="259" t="s">
        <v>430</v>
      </c>
      <c r="D146" s="17" t="s">
        <v>7</v>
      </c>
      <c r="E146" s="17" t="s">
        <v>1082</v>
      </c>
      <c r="F146" s="17" t="s">
        <v>1133</v>
      </c>
    </row>
    <row r="147" spans="1:6" x14ac:dyDescent="0.35">
      <c r="A147" s="17" t="s">
        <v>3399</v>
      </c>
      <c r="B147" s="17" t="s">
        <v>1105</v>
      </c>
      <c r="C147" s="259" t="s">
        <v>442</v>
      </c>
      <c r="D147" s="17" t="s">
        <v>8</v>
      </c>
      <c r="E147" s="17" t="s">
        <v>1082</v>
      </c>
      <c r="F147" s="17" t="s">
        <v>1133</v>
      </c>
    </row>
    <row r="148" spans="1:6" x14ac:dyDescent="0.35">
      <c r="A148" s="17" t="s">
        <v>3392</v>
      </c>
      <c r="B148" s="17" t="s">
        <v>1106</v>
      </c>
      <c r="C148" s="259" t="s">
        <v>679</v>
      </c>
      <c r="D148" s="17" t="s">
        <v>765</v>
      </c>
      <c r="E148" s="17" t="s">
        <v>62</v>
      </c>
      <c r="F148" s="17" t="s">
        <v>1133</v>
      </c>
    </row>
    <row r="149" spans="1:6" x14ac:dyDescent="0.35">
      <c r="A149" s="17" t="s">
        <v>3392</v>
      </c>
      <c r="B149" s="17" t="s">
        <v>1106</v>
      </c>
      <c r="C149" s="259" t="s">
        <v>683</v>
      </c>
      <c r="D149" s="17" t="s">
        <v>765</v>
      </c>
      <c r="E149" s="17" t="s">
        <v>1086</v>
      </c>
      <c r="F149" s="17" t="s">
        <v>1133</v>
      </c>
    </row>
    <row r="150" spans="1:6" x14ac:dyDescent="0.35">
      <c r="A150" s="17" t="s">
        <v>3399</v>
      </c>
      <c r="B150" s="17" t="s">
        <v>1107</v>
      </c>
      <c r="C150" s="259" t="s">
        <v>447</v>
      </c>
      <c r="D150" s="17" t="s">
        <v>11</v>
      </c>
      <c r="E150" s="17" t="s">
        <v>692</v>
      </c>
      <c r="F150" s="17" t="s">
        <v>1133</v>
      </c>
    </row>
    <row r="151" spans="1:6" x14ac:dyDescent="0.35">
      <c r="A151" s="17" t="s">
        <v>3400</v>
      </c>
      <c r="B151" s="17" t="s">
        <v>1108</v>
      </c>
      <c r="C151" s="259" t="s">
        <v>454</v>
      </c>
      <c r="D151" s="17" t="s">
        <v>58</v>
      </c>
      <c r="E151" s="17" t="s">
        <v>1079</v>
      </c>
      <c r="F151" s="17" t="s">
        <v>1133</v>
      </c>
    </row>
    <row r="152" spans="1:6" x14ac:dyDescent="0.35">
      <c r="A152" s="17" t="s">
        <v>3400</v>
      </c>
      <c r="B152" s="17" t="s">
        <v>1108</v>
      </c>
      <c r="C152" s="259" t="s">
        <v>455</v>
      </c>
      <c r="D152" s="17" t="s">
        <v>58</v>
      </c>
      <c r="E152" s="17" t="s">
        <v>1078</v>
      </c>
      <c r="F152" s="17" t="s">
        <v>1133</v>
      </c>
    </row>
    <row r="153" spans="1:6" x14ac:dyDescent="0.35">
      <c r="A153" s="17" t="s">
        <v>3400</v>
      </c>
      <c r="B153" s="17" t="s">
        <v>1108</v>
      </c>
      <c r="C153" s="259" t="s">
        <v>453</v>
      </c>
      <c r="D153" s="17" t="s">
        <v>58</v>
      </c>
      <c r="E153" s="17" t="s">
        <v>1082</v>
      </c>
      <c r="F153" s="17" t="s">
        <v>1133</v>
      </c>
    </row>
    <row r="154" spans="1:6" x14ac:dyDescent="0.35">
      <c r="A154" s="17" t="s">
        <v>3400</v>
      </c>
      <c r="B154" s="17" t="s">
        <v>1108</v>
      </c>
      <c r="C154" s="259" t="s">
        <v>453</v>
      </c>
      <c r="D154" s="17" t="s">
        <v>58</v>
      </c>
      <c r="E154" s="17" t="s">
        <v>72</v>
      </c>
      <c r="F154" s="17" t="s">
        <v>1133</v>
      </c>
    </row>
    <row r="155" spans="1:6" x14ac:dyDescent="0.35">
      <c r="A155" s="17" t="s">
        <v>3405</v>
      </c>
      <c r="B155" s="17" t="s">
        <v>3387</v>
      </c>
      <c r="C155" s="259" t="s">
        <v>463</v>
      </c>
      <c r="D155" s="17" t="s">
        <v>25</v>
      </c>
      <c r="E155" s="17" t="s">
        <v>617</v>
      </c>
      <c r="F155" s="17" t="s">
        <v>1133</v>
      </c>
    </row>
    <row r="156" spans="1:6" x14ac:dyDescent="0.35">
      <c r="A156" s="17" t="s">
        <v>3399</v>
      </c>
      <c r="B156" s="17" t="s">
        <v>1110</v>
      </c>
      <c r="C156" s="259" t="s">
        <v>465</v>
      </c>
      <c r="D156" s="17" t="s">
        <v>11</v>
      </c>
      <c r="E156" s="17" t="s">
        <v>1080</v>
      </c>
      <c r="F156" s="17" t="s">
        <v>1133</v>
      </c>
    </row>
    <row r="157" spans="1:6" x14ac:dyDescent="0.35">
      <c r="A157" s="17" t="s">
        <v>3399</v>
      </c>
      <c r="B157" s="17" t="s">
        <v>1110</v>
      </c>
      <c r="C157" s="259" t="s">
        <v>467</v>
      </c>
      <c r="D157" s="17" t="s">
        <v>22</v>
      </c>
      <c r="E157" s="17" t="s">
        <v>1082</v>
      </c>
      <c r="F157" s="17" t="s">
        <v>1133</v>
      </c>
    </row>
    <row r="158" spans="1:6" x14ac:dyDescent="0.35">
      <c r="A158" s="17" t="s">
        <v>3399</v>
      </c>
      <c r="B158" s="17" t="s">
        <v>1110</v>
      </c>
      <c r="C158" s="259" t="s">
        <v>467</v>
      </c>
      <c r="D158" s="17" t="s">
        <v>11</v>
      </c>
      <c r="E158" s="17" t="s">
        <v>1078</v>
      </c>
      <c r="F158" s="17" t="s">
        <v>1133</v>
      </c>
    </row>
    <row r="159" spans="1:6" x14ac:dyDescent="0.35">
      <c r="A159" s="17" t="s">
        <v>3399</v>
      </c>
      <c r="B159" s="17" t="s">
        <v>1110</v>
      </c>
      <c r="C159" s="259" t="s">
        <v>468</v>
      </c>
      <c r="D159" s="17" t="s">
        <v>9</v>
      </c>
      <c r="E159" s="17" t="s">
        <v>1084</v>
      </c>
      <c r="F159" s="17" t="s">
        <v>1133</v>
      </c>
    </row>
    <row r="160" spans="1:6" x14ac:dyDescent="0.35">
      <c r="A160" s="17" t="s">
        <v>3399</v>
      </c>
      <c r="B160" s="17" t="s">
        <v>1110</v>
      </c>
      <c r="C160" s="259" t="s">
        <v>470</v>
      </c>
      <c r="D160" s="17" t="s">
        <v>22</v>
      </c>
      <c r="E160" s="17" t="s">
        <v>617</v>
      </c>
      <c r="F160" s="17" t="s">
        <v>1133</v>
      </c>
    </row>
    <row r="161" spans="1:6" x14ac:dyDescent="0.35">
      <c r="A161" s="17" t="s">
        <v>3401</v>
      </c>
      <c r="B161" s="17" t="s">
        <v>3386</v>
      </c>
      <c r="C161" s="259" t="s">
        <v>472</v>
      </c>
      <c r="D161" s="17" t="s">
        <v>58</v>
      </c>
      <c r="E161" s="17" t="s">
        <v>617</v>
      </c>
      <c r="F161" s="17" t="s">
        <v>1133</v>
      </c>
    </row>
    <row r="162" spans="1:6" x14ac:dyDescent="0.35">
      <c r="A162" s="17" t="s">
        <v>3397</v>
      </c>
      <c r="B162" s="17" t="s">
        <v>1111</v>
      </c>
      <c r="C162" s="259" t="s">
        <v>506</v>
      </c>
      <c r="D162" s="17" t="s">
        <v>31</v>
      </c>
      <c r="E162" s="17" t="s">
        <v>1082</v>
      </c>
      <c r="F162" s="17" t="s">
        <v>1133</v>
      </c>
    </row>
    <row r="163" spans="1:6" x14ac:dyDescent="0.35">
      <c r="A163" s="17" t="s">
        <v>3388</v>
      </c>
      <c r="B163" s="17" t="s">
        <v>1112</v>
      </c>
      <c r="C163" s="259" t="s">
        <v>515</v>
      </c>
      <c r="D163" s="17" t="s">
        <v>49</v>
      </c>
      <c r="E163" s="17" t="s">
        <v>692</v>
      </c>
      <c r="F163" s="17" t="s">
        <v>1133</v>
      </c>
    </row>
    <row r="164" spans="1:6" x14ac:dyDescent="0.35">
      <c r="A164" s="17" t="s">
        <v>3388</v>
      </c>
      <c r="B164" s="17" t="s">
        <v>1112</v>
      </c>
      <c r="C164" s="259" t="s">
        <v>516</v>
      </c>
      <c r="D164" s="17" t="s">
        <v>49</v>
      </c>
      <c r="E164" s="17" t="s">
        <v>1082</v>
      </c>
      <c r="F164" s="17" t="s">
        <v>1133</v>
      </c>
    </row>
    <row r="165" spans="1:6" x14ac:dyDescent="0.35">
      <c r="A165" s="17" t="s">
        <v>3388</v>
      </c>
      <c r="B165" s="17" t="s">
        <v>1112</v>
      </c>
      <c r="C165" s="259" t="s">
        <v>517</v>
      </c>
      <c r="D165" s="17" t="s">
        <v>49</v>
      </c>
      <c r="E165" s="17" t="s">
        <v>1078</v>
      </c>
      <c r="F165" s="17" t="s">
        <v>1133</v>
      </c>
    </row>
    <row r="166" spans="1:6" x14ac:dyDescent="0.35">
      <c r="A166" s="17" t="s">
        <v>3402</v>
      </c>
      <c r="B166" s="17" t="s">
        <v>1113</v>
      </c>
      <c r="C166" s="259" t="s">
        <v>521</v>
      </c>
      <c r="D166" s="17" t="s">
        <v>6</v>
      </c>
      <c r="E166" s="17" t="s">
        <v>692</v>
      </c>
      <c r="F166" s="17" t="s">
        <v>1133</v>
      </c>
    </row>
    <row r="167" spans="1:6" x14ac:dyDescent="0.35">
      <c r="A167" s="17" t="s">
        <v>3402</v>
      </c>
      <c r="B167" s="17" t="s">
        <v>1113</v>
      </c>
      <c r="C167" s="259" t="s">
        <v>525</v>
      </c>
      <c r="D167" s="17" t="s">
        <v>13</v>
      </c>
      <c r="E167" s="17" t="s">
        <v>63</v>
      </c>
      <c r="F167" s="17" t="s">
        <v>1133</v>
      </c>
    </row>
    <row r="168" spans="1:6" x14ac:dyDescent="0.35">
      <c r="A168" s="17" t="s">
        <v>3402</v>
      </c>
      <c r="B168" s="17" t="s">
        <v>1113</v>
      </c>
      <c r="C168" s="259" t="s">
        <v>527</v>
      </c>
      <c r="D168" s="17" t="s">
        <v>13</v>
      </c>
      <c r="E168" s="17" t="s">
        <v>65</v>
      </c>
      <c r="F168" s="17" t="s">
        <v>1133</v>
      </c>
    </row>
    <row r="169" spans="1:6" x14ac:dyDescent="0.35">
      <c r="A169" s="17" t="s">
        <v>3400</v>
      </c>
      <c r="B169" s="17" t="s">
        <v>1114</v>
      </c>
      <c r="C169" s="259" t="s">
        <v>541</v>
      </c>
      <c r="D169" s="17" t="s">
        <v>763</v>
      </c>
      <c r="E169" s="17" t="s">
        <v>692</v>
      </c>
      <c r="F169" s="17" t="s">
        <v>1133</v>
      </c>
    </row>
    <row r="170" spans="1:6" x14ac:dyDescent="0.35">
      <c r="A170" s="17" t="s">
        <v>3403</v>
      </c>
      <c r="B170" s="17" t="s">
        <v>1115</v>
      </c>
      <c r="C170" s="259" t="s">
        <v>546</v>
      </c>
      <c r="D170" s="17" t="s">
        <v>58</v>
      </c>
      <c r="E170" s="17" t="s">
        <v>65</v>
      </c>
      <c r="F170" s="17" t="s">
        <v>1133</v>
      </c>
    </row>
    <row r="171" spans="1:6" x14ac:dyDescent="0.35">
      <c r="A171" s="17" t="s">
        <v>3403</v>
      </c>
      <c r="B171" s="17" t="s">
        <v>1115</v>
      </c>
      <c r="C171" s="259" t="s">
        <v>549</v>
      </c>
      <c r="D171" s="17" t="s">
        <v>9</v>
      </c>
      <c r="E171" s="17" t="s">
        <v>1084</v>
      </c>
      <c r="F171" s="17" t="s">
        <v>1133</v>
      </c>
    </row>
    <row r="172" spans="1:6" x14ac:dyDescent="0.35">
      <c r="A172" s="17" t="s">
        <v>3403</v>
      </c>
      <c r="B172" s="17" t="s">
        <v>1115</v>
      </c>
      <c r="C172" s="259" t="s">
        <v>553</v>
      </c>
      <c r="D172" s="17" t="s">
        <v>22</v>
      </c>
      <c r="E172" s="17" t="s">
        <v>617</v>
      </c>
      <c r="F172" s="17" t="s">
        <v>1133</v>
      </c>
    </row>
    <row r="173" spans="1:6" x14ac:dyDescent="0.35">
      <c r="A173" s="17" t="s">
        <v>3395</v>
      </c>
      <c r="B173" s="17" t="s">
        <v>1116</v>
      </c>
      <c r="C173" s="259" t="s">
        <v>560</v>
      </c>
      <c r="D173" s="17" t="s">
        <v>28</v>
      </c>
      <c r="E173" s="17" t="s">
        <v>1082</v>
      </c>
      <c r="F173" s="17" t="s">
        <v>1133</v>
      </c>
    </row>
    <row r="174" spans="1:6" x14ac:dyDescent="0.35">
      <c r="A174" s="17" t="s">
        <v>3396</v>
      </c>
      <c r="B174" s="17" t="s">
        <v>1117</v>
      </c>
      <c r="C174" s="259" t="s">
        <v>575</v>
      </c>
      <c r="D174" s="17" t="s">
        <v>29</v>
      </c>
      <c r="E174" s="17" t="s">
        <v>617</v>
      </c>
      <c r="F174" s="17" t="s">
        <v>1133</v>
      </c>
    </row>
    <row r="175" spans="1:6" x14ac:dyDescent="0.35">
      <c r="A175" s="17" t="s">
        <v>3398</v>
      </c>
      <c r="B175" s="17" t="s">
        <v>1118</v>
      </c>
      <c r="C175" s="259" t="s">
        <v>578</v>
      </c>
      <c r="D175" s="17" t="s">
        <v>38</v>
      </c>
      <c r="E175" s="17" t="s">
        <v>1078</v>
      </c>
      <c r="F175" s="17" t="s">
        <v>1133</v>
      </c>
    </row>
    <row r="176" spans="1:6" x14ac:dyDescent="0.35">
      <c r="A176" s="17" t="s">
        <v>3398</v>
      </c>
      <c r="B176" s="17" t="s">
        <v>1118</v>
      </c>
      <c r="C176" s="259" t="s">
        <v>580</v>
      </c>
      <c r="D176" s="17" t="s">
        <v>38</v>
      </c>
      <c r="E176" s="17" t="s">
        <v>67</v>
      </c>
      <c r="F176" s="17" t="s">
        <v>1133</v>
      </c>
    </row>
    <row r="177" spans="1:6" x14ac:dyDescent="0.35">
      <c r="A177" s="17" t="s">
        <v>3404</v>
      </c>
      <c r="B177" s="17" t="s">
        <v>1119</v>
      </c>
      <c r="C177" s="259" t="s">
        <v>588</v>
      </c>
      <c r="D177" s="17" t="s">
        <v>17</v>
      </c>
      <c r="E177" s="17" t="s">
        <v>73</v>
      </c>
      <c r="F177" s="17" t="s">
        <v>1133</v>
      </c>
    </row>
    <row r="178" spans="1:6" x14ac:dyDescent="0.35">
      <c r="A178" s="17" t="s">
        <v>3405</v>
      </c>
      <c r="B178" s="17" t="s">
        <v>1120</v>
      </c>
      <c r="C178" s="259" t="s">
        <v>598</v>
      </c>
      <c r="D178" s="17" t="s">
        <v>17</v>
      </c>
      <c r="E178" s="17" t="s">
        <v>1080</v>
      </c>
      <c r="F178" s="17" t="s">
        <v>1133</v>
      </c>
    </row>
    <row r="179" spans="1:6" x14ac:dyDescent="0.35">
      <c r="A179" s="17" t="s">
        <v>3405</v>
      </c>
      <c r="B179" s="97" t="s">
        <v>1120</v>
      </c>
      <c r="C179" s="260" t="s">
        <v>598</v>
      </c>
      <c r="D179" s="97" t="s">
        <v>17</v>
      </c>
      <c r="E179" s="97" t="s">
        <v>65</v>
      </c>
      <c r="F179" s="97" t="s">
        <v>1133</v>
      </c>
    </row>
    <row r="180" spans="1:6" x14ac:dyDescent="0.35">
      <c r="A180" s="17" t="s">
        <v>3392</v>
      </c>
      <c r="B180" s="17" t="s">
        <v>1124</v>
      </c>
      <c r="C180" s="259" t="s">
        <v>3380</v>
      </c>
      <c r="D180" s="17" t="s">
        <v>8</v>
      </c>
      <c r="E180" s="17" t="s">
        <v>67</v>
      </c>
      <c r="F180" s="17" t="s">
        <v>1133</v>
      </c>
    </row>
    <row r="181" spans="1:6" x14ac:dyDescent="0.35">
      <c r="A181" s="17" t="s">
        <v>3400</v>
      </c>
      <c r="B181" s="17" t="s">
        <v>58</v>
      </c>
      <c r="C181" s="259" t="s">
        <v>1121</v>
      </c>
      <c r="D181" s="17" t="s">
        <v>58</v>
      </c>
      <c r="E181" s="17" t="s">
        <v>617</v>
      </c>
      <c r="F181" s="17" t="s">
        <v>1133</v>
      </c>
    </row>
    <row r="182" spans="1:6" x14ac:dyDescent="0.35">
      <c r="A182" s="17" t="s">
        <v>3393</v>
      </c>
      <c r="B182" s="17" t="s">
        <v>22</v>
      </c>
      <c r="C182" s="259" t="s">
        <v>1122</v>
      </c>
      <c r="D182" s="17" t="s">
        <v>22</v>
      </c>
      <c r="E182" s="17" t="s">
        <v>1086</v>
      </c>
      <c r="F182" s="17" t="s">
        <v>1133</v>
      </c>
    </row>
    <row r="183" spans="1:6" x14ac:dyDescent="0.35">
      <c r="A183" s="17" t="s">
        <v>3388</v>
      </c>
      <c r="B183" s="17" t="s">
        <v>49</v>
      </c>
      <c r="C183" s="259" t="s">
        <v>3379</v>
      </c>
      <c r="D183" s="17" t="s">
        <v>49</v>
      </c>
      <c r="E183" s="17" t="s">
        <v>617</v>
      </c>
      <c r="F183" s="17" t="s">
        <v>1133</v>
      </c>
    </row>
    <row r="184" spans="1:6" x14ac:dyDescent="0.35">
      <c r="A184" s="17" t="s">
        <v>3389</v>
      </c>
      <c r="B184" s="17" t="s">
        <v>1129</v>
      </c>
      <c r="C184" s="259" t="s">
        <v>3382</v>
      </c>
      <c r="D184" s="17" t="s">
        <v>7</v>
      </c>
      <c r="E184" s="17" t="s">
        <v>1083</v>
      </c>
      <c r="F184" s="17" t="s">
        <v>1133</v>
      </c>
    </row>
    <row r="185" spans="1:6" x14ac:dyDescent="0.35">
      <c r="A185" s="17" t="s">
        <v>3406</v>
      </c>
      <c r="B185" s="17" t="s">
        <v>1128</v>
      </c>
      <c r="C185" s="259" t="s">
        <v>3383</v>
      </c>
      <c r="D185" s="17" t="s">
        <v>36</v>
      </c>
      <c r="E185" s="17" t="s">
        <v>1082</v>
      </c>
      <c r="F185" s="17" t="s">
        <v>1133</v>
      </c>
    </row>
    <row r="186" spans="1:6" x14ac:dyDescent="0.35">
      <c r="A186" s="17" t="s">
        <v>3403</v>
      </c>
      <c r="B186" s="17" t="s">
        <v>1128</v>
      </c>
      <c r="C186" s="259" t="s">
        <v>3384</v>
      </c>
      <c r="D186" s="17" t="s">
        <v>36</v>
      </c>
      <c r="E186" s="17" t="s">
        <v>1078</v>
      </c>
      <c r="F186" s="17" t="s">
        <v>1133</v>
      </c>
    </row>
  </sheetData>
  <autoFilter ref="A1:G186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486"/>
  <sheetViews>
    <sheetView topLeftCell="A52" workbookViewId="0">
      <selection activeCell="M2" sqref="M2"/>
    </sheetView>
  </sheetViews>
  <sheetFormatPr defaultRowHeight="14.5" x14ac:dyDescent="0.35"/>
  <cols>
    <col min="1" max="1" width="23.1796875" style="56" bestFit="1" customWidth="1"/>
    <col min="2" max="2" width="4.81640625" style="16" customWidth="1"/>
    <col min="3" max="3" width="24" style="59" customWidth="1"/>
    <col min="4" max="4" width="60.453125" style="56" customWidth="1"/>
    <col min="5" max="6" width="70" style="38" hidden="1" customWidth="1"/>
    <col min="7" max="7" width="47.453125" bestFit="1" customWidth="1"/>
    <col min="8" max="8" width="30.453125" bestFit="1" customWidth="1"/>
    <col min="9" max="9" width="9" style="18" customWidth="1"/>
    <col min="10" max="10" width="30.453125" customWidth="1"/>
    <col min="11" max="11" width="54.81640625" bestFit="1" customWidth="1"/>
    <col min="12" max="12" width="5" bestFit="1" customWidth="1"/>
    <col min="14" max="14" width="43.81640625" bestFit="1" customWidth="1"/>
  </cols>
  <sheetData>
    <row r="1" spans="1:18" ht="29" x14ac:dyDescent="0.35">
      <c r="A1" s="14" t="s">
        <v>256</v>
      </c>
      <c r="B1" s="15"/>
      <c r="C1" s="1" t="s">
        <v>256</v>
      </c>
      <c r="D1" s="19" t="s">
        <v>257</v>
      </c>
      <c r="E1" s="52" t="s">
        <v>759</v>
      </c>
      <c r="F1" s="52" t="s">
        <v>760</v>
      </c>
      <c r="G1" t="s">
        <v>0</v>
      </c>
      <c r="H1" s="14" t="s">
        <v>604</v>
      </c>
      <c r="I1" s="15"/>
      <c r="J1" s="1" t="s">
        <v>604</v>
      </c>
      <c r="K1" s="2" t="s">
        <v>605</v>
      </c>
      <c r="L1" t="s">
        <v>74</v>
      </c>
      <c r="M1" t="s">
        <v>78</v>
      </c>
      <c r="N1" s="76" t="s">
        <v>770</v>
      </c>
    </row>
    <row r="2" spans="1:18" x14ac:dyDescent="0.35">
      <c r="A2" s="59" t="s">
        <v>258</v>
      </c>
      <c r="D2" s="60" t="s">
        <v>258</v>
      </c>
      <c r="E2" s="37"/>
      <c r="F2" s="37" t="e">
        <f t="shared" ref="F2:F67" si="0">VLOOKUP(E2,$D:$D,1,0)</f>
        <v>#N/A</v>
      </c>
      <c r="G2" t="s">
        <v>2</v>
      </c>
      <c r="H2" t="s">
        <v>606</v>
      </c>
      <c r="J2" s="17"/>
      <c r="K2" s="3" t="s">
        <v>606</v>
      </c>
      <c r="L2" t="s">
        <v>75</v>
      </c>
      <c r="M2" t="s">
        <v>76</v>
      </c>
      <c r="N2" s="77" t="s">
        <v>53</v>
      </c>
      <c r="Q2" s="230" t="s">
        <v>863</v>
      </c>
      <c r="R2" t="s">
        <v>606</v>
      </c>
    </row>
    <row r="3" spans="1:18" x14ac:dyDescent="0.35">
      <c r="A3" s="59" t="s">
        <v>481</v>
      </c>
      <c r="C3" s="59" t="s">
        <v>258</v>
      </c>
      <c r="D3" s="4" t="s">
        <v>259</v>
      </c>
      <c r="E3" s="35" t="s">
        <v>259</v>
      </c>
      <c r="F3" s="37" t="str">
        <f>VLOOKUP(E3,$D:$D,1,0)</f>
        <v>Bajai SZC Bányai Júlia Technikum és Szakképző Iskola</v>
      </c>
      <c r="G3" t="s">
        <v>4</v>
      </c>
      <c r="H3" t="s">
        <v>607</v>
      </c>
      <c r="J3" s="17" t="s">
        <v>606</v>
      </c>
      <c r="K3" s="21" t="s">
        <v>81</v>
      </c>
      <c r="M3" t="s">
        <v>79</v>
      </c>
      <c r="N3" s="78" t="s">
        <v>4</v>
      </c>
      <c r="Q3" s="230" t="s">
        <v>841</v>
      </c>
      <c r="R3" t="s">
        <v>617</v>
      </c>
    </row>
    <row r="4" spans="1:18" x14ac:dyDescent="0.35">
      <c r="A4" s="59" t="s">
        <v>265</v>
      </c>
      <c r="C4" s="59" t="s">
        <v>258</v>
      </c>
      <c r="D4" s="4" t="s">
        <v>260</v>
      </c>
      <c r="E4" s="12" t="s">
        <v>260</v>
      </c>
      <c r="F4" s="37" t="str">
        <f t="shared" si="0"/>
        <v>Bajai SZC Jelky András Technikum és Szakképző Iskola</v>
      </c>
      <c r="G4" t="s">
        <v>6</v>
      </c>
      <c r="H4" t="s">
        <v>617</v>
      </c>
      <c r="J4" s="17" t="s">
        <v>606</v>
      </c>
      <c r="K4" s="21" t="s">
        <v>82</v>
      </c>
      <c r="M4" t="s">
        <v>80</v>
      </c>
      <c r="N4" s="77" t="s">
        <v>2</v>
      </c>
      <c r="Q4" s="230" t="s">
        <v>857</v>
      </c>
      <c r="R4" t="s">
        <v>608</v>
      </c>
    </row>
    <row r="5" spans="1:18" x14ac:dyDescent="0.35">
      <c r="A5" s="59" t="s">
        <v>274</v>
      </c>
      <c r="C5" s="59" t="s">
        <v>258</v>
      </c>
      <c r="D5" s="4" t="s">
        <v>261</v>
      </c>
      <c r="E5" s="12" t="s">
        <v>261</v>
      </c>
      <c r="F5" s="37" t="str">
        <f t="shared" si="0"/>
        <v>Bajai SZC Kalocsai Dózsa György Technikum és Kollégium</v>
      </c>
      <c r="G5" t="s">
        <v>8</v>
      </c>
      <c r="H5" t="s">
        <v>608</v>
      </c>
      <c r="J5" s="17" t="s">
        <v>606</v>
      </c>
      <c r="K5" s="21" t="s">
        <v>83</v>
      </c>
      <c r="M5" t="s">
        <v>77</v>
      </c>
      <c r="N5" s="77" t="s">
        <v>0</v>
      </c>
      <c r="Q5" s="230" t="s">
        <v>865</v>
      </c>
      <c r="R5" t="s">
        <v>62</v>
      </c>
    </row>
    <row r="6" spans="1:18" x14ac:dyDescent="0.35">
      <c r="A6" s="59" t="s">
        <v>281</v>
      </c>
      <c r="C6" s="59" t="s">
        <v>258</v>
      </c>
      <c r="D6" s="4" t="s">
        <v>262</v>
      </c>
      <c r="E6" s="12" t="s">
        <v>262</v>
      </c>
      <c r="F6" s="37" t="str">
        <f t="shared" si="0"/>
        <v>Bajai SZC Kossuth Zsuzsanna Technikum</v>
      </c>
      <c r="G6" t="s">
        <v>10</v>
      </c>
      <c r="H6" t="s">
        <v>62</v>
      </c>
      <c r="J6" s="17" t="s">
        <v>606</v>
      </c>
      <c r="K6" s="21" t="s">
        <v>84</v>
      </c>
      <c r="N6" s="77" t="s">
        <v>6</v>
      </c>
      <c r="Q6" s="230" t="s">
        <v>851</v>
      </c>
      <c r="R6" t="s">
        <v>63</v>
      </c>
    </row>
    <row r="7" spans="1:18" x14ac:dyDescent="0.35">
      <c r="A7" s="59" t="s">
        <v>304</v>
      </c>
      <c r="C7" s="59" t="s">
        <v>258</v>
      </c>
      <c r="D7" s="5" t="s">
        <v>263</v>
      </c>
      <c r="E7" s="31" t="s">
        <v>264</v>
      </c>
      <c r="F7" s="52" t="str">
        <f t="shared" si="0"/>
        <v>Bajai SZC Radnóti Miklós Kollégium</v>
      </c>
      <c r="G7" t="s">
        <v>12</v>
      </c>
      <c r="H7" t="s">
        <v>63</v>
      </c>
      <c r="J7" s="17" t="s">
        <v>606</v>
      </c>
      <c r="K7" s="21" t="s">
        <v>85</v>
      </c>
      <c r="N7" s="77" t="s">
        <v>18</v>
      </c>
      <c r="Q7" s="230" t="s">
        <v>856</v>
      </c>
      <c r="R7" t="s">
        <v>64</v>
      </c>
    </row>
    <row r="8" spans="1:18" x14ac:dyDescent="0.35">
      <c r="A8" s="59" t="s">
        <v>318</v>
      </c>
      <c r="C8" s="59" t="s">
        <v>258</v>
      </c>
      <c r="D8" s="20" t="s">
        <v>264</v>
      </c>
      <c r="E8" s="12" t="s">
        <v>263</v>
      </c>
      <c r="F8" s="37" t="str">
        <f t="shared" si="0"/>
        <v>Bajai SZC Türr István Technikum</v>
      </c>
      <c r="G8" t="s">
        <v>14</v>
      </c>
      <c r="H8" t="s">
        <v>64</v>
      </c>
      <c r="J8" s="17" t="s">
        <v>606</v>
      </c>
      <c r="K8" s="21" t="s">
        <v>86</v>
      </c>
      <c r="N8" s="77" t="s">
        <v>10</v>
      </c>
      <c r="Q8" s="230" t="s">
        <v>844</v>
      </c>
      <c r="R8" t="s">
        <v>618</v>
      </c>
    </row>
    <row r="9" spans="1:18" x14ac:dyDescent="0.35">
      <c r="A9" s="59" t="s">
        <v>329</v>
      </c>
      <c r="D9" s="60" t="s">
        <v>265</v>
      </c>
      <c r="E9" s="12"/>
      <c r="F9" s="37" t="e">
        <f t="shared" si="0"/>
        <v>#N/A</v>
      </c>
      <c r="G9" t="s">
        <v>16</v>
      </c>
      <c r="H9" t="s">
        <v>618</v>
      </c>
      <c r="J9" s="17" t="s">
        <v>606</v>
      </c>
      <c r="K9" s="22" t="s">
        <v>87</v>
      </c>
      <c r="N9" s="77" t="s">
        <v>12</v>
      </c>
      <c r="Q9" s="230" t="s">
        <v>836</v>
      </c>
      <c r="R9" t="s">
        <v>610</v>
      </c>
    </row>
    <row r="10" spans="1:18" x14ac:dyDescent="0.35">
      <c r="A10" s="59" t="s">
        <v>342</v>
      </c>
      <c r="C10" s="59" t="s">
        <v>265</v>
      </c>
      <c r="D10" s="4" t="s">
        <v>266</v>
      </c>
      <c r="E10" s="12" t="s">
        <v>266</v>
      </c>
      <c r="F10" s="37" t="str">
        <f t="shared" si="0"/>
        <v>Békéscsabai SZC Kemény Gábor Technikum</v>
      </c>
      <c r="G10" t="s">
        <v>18</v>
      </c>
      <c r="H10" t="s">
        <v>610</v>
      </c>
      <c r="J10" s="17"/>
      <c r="K10" s="3" t="s">
        <v>607</v>
      </c>
      <c r="N10" s="77" t="s">
        <v>14</v>
      </c>
      <c r="Q10" s="230" t="s">
        <v>834</v>
      </c>
      <c r="R10" t="s">
        <v>65</v>
      </c>
    </row>
    <row r="11" spans="1:18" x14ac:dyDescent="0.35">
      <c r="A11" s="59" t="s">
        <v>347</v>
      </c>
      <c r="C11" s="59" t="s">
        <v>265</v>
      </c>
      <c r="D11" s="4" t="s">
        <v>267</v>
      </c>
      <c r="E11" s="12" t="s">
        <v>267</v>
      </c>
      <c r="F11" s="37" t="str">
        <f t="shared" si="0"/>
        <v>Békéscsabai SZC Kós Károly Technikum és Szakképző Iskola</v>
      </c>
      <c r="G11" t="s">
        <v>20</v>
      </c>
      <c r="H11" t="s">
        <v>65</v>
      </c>
      <c r="J11" s="17" t="s">
        <v>607</v>
      </c>
      <c r="K11" s="21" t="s">
        <v>88</v>
      </c>
      <c r="N11" s="77" t="s">
        <v>20</v>
      </c>
      <c r="Q11" s="230" t="s">
        <v>892</v>
      </c>
      <c r="R11" t="s">
        <v>66</v>
      </c>
    </row>
    <row r="12" spans="1:18" x14ac:dyDescent="0.35">
      <c r="A12" s="59" t="s">
        <v>358</v>
      </c>
      <c r="C12" s="59" t="s">
        <v>265</v>
      </c>
      <c r="D12" s="4" t="s">
        <v>268</v>
      </c>
      <c r="E12" s="12" t="s">
        <v>268</v>
      </c>
      <c r="F12" s="37" t="str">
        <f t="shared" si="0"/>
        <v>Békéscsabai SZC Nemes Tihamér Technikum és Kollégium</v>
      </c>
      <c r="G12" t="s">
        <v>22</v>
      </c>
      <c r="H12" t="s">
        <v>66</v>
      </c>
      <c r="J12" s="17" t="s">
        <v>607</v>
      </c>
      <c r="K12" s="21" t="s">
        <v>89</v>
      </c>
      <c r="N12" s="77" t="s">
        <v>8</v>
      </c>
      <c r="Q12" s="230" t="s">
        <v>835</v>
      </c>
      <c r="R12" t="s">
        <v>611</v>
      </c>
    </row>
    <row r="13" spans="1:18" ht="29" x14ac:dyDescent="0.35">
      <c r="A13" s="59" t="s">
        <v>375</v>
      </c>
      <c r="C13" s="59" t="s">
        <v>265</v>
      </c>
      <c r="D13" s="4" t="s">
        <v>269</v>
      </c>
      <c r="E13" s="12" t="s">
        <v>269</v>
      </c>
      <c r="F13" s="37" t="str">
        <f t="shared" si="0"/>
        <v>Békéscsabai SZC Széchenyi István Két Tanítási Nyelvű Közgazdasági Technikum és Kollégium</v>
      </c>
      <c r="G13" t="s">
        <v>24</v>
      </c>
      <c r="H13" t="s">
        <v>611</v>
      </c>
      <c r="J13" s="17" t="s">
        <v>607</v>
      </c>
      <c r="K13" s="22" t="s">
        <v>90</v>
      </c>
      <c r="N13" s="77" t="s">
        <v>60</v>
      </c>
      <c r="Q13" s="230" t="s">
        <v>848</v>
      </c>
      <c r="R13" t="s">
        <v>67</v>
      </c>
    </row>
    <row r="14" spans="1:18" ht="29" x14ac:dyDescent="0.35">
      <c r="A14" s="59" t="s">
        <v>564</v>
      </c>
      <c r="C14" s="59" t="s">
        <v>265</v>
      </c>
      <c r="D14" s="4" t="s">
        <v>270</v>
      </c>
      <c r="E14" s="12" t="s">
        <v>270</v>
      </c>
      <c r="F14" s="37" t="str">
        <f t="shared" si="0"/>
        <v>Békéscsabai SZC Szent-Györgyi Albert Technikum és Kollégium</v>
      </c>
      <c r="G14" t="s">
        <v>26</v>
      </c>
      <c r="H14" t="s">
        <v>67</v>
      </c>
      <c r="J14" s="17"/>
      <c r="K14" s="3" t="s">
        <v>617</v>
      </c>
      <c r="N14" s="77" t="s">
        <v>16</v>
      </c>
      <c r="Q14" s="230" t="s">
        <v>864</v>
      </c>
      <c r="R14" t="s">
        <v>612</v>
      </c>
    </row>
    <row r="15" spans="1:18" ht="29" x14ac:dyDescent="0.35">
      <c r="A15" s="67" t="s">
        <v>381</v>
      </c>
      <c r="C15" s="59" t="s">
        <v>265</v>
      </c>
      <c r="D15" s="4" t="s">
        <v>271</v>
      </c>
      <c r="E15" s="12" t="s">
        <v>271</v>
      </c>
      <c r="F15" s="37" t="str">
        <f t="shared" si="0"/>
        <v>Békéscsabai SZC Trefort Ágoston Technikum, Szakképző Iskola és Kollégium</v>
      </c>
      <c r="G15" t="s">
        <v>28</v>
      </c>
      <c r="H15" t="s">
        <v>612</v>
      </c>
      <c r="J15" s="17" t="s">
        <v>617</v>
      </c>
      <c r="K15" s="21" t="s">
        <v>91</v>
      </c>
      <c r="N15" s="77" t="s">
        <v>22</v>
      </c>
      <c r="Q15" s="230" t="s">
        <v>847</v>
      </c>
      <c r="R15" t="s">
        <v>613</v>
      </c>
    </row>
    <row r="16" spans="1:18" x14ac:dyDescent="0.35">
      <c r="A16" s="59" t="s">
        <v>395</v>
      </c>
      <c r="C16" s="59" t="s">
        <v>265</v>
      </c>
      <c r="D16" s="4" t="s">
        <v>272</v>
      </c>
      <c r="E16" s="12" t="s">
        <v>272</v>
      </c>
      <c r="F16" s="37" t="str">
        <f t="shared" si="0"/>
        <v>Békéscsabai SZC Vásárhelyi Pál Technikum és Kollégium</v>
      </c>
      <c r="G16" t="s">
        <v>30</v>
      </c>
      <c r="H16" t="s">
        <v>613</v>
      </c>
      <c r="J16" s="17" t="s">
        <v>617</v>
      </c>
      <c r="K16" s="21" t="s">
        <v>92</v>
      </c>
      <c r="N16" s="77" t="s">
        <v>24</v>
      </c>
      <c r="Q16" s="230" t="s">
        <v>845</v>
      </c>
      <c r="R16" t="s">
        <v>68</v>
      </c>
    </row>
    <row r="17" spans="1:18" x14ac:dyDescent="0.35">
      <c r="A17" s="59" t="s">
        <v>366</v>
      </c>
      <c r="C17" s="59" t="s">
        <v>265</v>
      </c>
      <c r="D17" s="5" t="s">
        <v>273</v>
      </c>
      <c r="E17" s="12" t="s">
        <v>273</v>
      </c>
      <c r="F17" s="37" t="str">
        <f t="shared" si="0"/>
        <v>Békéscsabai SZC Zwack József Technikum és Szakképző Iskola</v>
      </c>
      <c r="G17" t="s">
        <v>32</v>
      </c>
      <c r="H17" t="s">
        <v>68</v>
      </c>
      <c r="J17" s="17" t="s">
        <v>617</v>
      </c>
      <c r="K17" s="21" t="s">
        <v>93</v>
      </c>
      <c r="N17" s="77" t="s">
        <v>26</v>
      </c>
      <c r="Q17" s="230" t="s">
        <v>852</v>
      </c>
      <c r="R17" t="s">
        <v>614</v>
      </c>
    </row>
    <row r="18" spans="1:18" x14ac:dyDescent="0.35">
      <c r="A18" s="59" t="s">
        <v>402</v>
      </c>
      <c r="D18" s="60" t="s">
        <v>274</v>
      </c>
      <c r="E18" s="12"/>
      <c r="F18" s="37" t="e">
        <f t="shared" si="0"/>
        <v>#N/A</v>
      </c>
      <c r="G18" t="s">
        <v>34</v>
      </c>
      <c r="H18" t="s">
        <v>614</v>
      </c>
      <c r="J18" s="17" t="s">
        <v>617</v>
      </c>
      <c r="K18" s="21" t="s">
        <v>94</v>
      </c>
      <c r="N18" s="77" t="s">
        <v>28</v>
      </c>
      <c r="Q18" s="230" t="s">
        <v>837</v>
      </c>
      <c r="R18" t="s">
        <v>615</v>
      </c>
    </row>
    <row r="19" spans="1:18" x14ac:dyDescent="0.35">
      <c r="A19" s="59" t="s">
        <v>411</v>
      </c>
      <c r="C19" s="59" t="s">
        <v>274</v>
      </c>
      <c r="D19" s="4" t="s">
        <v>275</v>
      </c>
      <c r="E19" s="12" t="s">
        <v>275</v>
      </c>
      <c r="F19" s="37" t="str">
        <f t="shared" si="0"/>
        <v>Berettyóújfalui SZC Arany János Gimnázium és Technikum</v>
      </c>
      <c r="G19" t="s">
        <v>36</v>
      </c>
      <c r="H19" t="s">
        <v>615</v>
      </c>
      <c r="J19" s="17" t="s">
        <v>617</v>
      </c>
      <c r="K19" s="21" t="s">
        <v>95</v>
      </c>
      <c r="N19" s="77" t="s">
        <v>30</v>
      </c>
      <c r="Q19" s="230" t="s">
        <v>846</v>
      </c>
      <c r="R19" t="s">
        <v>619</v>
      </c>
    </row>
    <row r="20" spans="1:18" x14ac:dyDescent="0.35">
      <c r="A20" s="59" t="s">
        <v>419</v>
      </c>
      <c r="C20" s="59" t="s">
        <v>274</v>
      </c>
      <c r="D20" s="4" t="s">
        <v>276</v>
      </c>
      <c r="E20" s="12" t="s">
        <v>276</v>
      </c>
      <c r="F20" s="37" t="str">
        <f t="shared" si="0"/>
        <v>Berettyóújfalui SZC Bessenyei György Technikum</v>
      </c>
      <c r="G20" t="s">
        <v>38</v>
      </c>
      <c r="H20" t="s">
        <v>619</v>
      </c>
      <c r="J20" s="17" t="s">
        <v>617</v>
      </c>
      <c r="K20" s="21" t="s">
        <v>96</v>
      </c>
      <c r="N20" s="77" t="s">
        <v>34</v>
      </c>
      <c r="Q20" s="230" t="s">
        <v>861</v>
      </c>
      <c r="R20" t="s">
        <v>69</v>
      </c>
    </row>
    <row r="21" spans="1:18" x14ac:dyDescent="0.35">
      <c r="A21" s="59" t="s">
        <v>427</v>
      </c>
      <c r="C21" s="59" t="s">
        <v>274</v>
      </c>
      <c r="D21" s="4" t="s">
        <v>277</v>
      </c>
      <c r="E21" s="31" t="s">
        <v>698</v>
      </c>
      <c r="F21" s="37" t="e">
        <f t="shared" si="0"/>
        <v>#N/A</v>
      </c>
      <c r="G21" t="s">
        <v>40</v>
      </c>
      <c r="H21" t="s">
        <v>69</v>
      </c>
      <c r="J21" s="17" t="s">
        <v>617</v>
      </c>
      <c r="K21" s="21" t="s">
        <v>97</v>
      </c>
      <c r="N21" s="77" t="s">
        <v>38</v>
      </c>
      <c r="Q21" s="230" t="s">
        <v>840</v>
      </c>
      <c r="R21" t="s">
        <v>70</v>
      </c>
    </row>
    <row r="22" spans="1:18" ht="29" x14ac:dyDescent="0.35">
      <c r="A22" s="59" t="s">
        <v>436</v>
      </c>
      <c r="C22" s="59" t="s">
        <v>274</v>
      </c>
      <c r="D22" s="4" t="s">
        <v>278</v>
      </c>
      <c r="E22" s="34" t="s">
        <v>699</v>
      </c>
      <c r="F22" s="37" t="e">
        <f t="shared" si="0"/>
        <v>#N/A</v>
      </c>
      <c r="G22" t="s">
        <v>42</v>
      </c>
      <c r="H22" t="s">
        <v>70</v>
      </c>
      <c r="J22" s="17" t="s">
        <v>617</v>
      </c>
      <c r="K22" s="21" t="s">
        <v>98</v>
      </c>
      <c r="N22" s="77" t="s">
        <v>40</v>
      </c>
      <c r="Q22" s="230" t="s">
        <v>850</v>
      </c>
      <c r="R22" t="s">
        <v>71</v>
      </c>
    </row>
    <row r="23" spans="1:18" x14ac:dyDescent="0.35">
      <c r="A23" s="59" t="s">
        <v>441</v>
      </c>
      <c r="C23" s="59" t="s">
        <v>274</v>
      </c>
      <c r="D23" s="4" t="s">
        <v>279</v>
      </c>
      <c r="E23" s="12" t="s">
        <v>277</v>
      </c>
      <c r="F23" s="37" t="str">
        <f t="shared" si="0"/>
        <v>Berettyóújfalui SZC Csiha Győző Technikum és Szakképző Iskola</v>
      </c>
      <c r="G23" t="s">
        <v>44</v>
      </c>
      <c r="H23" t="s">
        <v>71</v>
      </c>
      <c r="J23" s="17" t="s">
        <v>617</v>
      </c>
      <c r="K23" s="21" t="s">
        <v>99</v>
      </c>
      <c r="N23" s="77" t="s">
        <v>763</v>
      </c>
      <c r="Q23" s="230" t="s">
        <v>831</v>
      </c>
      <c r="R23" t="s">
        <v>620</v>
      </c>
    </row>
    <row r="24" spans="1:18" ht="29" x14ac:dyDescent="0.35">
      <c r="A24" s="59" t="s">
        <v>445</v>
      </c>
      <c r="C24" s="59" t="s">
        <v>274</v>
      </c>
      <c r="D24" s="4" t="s">
        <v>280</v>
      </c>
      <c r="E24" s="31" t="s">
        <v>700</v>
      </c>
      <c r="F24" s="37" t="e">
        <f t="shared" si="0"/>
        <v>#N/A</v>
      </c>
      <c r="G24" t="s">
        <v>46</v>
      </c>
      <c r="H24" t="s">
        <v>620</v>
      </c>
      <c r="J24" s="17" t="s">
        <v>617</v>
      </c>
      <c r="K24" s="21" t="s">
        <v>100</v>
      </c>
      <c r="N24" s="77" t="s">
        <v>32</v>
      </c>
      <c r="Q24" s="230" t="s">
        <v>854</v>
      </c>
      <c r="R24" t="s">
        <v>73</v>
      </c>
    </row>
    <row r="25" spans="1:18" x14ac:dyDescent="0.35">
      <c r="A25" s="59" t="s">
        <v>450</v>
      </c>
      <c r="C25" s="59" t="s">
        <v>274</v>
      </c>
      <c r="D25" s="4"/>
      <c r="E25" s="31" t="s">
        <v>701</v>
      </c>
      <c r="F25" s="37" t="e">
        <f t="shared" si="0"/>
        <v>#N/A</v>
      </c>
      <c r="G25" t="s">
        <v>48</v>
      </c>
      <c r="H25" t="s">
        <v>73</v>
      </c>
      <c r="J25" s="17" t="s">
        <v>617</v>
      </c>
      <c r="K25" s="22" t="s">
        <v>254</v>
      </c>
      <c r="N25" s="77" t="s">
        <v>42</v>
      </c>
      <c r="R25" t="s">
        <v>692</v>
      </c>
    </row>
    <row r="26" spans="1:18" x14ac:dyDescent="0.35">
      <c r="A26" s="59" t="s">
        <v>460</v>
      </c>
      <c r="C26" s="59" t="s">
        <v>274</v>
      </c>
      <c r="D26" s="4"/>
      <c r="E26" s="12" t="s">
        <v>278</v>
      </c>
      <c r="F26" s="37" t="str">
        <f t="shared" si="0"/>
        <v>Berettyóújfalui SZC Karacs Ferenc Gimnázium, Technikum és Szakképző Iskola</v>
      </c>
      <c r="G26" t="s">
        <v>50</v>
      </c>
      <c r="H26" t="s">
        <v>692</v>
      </c>
      <c r="J26" s="17"/>
      <c r="K26" s="3" t="s">
        <v>608</v>
      </c>
      <c r="N26" s="77" t="s">
        <v>764</v>
      </c>
    </row>
    <row r="27" spans="1:18" x14ac:dyDescent="0.35">
      <c r="A27" s="59" t="s">
        <v>491</v>
      </c>
      <c r="C27" s="59" t="s">
        <v>274</v>
      </c>
      <c r="D27" s="4"/>
      <c r="E27" s="12" t="s">
        <v>279</v>
      </c>
      <c r="F27" s="37" t="str">
        <f t="shared" si="0"/>
        <v>Berettyóújfalui SZC Közgazdasági Technikum</v>
      </c>
      <c r="G27" t="s">
        <v>52</v>
      </c>
      <c r="J27" s="17" t="s">
        <v>608</v>
      </c>
      <c r="K27" s="21" t="s">
        <v>101</v>
      </c>
      <c r="N27" s="77" t="s">
        <v>46</v>
      </c>
    </row>
    <row r="28" spans="1:18" x14ac:dyDescent="0.35">
      <c r="A28" s="59" t="s">
        <v>464</v>
      </c>
      <c r="C28" s="59" t="s">
        <v>274</v>
      </c>
      <c r="D28" s="4"/>
      <c r="E28" s="31" t="s">
        <v>702</v>
      </c>
      <c r="F28" s="37" t="e">
        <f t="shared" si="0"/>
        <v>#N/A</v>
      </c>
      <c r="G28" t="s">
        <v>54</v>
      </c>
      <c r="J28" s="17" t="s">
        <v>608</v>
      </c>
      <c r="K28" s="21" t="s">
        <v>102</v>
      </c>
      <c r="N28" s="77" t="s">
        <v>54</v>
      </c>
    </row>
    <row r="29" spans="1:18" x14ac:dyDescent="0.35">
      <c r="A29" s="59" t="s">
        <v>471</v>
      </c>
      <c r="C29" s="59" t="s">
        <v>274</v>
      </c>
      <c r="D29" s="4"/>
      <c r="E29" s="12" t="s">
        <v>280</v>
      </c>
      <c r="F29" s="37" t="str">
        <f t="shared" si="0"/>
        <v>Berettyóújfalui SZC Veres Péter Gimnázium, Technikum és Szakképző Iskola</v>
      </c>
      <c r="G29" t="s">
        <v>56</v>
      </c>
      <c r="J29" s="17" t="s">
        <v>608</v>
      </c>
      <c r="K29" s="21" t="s">
        <v>103</v>
      </c>
      <c r="N29" s="77" t="s">
        <v>52</v>
      </c>
    </row>
    <row r="30" spans="1:18" x14ac:dyDescent="0.35">
      <c r="A30" s="59" t="s">
        <v>476</v>
      </c>
      <c r="C30" s="59" t="s">
        <v>274</v>
      </c>
      <c r="D30" s="5"/>
      <c r="E30" s="31" t="s">
        <v>703</v>
      </c>
      <c r="F30" s="37" t="e">
        <f t="shared" si="0"/>
        <v>#N/A</v>
      </c>
      <c r="G30" t="s">
        <v>58</v>
      </c>
      <c r="J30" s="17" t="s">
        <v>608</v>
      </c>
      <c r="K30" s="21" t="s">
        <v>104</v>
      </c>
      <c r="N30" s="77" t="s">
        <v>50</v>
      </c>
    </row>
    <row r="31" spans="1:18" x14ac:dyDescent="0.35">
      <c r="A31" s="59" t="s">
        <v>500</v>
      </c>
      <c r="D31" s="60" t="s">
        <v>281</v>
      </c>
      <c r="E31" s="32"/>
      <c r="F31" s="37" t="e">
        <f t="shared" si="0"/>
        <v>#N/A</v>
      </c>
      <c r="G31" t="s">
        <v>60</v>
      </c>
      <c r="J31" s="17" t="s">
        <v>608</v>
      </c>
      <c r="K31" s="21" t="s">
        <v>105</v>
      </c>
      <c r="N31" s="77" t="s">
        <v>56</v>
      </c>
    </row>
    <row r="32" spans="1:18" ht="29" x14ac:dyDescent="0.35">
      <c r="A32" s="59" t="s">
        <v>505</v>
      </c>
      <c r="C32" s="59" t="s">
        <v>281</v>
      </c>
      <c r="D32" s="4" t="s">
        <v>282</v>
      </c>
      <c r="E32" s="12" t="s">
        <v>284</v>
      </c>
      <c r="F32" s="37" t="str">
        <f t="shared" si="0"/>
        <v>Budapesti Gazdasági SZC Békésy György Technikum</v>
      </c>
      <c r="G32" t="s">
        <v>1</v>
      </c>
      <c r="J32" s="17" t="s">
        <v>608</v>
      </c>
      <c r="K32" s="21" t="s">
        <v>106</v>
      </c>
      <c r="N32" s="77" t="s">
        <v>765</v>
      </c>
    </row>
    <row r="33" spans="1:14" ht="29" x14ac:dyDescent="0.35">
      <c r="A33" s="59" t="s">
        <v>512</v>
      </c>
      <c r="C33" s="59" t="s">
        <v>281</v>
      </c>
      <c r="D33" s="4" t="s">
        <v>283</v>
      </c>
      <c r="E33" s="12" t="s">
        <v>285</v>
      </c>
      <c r="F33" s="37" t="str">
        <f t="shared" si="0"/>
        <v>Budapesti Gazdasági SZC Belvárosi Technikum</v>
      </c>
      <c r="G33" t="s">
        <v>3</v>
      </c>
      <c r="J33" s="17" t="s">
        <v>608</v>
      </c>
      <c r="K33" s="22" t="s">
        <v>107</v>
      </c>
      <c r="N33" s="77" t="s">
        <v>1</v>
      </c>
    </row>
    <row r="34" spans="1:14" ht="29" x14ac:dyDescent="0.35">
      <c r="A34" s="59" t="s">
        <v>519</v>
      </c>
      <c r="C34" s="59" t="s">
        <v>281</v>
      </c>
      <c r="D34" s="4" t="s">
        <v>284</v>
      </c>
      <c r="E34" s="12" t="s">
        <v>286</v>
      </c>
      <c r="F34" s="37" t="str">
        <f t="shared" si="0"/>
        <v>Budapesti Gazdasági SZC Berzeviczy Gergely Két Tanítási Nyelvű Közgazdasági Technikum</v>
      </c>
      <c r="G34" t="s">
        <v>5</v>
      </c>
      <c r="J34" s="17"/>
      <c r="K34" s="3" t="s">
        <v>62</v>
      </c>
      <c r="N34" s="77" t="s">
        <v>5</v>
      </c>
    </row>
    <row r="35" spans="1:14" x14ac:dyDescent="0.35">
      <c r="A35" s="59" t="s">
        <v>537</v>
      </c>
      <c r="C35" s="59" t="s">
        <v>281</v>
      </c>
      <c r="D35" s="4" t="s">
        <v>285</v>
      </c>
      <c r="E35" s="12" t="s">
        <v>287</v>
      </c>
      <c r="F35" s="37" t="str">
        <f t="shared" si="0"/>
        <v>Budapesti Gazdasági SZC Budai Gimnázium és Szakgimnázium</v>
      </c>
      <c r="G35" t="s">
        <v>7</v>
      </c>
      <c r="J35" s="17" t="s">
        <v>62</v>
      </c>
      <c r="K35" s="21" t="s">
        <v>108</v>
      </c>
      <c r="N35" s="77" t="s">
        <v>766</v>
      </c>
    </row>
    <row r="36" spans="1:14" ht="29" x14ac:dyDescent="0.35">
      <c r="A36" s="59" t="s">
        <v>544</v>
      </c>
      <c r="C36" s="59" t="s">
        <v>281</v>
      </c>
      <c r="D36" s="4" t="s">
        <v>286</v>
      </c>
      <c r="E36" s="12" t="s">
        <v>288</v>
      </c>
      <c r="F36" s="37" t="str">
        <f t="shared" si="0"/>
        <v>Budapesti Gazdasági SZC Budai Technikum</v>
      </c>
      <c r="G36" t="s">
        <v>9</v>
      </c>
      <c r="J36" s="17" t="s">
        <v>62</v>
      </c>
      <c r="K36" s="21" t="s">
        <v>109</v>
      </c>
      <c r="N36" s="77" t="s">
        <v>58</v>
      </c>
    </row>
    <row r="37" spans="1:14" x14ac:dyDescent="0.35">
      <c r="A37" s="59" t="s">
        <v>554</v>
      </c>
      <c r="C37" s="59" t="s">
        <v>281</v>
      </c>
      <c r="D37" s="4" t="s">
        <v>287</v>
      </c>
      <c r="E37" s="12" t="s">
        <v>289</v>
      </c>
      <c r="F37" s="37" t="str">
        <f t="shared" si="0"/>
        <v>Budapesti Gazdasági SZC Csete Balázs Technikum</v>
      </c>
      <c r="G37" t="s">
        <v>11</v>
      </c>
      <c r="J37" s="17" t="s">
        <v>62</v>
      </c>
      <c r="K37" s="21" t="s">
        <v>110</v>
      </c>
      <c r="N37" s="77" t="s">
        <v>3</v>
      </c>
    </row>
    <row r="38" spans="1:14" ht="29" x14ac:dyDescent="0.35">
      <c r="A38" s="59" t="s">
        <v>531</v>
      </c>
      <c r="C38" s="59" t="s">
        <v>281</v>
      </c>
      <c r="D38" s="4" t="s">
        <v>288</v>
      </c>
      <c r="E38" s="12" t="s">
        <v>283</v>
      </c>
      <c r="F38" s="37" t="str">
        <f t="shared" si="0"/>
        <v>Budapesti Gazdasági SZC Dobos C. József Vendéglátóipari Technikum és Szakképző Iskola</v>
      </c>
      <c r="G38" t="s">
        <v>13</v>
      </c>
      <c r="J38" s="17" t="s">
        <v>62</v>
      </c>
      <c r="K38" s="21" t="s">
        <v>111</v>
      </c>
      <c r="N38" s="77" t="s">
        <v>9</v>
      </c>
    </row>
    <row r="39" spans="1:14" ht="29" x14ac:dyDescent="0.35">
      <c r="A39" s="59" t="s">
        <v>568</v>
      </c>
      <c r="C39" s="59" t="s">
        <v>281</v>
      </c>
      <c r="D39" s="4" t="s">
        <v>289</v>
      </c>
      <c r="E39" s="12" t="s">
        <v>282</v>
      </c>
      <c r="F39" s="37" t="str">
        <f t="shared" si="0"/>
        <v>Budapesti Gazdasági SZC Giorgio Perlasca Vendéglátóipari Technikum és Szakképző Iskola</v>
      </c>
      <c r="G39" t="s">
        <v>15</v>
      </c>
      <c r="J39" s="17" t="s">
        <v>62</v>
      </c>
      <c r="K39" s="21" t="s">
        <v>112</v>
      </c>
      <c r="N39" s="77" t="s">
        <v>7</v>
      </c>
    </row>
    <row r="40" spans="1:14" x14ac:dyDescent="0.35">
      <c r="A40" s="59" t="s">
        <v>577</v>
      </c>
      <c r="C40" s="59" t="s">
        <v>281</v>
      </c>
      <c r="D40" s="4" t="s">
        <v>290</v>
      </c>
      <c r="E40" s="12" t="s">
        <v>290</v>
      </c>
      <c r="F40" s="37" t="str">
        <f t="shared" si="0"/>
        <v>Budapesti Gazdasági SZC Harsányi János Technikum</v>
      </c>
      <c r="G40" t="s">
        <v>17</v>
      </c>
      <c r="J40" s="17" t="s">
        <v>62</v>
      </c>
      <c r="K40" s="21" t="s">
        <v>255</v>
      </c>
      <c r="N40" s="77" t="s">
        <v>11</v>
      </c>
    </row>
    <row r="41" spans="1:14" ht="29" x14ac:dyDescent="0.35">
      <c r="A41" s="59" t="s">
        <v>586</v>
      </c>
      <c r="C41" s="59" t="s">
        <v>281</v>
      </c>
      <c r="D41" s="4" t="s">
        <v>291</v>
      </c>
      <c r="E41" s="12" t="s">
        <v>291</v>
      </c>
      <c r="F41" s="37" t="str">
        <f t="shared" si="0"/>
        <v>Budapesti Gazdasági SZC Hunfalvy János Két Tanítási Nyelvű Közgazdasági Technikum</v>
      </c>
      <c r="G41" t="s">
        <v>19</v>
      </c>
      <c r="J41" s="17" t="s">
        <v>62</v>
      </c>
      <c r="K41" s="21" t="s">
        <v>113</v>
      </c>
      <c r="N41" s="77" t="s">
        <v>13</v>
      </c>
    </row>
    <row r="42" spans="1:14" x14ac:dyDescent="0.35">
      <c r="A42" s="59" t="s">
        <v>594</v>
      </c>
      <c r="C42" s="59" t="s">
        <v>281</v>
      </c>
      <c r="D42" s="4" t="s">
        <v>292</v>
      </c>
      <c r="E42" s="12" t="s">
        <v>292</v>
      </c>
      <c r="F42" s="37" t="str">
        <f t="shared" si="0"/>
        <v>Budapesti Gazdasági SZC II. Rákóczi Ferenc Technikum</v>
      </c>
      <c r="G42" t="s">
        <v>21</v>
      </c>
      <c r="J42" s="17" t="s">
        <v>62</v>
      </c>
      <c r="K42" s="21" t="s">
        <v>114</v>
      </c>
      <c r="N42" s="77" t="s">
        <v>767</v>
      </c>
    </row>
    <row r="43" spans="1:14" ht="29" x14ac:dyDescent="0.35">
      <c r="A43" s="68" t="s">
        <v>623</v>
      </c>
      <c r="C43" s="59" t="s">
        <v>281</v>
      </c>
      <c r="D43" s="4" t="s">
        <v>293</v>
      </c>
      <c r="E43" s="12" t="s">
        <v>293</v>
      </c>
      <c r="F43" s="37" t="str">
        <f t="shared" si="0"/>
        <v>Budapesti Gazdasági SZC Károlyi Mihály Két Tanítási Nyelvű Közgazdasági Technikum</v>
      </c>
      <c r="G43" t="s">
        <v>23</v>
      </c>
      <c r="J43" s="17" t="s">
        <v>62</v>
      </c>
      <c r="K43" s="21" t="s">
        <v>115</v>
      </c>
      <c r="N43" s="77" t="s">
        <v>17</v>
      </c>
    </row>
    <row r="44" spans="1:14" ht="29" x14ac:dyDescent="0.35">
      <c r="A44" s="69" t="s">
        <v>634</v>
      </c>
      <c r="C44" s="59" t="s">
        <v>281</v>
      </c>
      <c r="D44" s="4" t="s">
        <v>294</v>
      </c>
      <c r="E44" s="12" t="s">
        <v>294</v>
      </c>
      <c r="F44" s="37" t="str">
        <f t="shared" si="0"/>
        <v>Budapesti Gazdasági SZC Keleti Károly Közgazdasági Technikum</v>
      </c>
      <c r="G44" t="s">
        <v>25</v>
      </c>
      <c r="J44" s="17" t="s">
        <v>62</v>
      </c>
      <c r="K44" s="21" t="s">
        <v>116</v>
      </c>
      <c r="N44" s="77" t="s">
        <v>23</v>
      </c>
    </row>
    <row r="45" spans="1:14" ht="29" x14ac:dyDescent="0.35">
      <c r="A45" s="68" t="s">
        <v>647</v>
      </c>
      <c r="C45" s="59" t="s">
        <v>281</v>
      </c>
      <c r="D45" s="4" t="s">
        <v>295</v>
      </c>
      <c r="E45" s="12" t="s">
        <v>295</v>
      </c>
      <c r="F45" s="37" t="str">
        <f t="shared" si="0"/>
        <v>Budapesti Gazdasági SZC Pesterzsébeti Technikum</v>
      </c>
      <c r="G45" t="s">
        <v>27</v>
      </c>
      <c r="J45" s="17" t="s">
        <v>62</v>
      </c>
      <c r="K45" s="21" t="s">
        <v>117</v>
      </c>
      <c r="N45" s="77" t="s">
        <v>21</v>
      </c>
    </row>
    <row r="46" spans="1:14" ht="29" x14ac:dyDescent="0.35">
      <c r="A46" s="69" t="s">
        <v>659</v>
      </c>
      <c r="C46" s="59" t="s">
        <v>281</v>
      </c>
      <c r="D46" s="4" t="s">
        <v>296</v>
      </c>
      <c r="E46" s="33" t="s">
        <v>296</v>
      </c>
      <c r="F46" s="37" t="str">
        <f t="shared" si="0"/>
        <v>Budapesti Gazdasági SZC Pestszentlőrinci Technikum</v>
      </c>
      <c r="G46" t="s">
        <v>29</v>
      </c>
      <c r="J46" s="17" t="s">
        <v>62</v>
      </c>
      <c r="K46" s="21" t="s">
        <v>118</v>
      </c>
      <c r="N46" s="77" t="s">
        <v>19</v>
      </c>
    </row>
    <row r="47" spans="1:14" ht="29" x14ac:dyDescent="0.35">
      <c r="A47" s="68" t="s">
        <v>672</v>
      </c>
      <c r="C47" s="59" t="s">
        <v>281</v>
      </c>
      <c r="D47" s="4" t="s">
        <v>297</v>
      </c>
      <c r="E47" s="12" t="s">
        <v>297</v>
      </c>
      <c r="F47" s="37" t="str">
        <f t="shared" si="0"/>
        <v>Budapesti Gazdasági SZC Szász Ferenc Kereskedelmi Technikum és Szakképző Iskola</v>
      </c>
      <c r="G47" t="s">
        <v>31</v>
      </c>
      <c r="J47" s="17" t="s">
        <v>62</v>
      </c>
      <c r="K47" s="21" t="s">
        <v>119</v>
      </c>
      <c r="N47" s="77" t="s">
        <v>25</v>
      </c>
    </row>
    <row r="48" spans="1:14" ht="29" x14ac:dyDescent="0.35">
      <c r="A48" s="70" t="s">
        <v>684</v>
      </c>
      <c r="C48" s="59" t="s">
        <v>281</v>
      </c>
      <c r="D48" s="4" t="s">
        <v>298</v>
      </c>
      <c r="E48" s="12" t="s">
        <v>298</v>
      </c>
      <c r="F48" s="37" t="str">
        <f t="shared" si="0"/>
        <v>Budapesti Gazdasági SZC Széchenyi István Kereskedelmi Technikum</v>
      </c>
      <c r="G48" t="s">
        <v>33</v>
      </c>
      <c r="J48" s="17" t="s">
        <v>62</v>
      </c>
      <c r="K48" s="21" t="s">
        <v>120</v>
      </c>
      <c r="N48" s="77" t="s">
        <v>27</v>
      </c>
    </row>
    <row r="49" spans="1:14" ht="29" x14ac:dyDescent="0.35">
      <c r="A49" s="56" t="s">
        <v>686</v>
      </c>
      <c r="C49" s="59" t="s">
        <v>281</v>
      </c>
      <c r="D49" s="4" t="s">
        <v>299</v>
      </c>
      <c r="E49" s="12" t="s">
        <v>299</v>
      </c>
      <c r="F49" s="37" t="str">
        <f t="shared" si="0"/>
        <v>Budapesti Gazdasági SZC Szent István Technikum és Kollégium</v>
      </c>
      <c r="G49" t="s">
        <v>35</v>
      </c>
      <c r="J49" s="17" t="s">
        <v>62</v>
      </c>
      <c r="K49" s="21" t="s">
        <v>121</v>
      </c>
      <c r="N49" s="77" t="s">
        <v>37</v>
      </c>
    </row>
    <row r="50" spans="1:14" ht="43.5" x14ac:dyDescent="0.35">
      <c r="A50" s="56" t="s">
        <v>688</v>
      </c>
      <c r="C50" s="59" t="s">
        <v>281</v>
      </c>
      <c r="D50" s="4" t="s">
        <v>300</v>
      </c>
      <c r="E50" s="12" t="s">
        <v>300</v>
      </c>
      <c r="F50" s="37" t="str">
        <f t="shared" si="0"/>
        <v>Budapesti Gazdasági SZC Teleki Blanka Közgazdasági Technikum</v>
      </c>
      <c r="G50" t="s">
        <v>37</v>
      </c>
      <c r="J50" s="17" t="s">
        <v>62</v>
      </c>
      <c r="K50" s="21" t="s">
        <v>122</v>
      </c>
      <c r="N50" s="77" t="s">
        <v>33</v>
      </c>
    </row>
    <row r="51" spans="1:14" ht="29" x14ac:dyDescent="0.35">
      <c r="A51" s="56" t="s">
        <v>690</v>
      </c>
      <c r="C51" s="59" t="s">
        <v>281</v>
      </c>
      <c r="D51" s="4" t="s">
        <v>301</v>
      </c>
      <c r="E51" s="12" t="s">
        <v>301</v>
      </c>
      <c r="F51" s="37" t="str">
        <f t="shared" si="0"/>
        <v>Budapesti Gazdasági SZC Terézvárosi Technikum és Szakképző Iskola</v>
      </c>
      <c r="G51" t="s">
        <v>39</v>
      </c>
      <c r="J51" s="17" t="s">
        <v>62</v>
      </c>
      <c r="K51" s="21" t="s">
        <v>123</v>
      </c>
      <c r="N51" s="77" t="s">
        <v>29</v>
      </c>
    </row>
    <row r="52" spans="1:14" x14ac:dyDescent="0.35">
      <c r="C52" s="59" t="s">
        <v>281</v>
      </c>
      <c r="D52" s="4" t="s">
        <v>302</v>
      </c>
      <c r="E52" s="12" t="s">
        <v>302</v>
      </c>
      <c r="F52" s="37" t="str">
        <f t="shared" si="0"/>
        <v>Budapesti Gazdasági SZC Varga István Közgazdasági Technikum</v>
      </c>
      <c r="G52" t="s">
        <v>41</v>
      </c>
      <c r="J52" s="17" t="s">
        <v>62</v>
      </c>
      <c r="K52" s="22" t="s">
        <v>124</v>
      </c>
      <c r="N52" s="77" t="s">
        <v>35</v>
      </c>
    </row>
    <row r="53" spans="1:14" x14ac:dyDescent="0.35">
      <c r="C53" s="59" t="s">
        <v>281</v>
      </c>
      <c r="D53" s="5" t="s">
        <v>303</v>
      </c>
      <c r="E53" s="12" t="s">
        <v>303</v>
      </c>
      <c r="F53" s="37" t="str">
        <f t="shared" si="0"/>
        <v>Budapesti Gazdasági SZC Vásárhelyi Pál Technikum</v>
      </c>
      <c r="G53" t="s">
        <v>43</v>
      </c>
      <c r="J53" s="17"/>
      <c r="K53" s="3" t="s">
        <v>63</v>
      </c>
      <c r="N53" s="77" t="s">
        <v>31</v>
      </c>
    </row>
    <row r="54" spans="1:14" x14ac:dyDescent="0.35">
      <c r="D54" s="60" t="s">
        <v>304</v>
      </c>
      <c r="E54" s="12"/>
      <c r="F54" s="37" t="e">
        <f t="shared" si="0"/>
        <v>#N/A</v>
      </c>
      <c r="G54" t="s">
        <v>45</v>
      </c>
      <c r="J54" s="17" t="s">
        <v>63</v>
      </c>
      <c r="K54" s="21" t="s">
        <v>125</v>
      </c>
      <c r="N54" s="77" t="s">
        <v>41</v>
      </c>
    </row>
    <row r="55" spans="1:14" x14ac:dyDescent="0.35">
      <c r="C55" s="59" t="s">
        <v>304</v>
      </c>
      <c r="D55" s="4" t="s">
        <v>305</v>
      </c>
      <c r="E55" s="12" t="s">
        <v>305</v>
      </c>
      <c r="F55" s="37" t="str">
        <f t="shared" si="0"/>
        <v>Budapesti Gépészeti SZC Arany János Technikum és Szakképző iskola</v>
      </c>
      <c r="G55" t="s">
        <v>47</v>
      </c>
      <c r="J55" s="17" t="s">
        <v>63</v>
      </c>
      <c r="K55" s="21" t="s">
        <v>126</v>
      </c>
      <c r="N55" s="77" t="s">
        <v>49</v>
      </c>
    </row>
    <row r="56" spans="1:14" ht="29" x14ac:dyDescent="0.35">
      <c r="C56" s="59" t="s">
        <v>304</v>
      </c>
      <c r="D56" s="4" t="s">
        <v>306</v>
      </c>
      <c r="E56" s="12" t="s">
        <v>306</v>
      </c>
      <c r="F56" s="37" t="str">
        <f t="shared" si="0"/>
        <v>Budapesti Gépészeti SZC Bánki Donát Technikum</v>
      </c>
      <c r="G56" t="s">
        <v>49</v>
      </c>
      <c r="J56" s="17" t="s">
        <v>63</v>
      </c>
      <c r="K56" s="21" t="s">
        <v>127</v>
      </c>
      <c r="N56" s="77" t="s">
        <v>39</v>
      </c>
    </row>
    <row r="57" spans="1:14" x14ac:dyDescent="0.35">
      <c r="C57" s="59" t="s">
        <v>304</v>
      </c>
      <c r="D57" s="4" t="s">
        <v>307</v>
      </c>
      <c r="E57" s="12" t="s">
        <v>307</v>
      </c>
      <c r="F57" s="37" t="str">
        <f t="shared" si="0"/>
        <v>Budapesti Gépészeti SZC Bethlen Gábor Technikum</v>
      </c>
      <c r="G57" t="s">
        <v>51</v>
      </c>
      <c r="J57" s="17" t="s">
        <v>63</v>
      </c>
      <c r="K57" s="21" t="s">
        <v>128</v>
      </c>
      <c r="N57" s="77" t="s">
        <v>768</v>
      </c>
    </row>
    <row r="58" spans="1:14" x14ac:dyDescent="0.35">
      <c r="C58" s="59" t="s">
        <v>304</v>
      </c>
      <c r="D58" s="4" t="s">
        <v>308</v>
      </c>
      <c r="E58" s="12" t="s">
        <v>308</v>
      </c>
      <c r="F58" s="37" t="str">
        <f t="shared" si="0"/>
        <v>Budapesti Gépészeti SZC Csonka János Technikum és Szakképző Iskola</v>
      </c>
      <c r="G58" t="s">
        <v>53</v>
      </c>
      <c r="J58" s="17" t="s">
        <v>63</v>
      </c>
      <c r="K58" s="21" t="s">
        <v>129</v>
      </c>
      <c r="N58" s="77" t="s">
        <v>47</v>
      </c>
    </row>
    <row r="59" spans="1:14" x14ac:dyDescent="0.35">
      <c r="C59" s="59" t="s">
        <v>304</v>
      </c>
      <c r="D59" s="4" t="s">
        <v>309</v>
      </c>
      <c r="E59" s="12" t="s">
        <v>309</v>
      </c>
      <c r="F59" s="37" t="str">
        <f t="shared" si="0"/>
        <v>Budapesti Gépészeti SZC Eötvös Loránd Technikum</v>
      </c>
      <c r="G59" t="s">
        <v>55</v>
      </c>
      <c r="J59" s="17" t="s">
        <v>63</v>
      </c>
      <c r="K59" s="21" t="s">
        <v>130</v>
      </c>
      <c r="N59" s="77" t="s">
        <v>43</v>
      </c>
    </row>
    <row r="60" spans="1:14" x14ac:dyDescent="0.35">
      <c r="C60" s="59" t="s">
        <v>304</v>
      </c>
      <c r="D60" s="4" t="s">
        <v>310</v>
      </c>
      <c r="E60" s="12" t="s">
        <v>310</v>
      </c>
      <c r="F60" s="37" t="str">
        <f t="shared" si="0"/>
        <v>Budapesti Gépészeti SZC Fáy András Technikum</v>
      </c>
      <c r="G60" t="s">
        <v>57</v>
      </c>
      <c r="J60" s="17" t="s">
        <v>63</v>
      </c>
      <c r="K60" s="21" t="s">
        <v>131</v>
      </c>
      <c r="N60" s="77" t="s">
        <v>51</v>
      </c>
    </row>
    <row r="61" spans="1:14" ht="29" x14ac:dyDescent="0.35">
      <c r="C61" s="59" t="s">
        <v>304</v>
      </c>
      <c r="D61" s="4" t="s">
        <v>311</v>
      </c>
      <c r="E61" s="38" t="s">
        <v>311</v>
      </c>
      <c r="F61" s="37" t="str">
        <f t="shared" si="0"/>
        <v>Budapesti Gépészeti SZC Ganz Ábrahám Két Tanítási Nyelvű Technikum</v>
      </c>
      <c r="G61" t="s">
        <v>59</v>
      </c>
      <c r="J61" s="17" t="s">
        <v>63</v>
      </c>
      <c r="K61" s="21" t="s">
        <v>132</v>
      </c>
      <c r="N61" s="77" t="s">
        <v>769</v>
      </c>
    </row>
    <row r="62" spans="1:14" x14ac:dyDescent="0.35">
      <c r="C62" s="59" t="s">
        <v>304</v>
      </c>
      <c r="D62" s="4" t="s">
        <v>312</v>
      </c>
      <c r="E62" s="12" t="s">
        <v>312</v>
      </c>
      <c r="F62" s="37" t="str">
        <f t="shared" si="0"/>
        <v>Budapesti Gépészeti SZC Katona József Technikum</v>
      </c>
      <c r="G62" t="s">
        <v>61</v>
      </c>
      <c r="J62" s="17" t="s">
        <v>63</v>
      </c>
      <c r="K62" s="21" t="s">
        <v>133</v>
      </c>
      <c r="N62" s="77" t="s">
        <v>55</v>
      </c>
    </row>
    <row r="63" spans="1:14" x14ac:dyDescent="0.35">
      <c r="C63" s="59" t="s">
        <v>304</v>
      </c>
      <c r="D63" s="4" t="s">
        <v>313</v>
      </c>
      <c r="E63" s="12" t="s">
        <v>313</v>
      </c>
      <c r="F63" s="37" t="str">
        <f t="shared" si="0"/>
        <v>Budapesti Gépészeti SZC Kossuth Lajos Két Tanítási Nyelvű Technikum</v>
      </c>
      <c r="J63" s="17" t="s">
        <v>63</v>
      </c>
      <c r="K63" s="21" t="s">
        <v>134</v>
      </c>
      <c r="N63" s="77" t="s">
        <v>57</v>
      </c>
    </row>
    <row r="64" spans="1:14" x14ac:dyDescent="0.35">
      <c r="C64" s="59" t="s">
        <v>304</v>
      </c>
      <c r="D64" s="4" t="s">
        <v>314</v>
      </c>
      <c r="E64" s="12" t="s">
        <v>314</v>
      </c>
      <c r="F64" s="37" t="str">
        <f t="shared" si="0"/>
        <v>Budapesti Gépészeti SZC Magyar Hajózási Technikum</v>
      </c>
      <c r="J64" s="17" t="s">
        <v>63</v>
      </c>
      <c r="K64" s="21" t="s">
        <v>135</v>
      </c>
      <c r="N64" s="77" t="s">
        <v>61</v>
      </c>
    </row>
    <row r="65" spans="3:14" x14ac:dyDescent="0.35">
      <c r="C65" s="59" t="s">
        <v>304</v>
      </c>
      <c r="D65" s="4" t="s">
        <v>315</v>
      </c>
      <c r="E65" s="12" t="s">
        <v>315</v>
      </c>
      <c r="F65" s="37" t="str">
        <f t="shared" si="0"/>
        <v>Budapesti Gépészeti SZC Mechatronikai Technikum</v>
      </c>
      <c r="J65" s="17" t="s">
        <v>63</v>
      </c>
      <c r="K65" s="21" t="s">
        <v>136</v>
      </c>
      <c r="N65" s="77" t="s">
        <v>59</v>
      </c>
    </row>
    <row r="66" spans="3:14" x14ac:dyDescent="0.35">
      <c r="C66" s="59" t="s">
        <v>304</v>
      </c>
      <c r="D66" s="4" t="s">
        <v>316</v>
      </c>
      <c r="E66" s="12" t="s">
        <v>316</v>
      </c>
      <c r="F66" s="37" t="str">
        <f t="shared" si="0"/>
        <v>Budapesti Gépészeti SZC Öveges József Technikum és Szakképző iskola</v>
      </c>
      <c r="J66" s="17" t="s">
        <v>63</v>
      </c>
      <c r="K66" s="21" t="s">
        <v>137</v>
      </c>
    </row>
    <row r="67" spans="3:14" x14ac:dyDescent="0.35">
      <c r="C67" s="59" t="s">
        <v>304</v>
      </c>
      <c r="D67" s="5" t="s">
        <v>317</v>
      </c>
      <c r="E67" s="12" t="s">
        <v>317</v>
      </c>
      <c r="F67" s="37" t="str">
        <f t="shared" si="0"/>
        <v>Budapesti Gépészeti SZC Szily Kálmán Technikum és Kollégium</v>
      </c>
      <c r="J67" s="17" t="s">
        <v>63</v>
      </c>
      <c r="K67" s="21" t="s">
        <v>138</v>
      </c>
    </row>
    <row r="68" spans="3:14" x14ac:dyDescent="0.35">
      <c r="D68" s="61" t="s">
        <v>318</v>
      </c>
      <c r="E68" s="12"/>
      <c r="F68" s="37" t="e">
        <f t="shared" ref="F68:F131" si="1">VLOOKUP(E68,$D:$D,1,0)</f>
        <v>#N/A</v>
      </c>
      <c r="J68" s="17" t="s">
        <v>63</v>
      </c>
      <c r="K68" s="21" t="s">
        <v>139</v>
      </c>
    </row>
    <row r="69" spans="3:14" x14ac:dyDescent="0.35">
      <c r="C69" s="59" t="s">
        <v>318</v>
      </c>
      <c r="D69" s="6" t="s">
        <v>319</v>
      </c>
      <c r="E69" s="12" t="s">
        <v>319</v>
      </c>
      <c r="F69" s="37" t="str">
        <f t="shared" si="1"/>
        <v>Budapesti Komplex SZC Erzsébet Királyné Szépészeti Technikum</v>
      </c>
      <c r="J69" s="17" t="s">
        <v>63</v>
      </c>
      <c r="K69" s="22" t="s">
        <v>140</v>
      </c>
    </row>
    <row r="70" spans="3:14" ht="29" x14ac:dyDescent="0.35">
      <c r="C70" s="59" t="s">
        <v>318</v>
      </c>
      <c r="D70" s="4" t="s">
        <v>320</v>
      </c>
      <c r="E70" s="12" t="s">
        <v>320</v>
      </c>
      <c r="F70" s="37" t="str">
        <f t="shared" si="1"/>
        <v>Budapesti Komplex SZC Gundel Károly Vendéglátó és Turisztikai Technikum</v>
      </c>
      <c r="J70" s="17"/>
      <c r="K70" s="3" t="s">
        <v>64</v>
      </c>
    </row>
    <row r="71" spans="3:14" ht="29" x14ac:dyDescent="0.35">
      <c r="C71" s="59" t="s">
        <v>318</v>
      </c>
      <c r="D71" s="6" t="s">
        <v>321</v>
      </c>
      <c r="E71" s="12" t="s">
        <v>321</v>
      </c>
      <c r="F71" s="37" t="str">
        <f t="shared" si="1"/>
        <v>Budapesti Komplex SZC Kaesz Gyula Faipari Technikum és Szakképző Iskola</v>
      </c>
      <c r="J71" s="17" t="s">
        <v>64</v>
      </c>
      <c r="K71" s="21" t="s">
        <v>141</v>
      </c>
    </row>
    <row r="72" spans="3:14" x14ac:dyDescent="0.35">
      <c r="C72" s="59" t="s">
        <v>318</v>
      </c>
      <c r="D72" s="4" t="s">
        <v>322</v>
      </c>
      <c r="E72" s="12" t="s">
        <v>322</v>
      </c>
      <c r="F72" s="37" t="str">
        <f t="shared" si="1"/>
        <v>Budapesti Komplex SZC Kézművesipari Technikum</v>
      </c>
      <c r="J72" s="17" t="s">
        <v>64</v>
      </c>
      <c r="K72" s="21" t="s">
        <v>142</v>
      </c>
    </row>
    <row r="73" spans="3:14" x14ac:dyDescent="0.35">
      <c r="C73" s="59" t="s">
        <v>318</v>
      </c>
      <c r="D73" s="49" t="s">
        <v>704</v>
      </c>
      <c r="E73" s="12" t="s">
        <v>704</v>
      </c>
      <c r="F73" s="37" t="str">
        <f t="shared" si="1"/>
        <v>Budapesti Komplex SZC Kozma Lajos Faipari és Kreatív Technikum</v>
      </c>
      <c r="J73" s="17" t="s">
        <v>64</v>
      </c>
      <c r="K73" s="21" t="s">
        <v>143</v>
      </c>
    </row>
    <row r="74" spans="3:14" x14ac:dyDescent="0.35">
      <c r="C74" s="59" t="s">
        <v>318</v>
      </c>
      <c r="D74" s="6" t="s">
        <v>323</v>
      </c>
      <c r="E74" s="12" t="s">
        <v>323</v>
      </c>
      <c r="F74" s="37" t="str">
        <f t="shared" si="1"/>
        <v>Budapesti Komplex SZC Kreatív Technikum</v>
      </c>
      <c r="J74" s="17" t="s">
        <v>64</v>
      </c>
      <c r="K74" s="22" t="s">
        <v>144</v>
      </c>
    </row>
    <row r="75" spans="3:14" x14ac:dyDescent="0.35">
      <c r="C75" s="59" t="s">
        <v>318</v>
      </c>
      <c r="D75" s="4" t="s">
        <v>324</v>
      </c>
      <c r="E75" s="31" t="s">
        <v>705</v>
      </c>
      <c r="F75" s="37" t="e">
        <f t="shared" si="1"/>
        <v>#N/A</v>
      </c>
      <c r="J75" s="17"/>
      <c r="K75" s="3" t="s">
        <v>618</v>
      </c>
    </row>
    <row r="76" spans="3:14" ht="29" x14ac:dyDescent="0.35">
      <c r="C76" s="59" t="s">
        <v>318</v>
      </c>
      <c r="D76" s="4" t="s">
        <v>325</v>
      </c>
      <c r="E76" s="38" t="s">
        <v>324</v>
      </c>
      <c r="F76" s="37" t="str">
        <f t="shared" si="1"/>
        <v>Budapesti Komplex SZC Pogány Frigyes Technikum</v>
      </c>
      <c r="J76" s="17" t="s">
        <v>609</v>
      </c>
      <c r="K76" s="21" t="s">
        <v>145</v>
      </c>
    </row>
    <row r="77" spans="3:14" ht="29" x14ac:dyDescent="0.35">
      <c r="C77" s="59" t="s">
        <v>318</v>
      </c>
      <c r="D77" s="4" t="s">
        <v>326</v>
      </c>
      <c r="E77" s="12" t="s">
        <v>325</v>
      </c>
      <c r="F77" s="37" t="str">
        <f t="shared" si="1"/>
        <v>Budapesti Komplex SZC Schulek Frigyes Két Tanítási Nyelvű Építőipari Technikum</v>
      </c>
      <c r="J77" s="17" t="s">
        <v>609</v>
      </c>
      <c r="K77" s="21" t="s">
        <v>146</v>
      </c>
    </row>
    <row r="78" spans="3:14" ht="29" x14ac:dyDescent="0.35">
      <c r="C78" s="59" t="s">
        <v>318</v>
      </c>
      <c r="D78" s="6" t="s">
        <v>327</v>
      </c>
      <c r="E78" s="12" t="s">
        <v>326</v>
      </c>
      <c r="F78" s="37" t="str">
        <f t="shared" si="1"/>
        <v>Budapesti Komplex SZC Szamos Mátyás Technikum és Szakképző Iskola</v>
      </c>
      <c r="J78" s="17" t="s">
        <v>609</v>
      </c>
      <c r="K78" s="22" t="s">
        <v>147</v>
      </c>
    </row>
    <row r="79" spans="3:14" ht="29" x14ac:dyDescent="0.35">
      <c r="C79" s="59" t="s">
        <v>318</v>
      </c>
      <c r="D79" s="7" t="s">
        <v>328</v>
      </c>
      <c r="E79" s="50" t="s">
        <v>706</v>
      </c>
      <c r="F79" s="37" t="e">
        <f t="shared" si="1"/>
        <v>#N/A</v>
      </c>
      <c r="J79" s="17"/>
      <c r="K79" s="3" t="s">
        <v>610</v>
      </c>
    </row>
    <row r="80" spans="3:14" x14ac:dyDescent="0.35">
      <c r="C80" s="59" t="s">
        <v>318</v>
      </c>
      <c r="D80" s="4"/>
      <c r="E80" s="12" t="s">
        <v>327</v>
      </c>
      <c r="F80" s="37" t="str">
        <f t="shared" si="1"/>
        <v>Budapesti Komplex SZC Weiss Manfréd Technikum, Szakképző Iskola és Kollégium</v>
      </c>
      <c r="J80" s="17" t="s">
        <v>610</v>
      </c>
      <c r="K80" s="21" t="s">
        <v>148</v>
      </c>
    </row>
    <row r="81" spans="3:11" x14ac:dyDescent="0.35">
      <c r="C81" s="59" t="s">
        <v>318</v>
      </c>
      <c r="D81" s="4"/>
      <c r="E81" s="12" t="s">
        <v>328</v>
      </c>
      <c r="F81" s="37" t="str">
        <f t="shared" si="1"/>
        <v>Budapesti Komplex SZC Ybl Miklós Építőipari Technikum és Szakképző Iskola</v>
      </c>
      <c r="J81" s="17" t="s">
        <v>610</v>
      </c>
      <c r="K81" s="22" t="s">
        <v>149</v>
      </c>
    </row>
    <row r="82" spans="3:11" x14ac:dyDescent="0.35">
      <c r="D82" s="61" t="s">
        <v>329</v>
      </c>
      <c r="E82" s="12"/>
      <c r="F82" s="37" t="e">
        <f t="shared" si="1"/>
        <v>#N/A</v>
      </c>
      <c r="J82" s="17"/>
      <c r="K82" s="3" t="s">
        <v>65</v>
      </c>
    </row>
    <row r="83" spans="3:11" x14ac:dyDescent="0.35">
      <c r="C83" s="59" t="s">
        <v>329</v>
      </c>
      <c r="D83" s="6" t="s">
        <v>330</v>
      </c>
      <c r="E83" s="12" t="s">
        <v>330</v>
      </c>
      <c r="F83" s="37" t="str">
        <f t="shared" si="1"/>
        <v>Budapesti Műszaki SZC Bláthy Ottó Titusz Informatikai Technikum</v>
      </c>
      <c r="J83" s="17" t="s">
        <v>65</v>
      </c>
      <c r="K83" s="21" t="s">
        <v>150</v>
      </c>
    </row>
    <row r="84" spans="3:11" x14ac:dyDescent="0.35">
      <c r="C84" s="59" t="s">
        <v>329</v>
      </c>
      <c r="D84" s="6" t="s">
        <v>331</v>
      </c>
      <c r="E84" s="12" t="s">
        <v>331</v>
      </c>
      <c r="F84" s="37" t="str">
        <f t="shared" si="1"/>
        <v>Budapesti Műszaki SZC Bolyai János Műszaki Technikum és Kollégium</v>
      </c>
      <c r="J84" s="17" t="s">
        <v>65</v>
      </c>
      <c r="K84" s="21" t="s">
        <v>151</v>
      </c>
    </row>
    <row r="85" spans="3:11" x14ac:dyDescent="0.35">
      <c r="C85" s="59" t="s">
        <v>329</v>
      </c>
      <c r="D85" s="6" t="s">
        <v>332</v>
      </c>
      <c r="E85" s="12" t="s">
        <v>332</v>
      </c>
      <c r="F85" s="37" t="str">
        <f t="shared" si="1"/>
        <v>Budapesti Műszaki SZC Egressy Gábor Két Tanítási Nyelvű Technikum</v>
      </c>
      <c r="J85" s="17" t="s">
        <v>65</v>
      </c>
      <c r="K85" s="21" t="s">
        <v>152</v>
      </c>
    </row>
    <row r="86" spans="3:11" x14ac:dyDescent="0.35">
      <c r="C86" s="59" t="s">
        <v>329</v>
      </c>
      <c r="D86" s="6" t="s">
        <v>333</v>
      </c>
      <c r="E86" s="12" t="s">
        <v>333</v>
      </c>
      <c r="F86" s="37" t="str">
        <f t="shared" si="1"/>
        <v>Budapesti Műszaki SZC Neumann János Informatikai Technikum</v>
      </c>
      <c r="J86" s="17" t="s">
        <v>65</v>
      </c>
      <c r="K86" s="21" t="s">
        <v>153</v>
      </c>
    </row>
    <row r="87" spans="3:11" ht="29" x14ac:dyDescent="0.35">
      <c r="C87" s="59" t="s">
        <v>329</v>
      </c>
      <c r="D87" s="6" t="s">
        <v>334</v>
      </c>
      <c r="E87" s="12" t="s">
        <v>334</v>
      </c>
      <c r="F87" s="37" t="str">
        <f t="shared" si="1"/>
        <v>Budapesti Műszaki SZC Pataky István Híradásipari és Informatikai Technikum</v>
      </c>
      <c r="J87" s="17" t="s">
        <v>65</v>
      </c>
      <c r="K87" s="21" t="s">
        <v>154</v>
      </c>
    </row>
    <row r="88" spans="3:11" x14ac:dyDescent="0.35">
      <c r="C88" s="59" t="s">
        <v>329</v>
      </c>
      <c r="D88" s="6" t="s">
        <v>335</v>
      </c>
      <c r="E88" s="12" t="s">
        <v>335</v>
      </c>
      <c r="F88" s="37" t="str">
        <f t="shared" si="1"/>
        <v>Budapesti Műszaki SZC Petrik Lajos Két Tanítási Nyelvű Technikum</v>
      </c>
      <c r="J88" s="17" t="s">
        <v>65</v>
      </c>
      <c r="K88" s="21" t="s">
        <v>155</v>
      </c>
    </row>
    <row r="89" spans="3:11" ht="29" x14ac:dyDescent="0.35">
      <c r="C89" s="59" t="s">
        <v>329</v>
      </c>
      <c r="D89" s="6" t="s">
        <v>336</v>
      </c>
      <c r="E89" s="12" t="s">
        <v>336</v>
      </c>
      <c r="F89" s="37" t="str">
        <f t="shared" si="1"/>
        <v>Budapesti Műszaki SZC Puskás Tivadar Távközlési és Informatikai Technikum</v>
      </c>
      <c r="J89" s="17" t="s">
        <v>65</v>
      </c>
      <c r="K89" s="21" t="s">
        <v>156</v>
      </c>
    </row>
    <row r="90" spans="3:11" x14ac:dyDescent="0.35">
      <c r="C90" s="59" t="s">
        <v>329</v>
      </c>
      <c r="D90" s="6" t="s">
        <v>337</v>
      </c>
      <c r="E90" s="38" t="s">
        <v>337</v>
      </c>
      <c r="F90" s="37" t="str">
        <f t="shared" si="1"/>
        <v>Budapesti Műszaki SZC Than Károly Ökoiskola és Technikum</v>
      </c>
      <c r="J90" s="17" t="s">
        <v>65</v>
      </c>
      <c r="K90" s="21" t="s">
        <v>157</v>
      </c>
    </row>
    <row r="91" spans="3:11" x14ac:dyDescent="0.35">
      <c r="C91" s="59" t="s">
        <v>329</v>
      </c>
      <c r="D91" s="6" t="s">
        <v>338</v>
      </c>
      <c r="E91" s="12" t="s">
        <v>338</v>
      </c>
      <c r="F91" s="37" t="str">
        <f t="shared" si="1"/>
        <v>Budapesti Műszaki SZC Trefort Ágoston Két Tanítási Nyelvű Technikum</v>
      </c>
      <c r="J91" s="17" t="s">
        <v>65</v>
      </c>
      <c r="K91" s="21" t="s">
        <v>158</v>
      </c>
    </row>
    <row r="92" spans="3:11" x14ac:dyDescent="0.35">
      <c r="C92" s="59" t="s">
        <v>329</v>
      </c>
      <c r="D92" s="6" t="s">
        <v>339</v>
      </c>
      <c r="E92" s="12" t="s">
        <v>339</v>
      </c>
      <c r="F92" s="37" t="str">
        <f t="shared" si="1"/>
        <v>Budapesti Műszaki SZC Újpesti Két Tanítási Nyelvű Műszaki Technikum</v>
      </c>
      <c r="J92" s="17" t="s">
        <v>65</v>
      </c>
      <c r="K92" s="21" t="s">
        <v>159</v>
      </c>
    </row>
    <row r="93" spans="3:11" x14ac:dyDescent="0.35">
      <c r="C93" s="59" t="s">
        <v>329</v>
      </c>
      <c r="D93" s="6" t="s">
        <v>340</v>
      </c>
      <c r="E93" s="12" t="s">
        <v>340</v>
      </c>
      <c r="F93" s="37" t="str">
        <f t="shared" si="1"/>
        <v>Budapesti Műszaki SZC Verebély László Technikum</v>
      </c>
      <c r="J93" s="17" t="s">
        <v>65</v>
      </c>
      <c r="K93" s="21" t="s">
        <v>160</v>
      </c>
    </row>
    <row r="94" spans="3:11" x14ac:dyDescent="0.35">
      <c r="C94" s="59" t="s">
        <v>329</v>
      </c>
      <c r="D94" s="7" t="s">
        <v>341</v>
      </c>
      <c r="E94" s="12" t="s">
        <v>341</v>
      </c>
      <c r="F94" s="37" t="str">
        <f t="shared" si="1"/>
        <v>Budapesti Műszaki SZC Wesselényi Miklós Műszaki Technikum</v>
      </c>
      <c r="J94" s="17" t="s">
        <v>65</v>
      </c>
      <c r="K94" s="21" t="s">
        <v>161</v>
      </c>
    </row>
    <row r="95" spans="3:11" x14ac:dyDescent="0.35">
      <c r="D95" s="61" t="s">
        <v>342</v>
      </c>
      <c r="E95" s="12"/>
      <c r="F95" s="37" t="e">
        <f t="shared" si="1"/>
        <v>#N/A</v>
      </c>
      <c r="J95" s="17" t="s">
        <v>65</v>
      </c>
      <c r="K95" s="22" t="s">
        <v>162</v>
      </c>
    </row>
    <row r="96" spans="3:11" x14ac:dyDescent="0.35">
      <c r="C96" s="59" t="s">
        <v>342</v>
      </c>
      <c r="D96" s="4" t="s">
        <v>343</v>
      </c>
      <c r="E96" s="12" t="s">
        <v>343</v>
      </c>
      <c r="F96" s="37" t="str">
        <f t="shared" si="1"/>
        <v>Ceglédi SZC Bem József Műszaki Technikum és Szakképző Iskola</v>
      </c>
      <c r="J96" s="17"/>
      <c r="K96" s="3" t="s">
        <v>66</v>
      </c>
    </row>
    <row r="97" spans="3:11" x14ac:dyDescent="0.35">
      <c r="C97" s="59" t="s">
        <v>342</v>
      </c>
      <c r="D97" s="4" t="s">
        <v>344</v>
      </c>
      <c r="E97" s="12" t="s">
        <v>344</v>
      </c>
      <c r="F97" s="37" t="str">
        <f t="shared" si="1"/>
        <v>Ceglédi SZC Közgazdasági és Informatikai Technikum</v>
      </c>
      <c r="J97" s="17" t="s">
        <v>66</v>
      </c>
      <c r="K97" s="21" t="s">
        <v>163</v>
      </c>
    </row>
    <row r="98" spans="3:11" x14ac:dyDescent="0.35">
      <c r="C98" s="59" t="s">
        <v>342</v>
      </c>
      <c r="D98" s="4" t="s">
        <v>345</v>
      </c>
      <c r="E98" s="39" t="s">
        <v>707</v>
      </c>
      <c r="F98" s="37" t="e">
        <f t="shared" si="1"/>
        <v>#N/A</v>
      </c>
      <c r="J98" s="17" t="s">
        <v>66</v>
      </c>
      <c r="K98" s="21" t="s">
        <v>164</v>
      </c>
    </row>
    <row r="99" spans="3:11" ht="29" x14ac:dyDescent="0.35">
      <c r="C99" s="59" t="s">
        <v>342</v>
      </c>
      <c r="D99" s="5" t="s">
        <v>346</v>
      </c>
      <c r="E99" s="31" t="s">
        <v>708</v>
      </c>
      <c r="F99" s="37" t="e">
        <f t="shared" si="1"/>
        <v>#N/A</v>
      </c>
      <c r="J99" s="17" t="s">
        <v>66</v>
      </c>
      <c r="K99" s="21" t="s">
        <v>165</v>
      </c>
    </row>
    <row r="100" spans="3:11" x14ac:dyDescent="0.35">
      <c r="C100" s="59" t="s">
        <v>342</v>
      </c>
      <c r="D100" s="4"/>
      <c r="E100" s="12" t="s">
        <v>345</v>
      </c>
      <c r="F100" s="37" t="str">
        <f t="shared" si="1"/>
        <v>Ceglédi SZC Szterényi József Technikum és Szakképző Iskola</v>
      </c>
      <c r="J100" s="17" t="s">
        <v>66</v>
      </c>
      <c r="K100" s="21" t="s">
        <v>166</v>
      </c>
    </row>
    <row r="101" spans="3:11" x14ac:dyDescent="0.35">
      <c r="C101" s="59" t="s">
        <v>342</v>
      </c>
      <c r="D101" s="4"/>
      <c r="E101" s="12" t="s">
        <v>346</v>
      </c>
      <c r="F101" s="37" t="str">
        <f t="shared" si="1"/>
        <v>Ceglédi SZC Unghváry László Vendéglátóipari Technikum és Szakképző Iskola</v>
      </c>
      <c r="J101" s="17" t="s">
        <v>66</v>
      </c>
      <c r="K101" s="22" t="s">
        <v>167</v>
      </c>
    </row>
    <row r="102" spans="3:11" x14ac:dyDescent="0.35">
      <c r="D102" s="61" t="s">
        <v>347</v>
      </c>
      <c r="E102" s="12"/>
      <c r="F102" s="37" t="e">
        <f t="shared" si="1"/>
        <v>#N/A</v>
      </c>
      <c r="J102" s="17"/>
      <c r="K102" s="3" t="s">
        <v>611</v>
      </c>
    </row>
    <row r="103" spans="3:11" x14ac:dyDescent="0.35">
      <c r="C103" s="59" t="s">
        <v>347</v>
      </c>
      <c r="D103" s="4" t="s">
        <v>348</v>
      </c>
      <c r="E103" s="12" t="s">
        <v>348</v>
      </c>
      <c r="F103" s="37" t="str">
        <f t="shared" si="1"/>
        <v>Debreceni SZC Baross Gábor Technikum, Szakképző Iskola és Kollégium</v>
      </c>
      <c r="J103" s="17" t="s">
        <v>611</v>
      </c>
      <c r="K103" s="21" t="s">
        <v>168</v>
      </c>
    </row>
    <row r="104" spans="3:11" x14ac:dyDescent="0.35">
      <c r="C104" s="59" t="s">
        <v>347</v>
      </c>
      <c r="D104" s="4" t="s">
        <v>349</v>
      </c>
      <c r="E104" s="12" t="s">
        <v>349</v>
      </c>
      <c r="F104" s="37" t="str">
        <f t="shared" si="1"/>
        <v>Debreceni SZC Beregszászi Pál Technikum</v>
      </c>
      <c r="J104" s="17" t="s">
        <v>611</v>
      </c>
      <c r="K104" s="21" t="s">
        <v>169</v>
      </c>
    </row>
    <row r="105" spans="3:11" x14ac:dyDescent="0.35">
      <c r="C105" s="59" t="s">
        <v>347</v>
      </c>
      <c r="D105" s="4" t="s">
        <v>350</v>
      </c>
      <c r="E105" s="12" t="s">
        <v>350</v>
      </c>
      <c r="F105" s="37" t="str">
        <f t="shared" si="1"/>
        <v>Debreceni SZC Bethlen Gábor Közgazdasági Technikum</v>
      </c>
      <c r="J105" s="17" t="s">
        <v>611</v>
      </c>
      <c r="K105" s="21" t="s">
        <v>170</v>
      </c>
    </row>
    <row r="106" spans="3:11" x14ac:dyDescent="0.35">
      <c r="C106" s="59" t="s">
        <v>347</v>
      </c>
      <c r="D106" s="4" t="s">
        <v>351</v>
      </c>
      <c r="E106" s="12" t="s">
        <v>351</v>
      </c>
      <c r="F106" s="37" t="str">
        <f t="shared" si="1"/>
        <v>Debreceni SZC Brassai Sámuel Műszaki Technikum</v>
      </c>
      <c r="J106" s="17" t="s">
        <v>611</v>
      </c>
      <c r="K106" s="22" t="s">
        <v>171</v>
      </c>
    </row>
    <row r="107" spans="3:11" x14ac:dyDescent="0.35">
      <c r="C107" s="59" t="s">
        <v>347</v>
      </c>
      <c r="D107" s="4" t="s">
        <v>352</v>
      </c>
      <c r="E107" s="31" t="s">
        <v>709</v>
      </c>
      <c r="F107" s="37" t="e">
        <f t="shared" si="1"/>
        <v>#N/A</v>
      </c>
      <c r="J107" s="17"/>
      <c r="K107" s="3" t="s">
        <v>67</v>
      </c>
    </row>
    <row r="108" spans="3:11" ht="29" x14ac:dyDescent="0.35">
      <c r="C108" s="59" t="s">
        <v>347</v>
      </c>
      <c r="D108" s="4" t="s">
        <v>353</v>
      </c>
      <c r="E108" s="12" t="s">
        <v>352</v>
      </c>
      <c r="F108" s="37" t="str">
        <f t="shared" si="1"/>
        <v>Debreceni SZC Irinyi János Technikum</v>
      </c>
      <c r="J108" s="17" t="s">
        <v>67</v>
      </c>
      <c r="K108" s="21" t="s">
        <v>172</v>
      </c>
    </row>
    <row r="109" spans="3:11" x14ac:dyDescent="0.35">
      <c r="C109" s="59" t="s">
        <v>347</v>
      </c>
      <c r="D109" s="4" t="s">
        <v>354</v>
      </c>
      <c r="E109" s="12" t="s">
        <v>353</v>
      </c>
      <c r="F109" s="37" t="str">
        <f t="shared" si="1"/>
        <v>Debreceni SZC Kereskedelmi és Vendéglátóipari Technikum és Szakképző Iskola</v>
      </c>
      <c r="J109" s="17" t="s">
        <v>67</v>
      </c>
      <c r="K109" s="21" t="s">
        <v>173</v>
      </c>
    </row>
    <row r="110" spans="3:11" x14ac:dyDescent="0.35">
      <c r="C110" s="59" t="s">
        <v>347</v>
      </c>
      <c r="D110" s="4" t="s">
        <v>355</v>
      </c>
      <c r="E110" s="12" t="s">
        <v>354</v>
      </c>
      <c r="F110" s="37" t="str">
        <f t="shared" si="1"/>
        <v>Debreceni SZC Kreatív Technikum</v>
      </c>
      <c r="J110" s="17" t="s">
        <v>67</v>
      </c>
      <c r="K110" s="22" t="s">
        <v>174</v>
      </c>
    </row>
    <row r="111" spans="3:11" x14ac:dyDescent="0.35">
      <c r="C111" s="59" t="s">
        <v>347</v>
      </c>
      <c r="D111" s="4" t="s">
        <v>356</v>
      </c>
      <c r="E111" s="38" t="s">
        <v>355</v>
      </c>
      <c r="F111" s="37" t="str">
        <f t="shared" si="1"/>
        <v>Debreceni SZC Mechwart András Gépipari és Informatikai Technikum</v>
      </c>
      <c r="J111" s="17"/>
      <c r="K111" s="3" t="s">
        <v>612</v>
      </c>
    </row>
    <row r="112" spans="3:11" x14ac:dyDescent="0.35">
      <c r="C112" s="59" t="s">
        <v>347</v>
      </c>
      <c r="D112" s="5" t="s">
        <v>357</v>
      </c>
      <c r="E112" s="12" t="s">
        <v>356</v>
      </c>
      <c r="F112" s="37" t="str">
        <f t="shared" si="1"/>
        <v>Debreceni SZC Péchy Mihály Építőipari Technikum</v>
      </c>
      <c r="J112" s="17" t="s">
        <v>612</v>
      </c>
      <c r="K112" s="21" t="s">
        <v>175</v>
      </c>
    </row>
    <row r="113" spans="3:11" x14ac:dyDescent="0.35">
      <c r="C113" s="59" t="s">
        <v>347</v>
      </c>
      <c r="D113" s="4"/>
      <c r="E113" s="12" t="s">
        <v>357</v>
      </c>
      <c r="F113" s="37" t="str">
        <f t="shared" si="1"/>
        <v>Debreceni SZC Vegyipari Technikum</v>
      </c>
      <c r="J113" s="17" t="s">
        <v>612</v>
      </c>
      <c r="K113" s="21" t="s">
        <v>176</v>
      </c>
    </row>
    <row r="114" spans="3:11" x14ac:dyDescent="0.35">
      <c r="D114" s="61" t="s">
        <v>358</v>
      </c>
      <c r="E114" s="12"/>
      <c r="F114" s="37" t="e">
        <f t="shared" si="1"/>
        <v>#N/A</v>
      </c>
      <c r="J114" s="17" t="s">
        <v>612</v>
      </c>
      <c r="K114" s="21" t="s">
        <v>177</v>
      </c>
    </row>
    <row r="115" spans="3:11" x14ac:dyDescent="0.35">
      <c r="C115" s="59" t="s">
        <v>358</v>
      </c>
      <c r="D115" s="27"/>
      <c r="E115" s="43" t="s">
        <v>359</v>
      </c>
      <c r="F115" s="37" t="e">
        <f t="shared" si="1"/>
        <v>#N/A</v>
      </c>
      <c r="J115" s="17" t="s">
        <v>612</v>
      </c>
      <c r="K115" s="22" t="s">
        <v>178</v>
      </c>
    </row>
    <row r="116" spans="3:11" x14ac:dyDescent="0.35">
      <c r="C116" s="59" t="s">
        <v>358</v>
      </c>
      <c r="D116" s="4" t="s">
        <v>360</v>
      </c>
      <c r="E116" s="12" t="s">
        <v>360</v>
      </c>
      <c r="F116" s="37" t="str">
        <f t="shared" si="1"/>
        <v>Dunaújvárosi SZC Dunaferr Technikum és Szakképző Iskola</v>
      </c>
      <c r="J116" s="17"/>
      <c r="K116" s="3" t="s">
        <v>613</v>
      </c>
    </row>
    <row r="117" spans="3:11" ht="29" x14ac:dyDescent="0.35">
      <c r="C117" s="59" t="s">
        <v>358</v>
      </c>
      <c r="D117" s="4" t="s">
        <v>361</v>
      </c>
      <c r="E117" s="12" t="s">
        <v>361</v>
      </c>
      <c r="F117" s="37" t="str">
        <f t="shared" si="1"/>
        <v>Dunaújvárosi SZC Hild József Technikum, Szakképző Iskola és Szakiskola</v>
      </c>
      <c r="J117" s="17" t="s">
        <v>613</v>
      </c>
      <c r="K117" s="21" t="s">
        <v>179</v>
      </c>
    </row>
    <row r="118" spans="3:11" ht="29" x14ac:dyDescent="0.35">
      <c r="C118" s="59" t="s">
        <v>358</v>
      </c>
      <c r="D118" s="4" t="s">
        <v>362</v>
      </c>
      <c r="E118" s="12" t="s">
        <v>362</v>
      </c>
      <c r="F118" s="37" t="str">
        <f t="shared" si="1"/>
        <v>Dunaújvárosi SZC Kereskedelmi és Vendéglátóipari Technikum és Szakképző Iskola</v>
      </c>
      <c r="J118" s="17" t="s">
        <v>613</v>
      </c>
      <c r="K118" s="21" t="s">
        <v>180</v>
      </c>
    </row>
    <row r="119" spans="3:11" x14ac:dyDescent="0.35">
      <c r="C119" s="59" t="s">
        <v>358</v>
      </c>
      <c r="D119" s="28" t="s">
        <v>363</v>
      </c>
      <c r="E119" s="12" t="s">
        <v>363</v>
      </c>
      <c r="F119" s="37" t="str">
        <f t="shared" si="1"/>
        <v>Dunaújvárosi SZC Lorántffy Zsuzsanna Technikum és Kollégium</v>
      </c>
      <c r="J119" s="17" t="s">
        <v>613</v>
      </c>
      <c r="K119" s="21" t="s">
        <v>181</v>
      </c>
    </row>
    <row r="120" spans="3:11" x14ac:dyDescent="0.35">
      <c r="C120" s="59" t="s">
        <v>358</v>
      </c>
      <c r="D120" s="28" t="s">
        <v>364</v>
      </c>
      <c r="E120" s="38" t="s">
        <v>364</v>
      </c>
      <c r="F120" s="37" t="str">
        <f t="shared" si="1"/>
        <v>Dunaújvárosi SZC Rudas Közgazdasági Technikum és Kollégium</v>
      </c>
      <c r="J120" s="17" t="s">
        <v>613</v>
      </c>
      <c r="K120" s="21" t="s">
        <v>182</v>
      </c>
    </row>
    <row r="121" spans="3:11" x14ac:dyDescent="0.35">
      <c r="C121" s="59" t="s">
        <v>358</v>
      </c>
      <c r="D121" s="29" t="s">
        <v>365</v>
      </c>
      <c r="E121" s="12" t="s">
        <v>365</v>
      </c>
      <c r="F121" s="37" t="str">
        <f t="shared" si="1"/>
        <v>Dunaújvárosi SZC Szabolcs Vezér Technikum</v>
      </c>
      <c r="J121" s="17" t="s">
        <v>613</v>
      </c>
      <c r="K121" s="21" t="s">
        <v>183</v>
      </c>
    </row>
    <row r="122" spans="3:11" x14ac:dyDescent="0.35">
      <c r="D122" s="61" t="s">
        <v>366</v>
      </c>
      <c r="E122" s="12"/>
      <c r="F122" s="37" t="e">
        <f t="shared" si="1"/>
        <v>#N/A</v>
      </c>
      <c r="J122" s="17" t="s">
        <v>613</v>
      </c>
      <c r="K122" s="21" t="s">
        <v>184</v>
      </c>
    </row>
    <row r="123" spans="3:11" ht="29" x14ac:dyDescent="0.35">
      <c r="C123" s="59" t="s">
        <v>366</v>
      </c>
      <c r="D123" s="4" t="s">
        <v>367</v>
      </c>
      <c r="E123" s="40" t="s">
        <v>367</v>
      </c>
      <c r="F123" s="37" t="str">
        <f t="shared" si="1"/>
        <v>Heves Megyei SZC Bornemissza Gergely Technikum, Szakképző Iskola és Kollégium</v>
      </c>
      <c r="J123" s="17" t="s">
        <v>613</v>
      </c>
      <c r="K123" s="21" t="s">
        <v>185</v>
      </c>
    </row>
    <row r="124" spans="3:11" ht="29" x14ac:dyDescent="0.35">
      <c r="C124" s="59" t="s">
        <v>366</v>
      </c>
      <c r="D124" s="4" t="s">
        <v>368</v>
      </c>
      <c r="E124" s="4" t="s">
        <v>368</v>
      </c>
      <c r="F124" s="37" t="str">
        <f t="shared" si="1"/>
        <v>Heves Megyei SZC Damjanich János Technikum, Szakképző Iskola és Kollégium</v>
      </c>
      <c r="J124" s="17" t="s">
        <v>613</v>
      </c>
      <c r="K124" s="22" t="s">
        <v>186</v>
      </c>
    </row>
    <row r="125" spans="3:11" ht="29" x14ac:dyDescent="0.35">
      <c r="C125" s="59" t="s">
        <v>366</v>
      </c>
      <c r="D125" s="4" t="s">
        <v>369</v>
      </c>
      <c r="E125" s="4" t="s">
        <v>369</v>
      </c>
      <c r="F125" s="37" t="str">
        <f t="shared" si="1"/>
        <v>Heves Megyei SZC József Attila Technikum, Szakképző Iskola és Kollégium</v>
      </c>
      <c r="J125" s="17"/>
      <c r="K125" s="3" t="s">
        <v>68</v>
      </c>
    </row>
    <row r="126" spans="3:11" ht="29" x14ac:dyDescent="0.35">
      <c r="C126" s="59" t="s">
        <v>366</v>
      </c>
      <c r="D126" s="4" t="s">
        <v>370</v>
      </c>
      <c r="E126" s="4" t="s">
        <v>371</v>
      </c>
      <c r="F126" s="37" t="str">
        <f t="shared" si="1"/>
        <v>Heves Megyei SZC Kossuth Zsuzsanna Technikum, Szakképző Iskola, Kollégium és Könyvtár</v>
      </c>
      <c r="J126" s="17" t="s">
        <v>68</v>
      </c>
      <c r="K126" s="21" t="s">
        <v>187</v>
      </c>
    </row>
    <row r="127" spans="3:11" ht="29" x14ac:dyDescent="0.35">
      <c r="C127" s="59" t="s">
        <v>366</v>
      </c>
      <c r="D127" s="4" t="s">
        <v>371</v>
      </c>
      <c r="E127" s="4" t="s">
        <v>372</v>
      </c>
      <c r="F127" s="37" t="str">
        <f t="shared" si="1"/>
        <v>Heves Megyei SZC Március 15. Technikum, Szakképző Iskola és Kollégium</v>
      </c>
      <c r="J127" s="17" t="s">
        <v>68</v>
      </c>
      <c r="K127" s="21" t="s">
        <v>188</v>
      </c>
    </row>
    <row r="128" spans="3:11" ht="29" x14ac:dyDescent="0.35">
      <c r="C128" s="59" t="s">
        <v>366</v>
      </c>
      <c r="D128" s="4" t="s">
        <v>372</v>
      </c>
      <c r="E128" s="4" t="s">
        <v>373</v>
      </c>
      <c r="F128" s="37" t="str">
        <f t="shared" si="1"/>
        <v>Heves Megyei SZC Remenyik Zsigmond Technikum</v>
      </c>
      <c r="J128" s="17" t="s">
        <v>68</v>
      </c>
      <c r="K128" s="21" t="s">
        <v>189</v>
      </c>
    </row>
    <row r="129" spans="3:11" x14ac:dyDescent="0.35">
      <c r="C129" s="59" t="s">
        <v>366</v>
      </c>
      <c r="D129" s="4" t="s">
        <v>373</v>
      </c>
      <c r="E129" s="4" t="s">
        <v>370</v>
      </c>
      <c r="F129" s="37" t="str">
        <f t="shared" si="1"/>
        <v>Heves Megyei SZC Sárvári Kálmán Technikum, Szakképző Iskola és Kollégium</v>
      </c>
      <c r="J129" s="17" t="s">
        <v>68</v>
      </c>
      <c r="K129" s="21" t="s">
        <v>190</v>
      </c>
    </row>
    <row r="130" spans="3:11" ht="29" x14ac:dyDescent="0.35">
      <c r="C130" s="59" t="s">
        <v>366</v>
      </c>
      <c r="D130" s="5" t="s">
        <v>374</v>
      </c>
      <c r="E130" s="5" t="s">
        <v>374</v>
      </c>
      <c r="F130" s="37" t="str">
        <f t="shared" si="1"/>
        <v>Heves Megyei SZC Szent Lőrinc Vendéglátó és Idegenforgalmi Technikum és Szakképző Iskola</v>
      </c>
      <c r="J130" s="17" t="s">
        <v>68</v>
      </c>
      <c r="K130" s="21" t="s">
        <v>191</v>
      </c>
    </row>
    <row r="131" spans="3:11" x14ac:dyDescent="0.35">
      <c r="D131" s="61" t="s">
        <v>375</v>
      </c>
      <c r="E131" s="12"/>
      <c r="F131" s="37" t="e">
        <f t="shared" si="1"/>
        <v>#N/A</v>
      </c>
      <c r="J131" s="17" t="s">
        <v>68</v>
      </c>
      <c r="K131" s="21" t="s">
        <v>192</v>
      </c>
    </row>
    <row r="132" spans="3:11" x14ac:dyDescent="0.35">
      <c r="C132" s="59" t="s">
        <v>375</v>
      </c>
      <c r="D132" s="4" t="s">
        <v>376</v>
      </c>
      <c r="E132" s="12" t="s">
        <v>376</v>
      </c>
      <c r="F132" s="37" t="str">
        <f t="shared" ref="F132:F195" si="2">VLOOKUP(E132,$D:$D,1,0)</f>
        <v>Érdi SZC Csonka János Műszaki Technikum</v>
      </c>
      <c r="J132" s="17" t="s">
        <v>68</v>
      </c>
      <c r="K132" s="21" t="s">
        <v>193</v>
      </c>
    </row>
    <row r="133" spans="3:11" x14ac:dyDescent="0.35">
      <c r="C133" s="59" t="s">
        <v>375</v>
      </c>
      <c r="D133" s="4" t="s">
        <v>377</v>
      </c>
      <c r="E133" s="12" t="s">
        <v>377</v>
      </c>
      <c r="F133" s="37" t="str">
        <f t="shared" si="2"/>
        <v>Érdi SZC Eötvös József Technikum</v>
      </c>
      <c r="J133" s="17" t="s">
        <v>68</v>
      </c>
      <c r="K133" s="21" t="s">
        <v>194</v>
      </c>
    </row>
    <row r="134" spans="3:11" x14ac:dyDescent="0.35">
      <c r="C134" s="59" t="s">
        <v>375</v>
      </c>
      <c r="D134" s="4" t="s">
        <v>378</v>
      </c>
      <c r="E134" s="12" t="s">
        <v>378</v>
      </c>
      <c r="F134" s="37" t="str">
        <f t="shared" si="2"/>
        <v>Érdi SZC Kiskunlacházi Technikum és Szakképző Iskola</v>
      </c>
      <c r="J134" s="17" t="s">
        <v>68</v>
      </c>
      <c r="K134" s="21" t="s">
        <v>195</v>
      </c>
    </row>
    <row r="135" spans="3:11" x14ac:dyDescent="0.35">
      <c r="C135" s="59" t="s">
        <v>375</v>
      </c>
      <c r="D135" s="4" t="s">
        <v>379</v>
      </c>
      <c r="E135" s="12" t="s">
        <v>379</v>
      </c>
      <c r="F135" s="37" t="str">
        <f t="shared" si="2"/>
        <v>Érdi SZC Kós Károly Technikum</v>
      </c>
      <c r="J135" s="17" t="s">
        <v>68</v>
      </c>
      <c r="K135" s="21" t="s">
        <v>196</v>
      </c>
    </row>
    <row r="136" spans="3:11" x14ac:dyDescent="0.35">
      <c r="C136" s="59" t="s">
        <v>375</v>
      </c>
      <c r="D136" s="5" t="s">
        <v>380</v>
      </c>
      <c r="E136" s="31" t="s">
        <v>710</v>
      </c>
      <c r="F136" s="37" t="e">
        <f t="shared" si="2"/>
        <v>#N/A</v>
      </c>
      <c r="J136" s="17" t="s">
        <v>68</v>
      </c>
      <c r="K136" s="21" t="s">
        <v>197</v>
      </c>
    </row>
    <row r="137" spans="3:11" x14ac:dyDescent="0.35">
      <c r="C137" s="59" t="s">
        <v>375</v>
      </c>
      <c r="D137" s="4"/>
      <c r="E137" s="12" t="s">
        <v>380</v>
      </c>
      <c r="F137" s="37" t="str">
        <f t="shared" si="2"/>
        <v>Érdi SZC Százhalombattai Széchenyi István Technikum és Gimnázium</v>
      </c>
      <c r="J137" s="17" t="s">
        <v>68</v>
      </c>
      <c r="K137" s="21" t="s">
        <v>198</v>
      </c>
    </row>
    <row r="138" spans="3:11" x14ac:dyDescent="0.35">
      <c r="D138" s="61" t="s">
        <v>381</v>
      </c>
      <c r="E138" s="12"/>
      <c r="F138" s="37" t="e">
        <f t="shared" si="2"/>
        <v>#N/A</v>
      </c>
      <c r="J138" s="17" t="s">
        <v>68</v>
      </c>
      <c r="K138" s="21" t="s">
        <v>199</v>
      </c>
    </row>
    <row r="139" spans="3:11" x14ac:dyDescent="0.35">
      <c r="C139" s="59" t="s">
        <v>381</v>
      </c>
      <c r="D139" s="4" t="s">
        <v>382</v>
      </c>
      <c r="E139" s="31" t="s">
        <v>711</v>
      </c>
      <c r="F139" s="37" t="e">
        <f t="shared" si="2"/>
        <v>#N/A</v>
      </c>
      <c r="J139" s="17" t="s">
        <v>68</v>
      </c>
      <c r="K139" s="22" t="s">
        <v>200</v>
      </c>
    </row>
    <row r="140" spans="3:11" x14ac:dyDescent="0.35">
      <c r="C140" s="59" t="s">
        <v>381</v>
      </c>
      <c r="D140" s="4" t="s">
        <v>383</v>
      </c>
      <c r="E140" s="12" t="s">
        <v>382</v>
      </c>
      <c r="F140" s="37" t="str">
        <f t="shared" si="2"/>
        <v>Győri SZC Baross Gábor Két Tanítási Nyelvű Közgazdasági Technikum</v>
      </c>
      <c r="J140" s="17"/>
      <c r="K140" s="3" t="s">
        <v>614</v>
      </c>
    </row>
    <row r="141" spans="3:11" x14ac:dyDescent="0.35">
      <c r="C141" s="59" t="s">
        <v>381</v>
      </c>
      <c r="D141" s="4" t="s">
        <v>392</v>
      </c>
      <c r="E141" s="12" t="s">
        <v>383</v>
      </c>
      <c r="F141" s="37" t="str">
        <f t="shared" si="2"/>
        <v>Győri SZC Bercsényi Miklós Közlekedési és Sportiskolai Technikum</v>
      </c>
      <c r="J141" s="17" t="s">
        <v>614</v>
      </c>
      <c r="K141" s="21" t="s">
        <v>201</v>
      </c>
    </row>
    <row r="142" spans="3:11" x14ac:dyDescent="0.35">
      <c r="C142" s="59" t="s">
        <v>381</v>
      </c>
      <c r="D142" s="4" t="s">
        <v>384</v>
      </c>
      <c r="E142" s="31" t="s">
        <v>712</v>
      </c>
      <c r="F142" s="37" t="e">
        <f t="shared" si="2"/>
        <v>#N/A</v>
      </c>
      <c r="J142" s="17" t="s">
        <v>614</v>
      </c>
      <c r="K142" s="21" t="s">
        <v>202</v>
      </c>
    </row>
    <row r="143" spans="3:11" ht="29" x14ac:dyDescent="0.35">
      <c r="C143" s="59" t="s">
        <v>381</v>
      </c>
      <c r="D143" s="54" t="s">
        <v>714</v>
      </c>
      <c r="E143" s="12" t="s">
        <v>392</v>
      </c>
      <c r="F143" s="37" t="str">
        <f t="shared" si="2"/>
        <v>Győri SZC Bolyai János Technikum</v>
      </c>
      <c r="J143" s="17" t="s">
        <v>614</v>
      </c>
      <c r="K143" s="21" t="s">
        <v>203</v>
      </c>
    </row>
    <row r="144" spans="3:11" x14ac:dyDescent="0.35">
      <c r="C144" s="59" t="s">
        <v>381</v>
      </c>
      <c r="D144" s="4" t="s">
        <v>385</v>
      </c>
      <c r="E144" s="38" t="s">
        <v>384</v>
      </c>
      <c r="F144" s="37" t="str">
        <f t="shared" si="2"/>
        <v>Győri SZC Deák Ferenc Közgazdasági Technikum</v>
      </c>
      <c r="J144" s="17" t="s">
        <v>614</v>
      </c>
      <c r="K144" s="21" t="s">
        <v>204</v>
      </c>
    </row>
    <row r="145" spans="3:11" x14ac:dyDescent="0.35">
      <c r="C145" s="59" t="s">
        <v>381</v>
      </c>
      <c r="D145" s="4" t="s">
        <v>386</v>
      </c>
      <c r="E145" s="31" t="s">
        <v>713</v>
      </c>
      <c r="F145" s="37" t="e">
        <f t="shared" si="2"/>
        <v>#N/A</v>
      </c>
      <c r="J145" s="17" t="s">
        <v>614</v>
      </c>
      <c r="K145" s="21" t="s">
        <v>205</v>
      </c>
    </row>
    <row r="146" spans="3:11" ht="29" x14ac:dyDescent="0.35">
      <c r="C146" s="59" t="s">
        <v>381</v>
      </c>
      <c r="D146" s="4" t="s">
        <v>387</v>
      </c>
      <c r="E146" s="42" t="s">
        <v>714</v>
      </c>
      <c r="F146" s="55" t="str">
        <f t="shared" si="2"/>
        <v>Győri SZC Glück Frigyes Turisztikai és Vendéglátóipari Technikum és Szakképző Iskola</v>
      </c>
      <c r="J146" s="17" t="s">
        <v>614</v>
      </c>
      <c r="K146" s="21" t="s">
        <v>206</v>
      </c>
    </row>
    <row r="147" spans="3:11" x14ac:dyDescent="0.35">
      <c r="C147" s="59" t="s">
        <v>381</v>
      </c>
      <c r="D147" s="4" t="s">
        <v>388</v>
      </c>
      <c r="E147" s="31" t="s">
        <v>715</v>
      </c>
      <c r="F147" s="37" t="e">
        <f t="shared" si="2"/>
        <v>#N/A</v>
      </c>
      <c r="J147" s="17" t="s">
        <v>614</v>
      </c>
      <c r="K147" s="21" t="s">
        <v>207</v>
      </c>
    </row>
    <row r="148" spans="3:11" x14ac:dyDescent="0.35">
      <c r="C148" s="59" t="s">
        <v>381</v>
      </c>
      <c r="D148" s="4" t="s">
        <v>389</v>
      </c>
      <c r="E148" s="12" t="s">
        <v>385</v>
      </c>
      <c r="F148" s="37" t="str">
        <f t="shared" si="2"/>
        <v>Győri SZC Hild József Építőipari Technikum</v>
      </c>
      <c r="J148" s="17" t="s">
        <v>614</v>
      </c>
      <c r="K148" s="21" t="s">
        <v>208</v>
      </c>
    </row>
    <row r="149" spans="3:11" ht="29" x14ac:dyDescent="0.35">
      <c r="C149" s="59" t="s">
        <v>381</v>
      </c>
      <c r="D149" s="4" t="s">
        <v>390</v>
      </c>
      <c r="E149" s="12" t="s">
        <v>386</v>
      </c>
      <c r="F149" s="37" t="str">
        <f t="shared" si="2"/>
        <v>Győri SZC Hunyadi Mátyás Technikum</v>
      </c>
      <c r="J149" s="17" t="s">
        <v>614</v>
      </c>
      <c r="K149" s="22" t="s">
        <v>209</v>
      </c>
    </row>
    <row r="150" spans="3:11" x14ac:dyDescent="0.35">
      <c r="C150" s="59" t="s">
        <v>381</v>
      </c>
      <c r="D150" s="4" t="s">
        <v>393</v>
      </c>
      <c r="E150" s="12" t="s">
        <v>387</v>
      </c>
      <c r="F150" s="37" t="str">
        <f t="shared" si="2"/>
        <v>Győri SZC Jedlik Ányos Gépipari és Informatikai Technikum és Kollégium</v>
      </c>
      <c r="J150" s="17"/>
      <c r="K150" s="3" t="s">
        <v>615</v>
      </c>
    </row>
    <row r="151" spans="3:11" x14ac:dyDescent="0.35">
      <c r="C151" s="59" t="s">
        <v>381</v>
      </c>
      <c r="D151" s="5" t="s">
        <v>394</v>
      </c>
      <c r="E151" s="12" t="s">
        <v>388</v>
      </c>
      <c r="F151" s="37" t="str">
        <f t="shared" si="2"/>
        <v>Győri SZC Kossuth Lajos Technikum és Kollégium</v>
      </c>
      <c r="J151" s="17" t="s">
        <v>615</v>
      </c>
      <c r="K151" s="21" t="s">
        <v>210</v>
      </c>
    </row>
    <row r="152" spans="3:11" x14ac:dyDescent="0.35">
      <c r="C152" s="59" t="s">
        <v>381</v>
      </c>
      <c r="D152" s="5" t="s">
        <v>391</v>
      </c>
      <c r="E152" s="12" t="s">
        <v>389</v>
      </c>
      <c r="F152" s="37" t="str">
        <f t="shared" si="2"/>
        <v>Győri SZC Krúdy Gyula Turisztikai és Vendéglátóipari Technikum</v>
      </c>
      <c r="J152" s="17" t="s">
        <v>615</v>
      </c>
      <c r="K152" s="21" t="s">
        <v>211</v>
      </c>
    </row>
    <row r="153" spans="3:11" x14ac:dyDescent="0.35">
      <c r="C153" s="59" t="s">
        <v>381</v>
      </c>
      <c r="D153" s="4"/>
      <c r="E153" s="12" t="s">
        <v>390</v>
      </c>
      <c r="F153" s="37" t="str">
        <f t="shared" si="2"/>
        <v>Győri SZC Lukács Sándor Járműipari és Gépészeti Technikum és Kollégium</v>
      </c>
      <c r="J153" s="17" t="s">
        <v>615</v>
      </c>
      <c r="K153" s="22" t="s">
        <v>212</v>
      </c>
    </row>
    <row r="154" spans="3:11" x14ac:dyDescent="0.35">
      <c r="C154" s="59" t="s">
        <v>381</v>
      </c>
      <c r="D154" s="4"/>
      <c r="E154" s="31" t="s">
        <v>716</v>
      </c>
      <c r="F154" s="37" t="e">
        <f t="shared" si="2"/>
        <v>#N/A</v>
      </c>
      <c r="J154" s="17"/>
      <c r="K154" s="3" t="s">
        <v>619</v>
      </c>
    </row>
    <row r="155" spans="3:11" x14ac:dyDescent="0.35">
      <c r="C155" s="59" t="s">
        <v>381</v>
      </c>
      <c r="D155" s="4"/>
      <c r="E155" s="12" t="s">
        <v>393</v>
      </c>
      <c r="F155" s="37" t="str">
        <f t="shared" si="2"/>
        <v>Győri SZC Pálffy Miklós Kereskedelmi és Logisztikai Technikum</v>
      </c>
      <c r="J155" s="17" t="s">
        <v>616</v>
      </c>
      <c r="K155" s="21" t="s">
        <v>213</v>
      </c>
    </row>
    <row r="156" spans="3:11" x14ac:dyDescent="0.35">
      <c r="C156" s="59" t="s">
        <v>381</v>
      </c>
      <c r="D156" s="4"/>
      <c r="E156" s="12" t="s">
        <v>394</v>
      </c>
      <c r="F156" s="37" t="str">
        <f t="shared" si="2"/>
        <v>Győri SZC Pattantyús-Ábrahám Géza Technikum</v>
      </c>
      <c r="J156" s="17" t="s">
        <v>616</v>
      </c>
      <c r="K156" s="21" t="s">
        <v>214</v>
      </c>
    </row>
    <row r="157" spans="3:11" x14ac:dyDescent="0.35">
      <c r="C157" s="59" t="s">
        <v>381</v>
      </c>
      <c r="D157" s="4"/>
      <c r="E157" s="12" t="s">
        <v>391</v>
      </c>
      <c r="F157" s="37" t="str">
        <f t="shared" si="2"/>
        <v>Győri SZC Sport és Kreatív Technikum</v>
      </c>
      <c r="J157" s="17" t="s">
        <v>616</v>
      </c>
      <c r="K157" s="21" t="s">
        <v>215</v>
      </c>
    </row>
    <row r="158" spans="3:11" x14ac:dyDescent="0.35">
      <c r="D158" s="61" t="s">
        <v>395</v>
      </c>
      <c r="E158" s="12"/>
      <c r="F158" s="37" t="e">
        <f t="shared" si="2"/>
        <v>#N/A</v>
      </c>
      <c r="J158" s="17" t="s">
        <v>616</v>
      </c>
      <c r="K158" s="21" t="s">
        <v>216</v>
      </c>
    </row>
    <row r="159" spans="3:11" x14ac:dyDescent="0.35">
      <c r="C159" s="59" t="s">
        <v>395</v>
      </c>
      <c r="D159" s="4" t="s">
        <v>396</v>
      </c>
      <c r="E159" s="12" t="s">
        <v>396</v>
      </c>
      <c r="F159" s="37" t="str">
        <f t="shared" si="2"/>
        <v>Gyulai SZC Ady Endre-Bay Zoltán Technikum és Szakképző Iskola</v>
      </c>
      <c r="J159" s="17" t="s">
        <v>616</v>
      </c>
      <c r="K159" s="21" t="s">
        <v>217</v>
      </c>
    </row>
    <row r="160" spans="3:11" x14ac:dyDescent="0.35">
      <c r="C160" s="59" t="s">
        <v>395</v>
      </c>
      <c r="D160" s="4" t="s">
        <v>397</v>
      </c>
      <c r="E160" s="12" t="s">
        <v>397</v>
      </c>
      <c r="F160" s="37" t="str">
        <f t="shared" si="2"/>
        <v>Gyulai SZC Dévaványai Technikum, Szakképző Iskola és Kollégium</v>
      </c>
      <c r="J160" s="17" t="s">
        <v>616</v>
      </c>
      <c r="K160" s="21" t="s">
        <v>218</v>
      </c>
    </row>
    <row r="161" spans="3:11" x14ac:dyDescent="0.35">
      <c r="C161" s="59" t="s">
        <v>395</v>
      </c>
      <c r="D161" s="4" t="s">
        <v>398</v>
      </c>
      <c r="E161" s="12" t="s">
        <v>398</v>
      </c>
      <c r="F161" s="37" t="str">
        <f t="shared" si="2"/>
        <v>Gyulai SZC Harruckern János Technikum, Szakképző Iskola és Kollégium</v>
      </c>
      <c r="J161" s="17" t="s">
        <v>616</v>
      </c>
      <c r="K161" s="21" t="s">
        <v>219</v>
      </c>
    </row>
    <row r="162" spans="3:11" x14ac:dyDescent="0.35">
      <c r="C162" s="59" t="s">
        <v>395</v>
      </c>
      <c r="D162" s="4" t="s">
        <v>399</v>
      </c>
      <c r="E162" s="12" t="s">
        <v>399</v>
      </c>
      <c r="F162" s="37" t="str">
        <f t="shared" si="2"/>
        <v>Gyulai SZC Kossuth Lajos Technikum, Szakképző Iskola és Kollégium</v>
      </c>
      <c r="J162" s="17" t="s">
        <v>616</v>
      </c>
      <c r="K162" s="21" t="s">
        <v>220</v>
      </c>
    </row>
    <row r="163" spans="3:11" x14ac:dyDescent="0.35">
      <c r="C163" s="59" t="s">
        <v>395</v>
      </c>
      <c r="D163" s="4" t="s">
        <v>400</v>
      </c>
      <c r="E163" s="12" t="s">
        <v>400</v>
      </c>
      <c r="F163" s="37" t="str">
        <f t="shared" si="2"/>
        <v>Gyulai SZC Székely Mihály Technikum, Szakképző Iskola és Kollégium</v>
      </c>
      <c r="J163" s="17" t="s">
        <v>616</v>
      </c>
      <c r="K163" s="21" t="s">
        <v>221</v>
      </c>
    </row>
    <row r="164" spans="3:11" x14ac:dyDescent="0.35">
      <c r="C164" s="59" t="s">
        <v>395</v>
      </c>
      <c r="D164" s="5" t="s">
        <v>401</v>
      </c>
      <c r="E164" s="12" t="s">
        <v>401</v>
      </c>
      <c r="F164" s="37" t="str">
        <f t="shared" si="2"/>
        <v>Gyulai SZC Szigeti Endre Technikum és Szakképző Iskola</v>
      </c>
      <c r="J164" s="17" t="s">
        <v>616</v>
      </c>
      <c r="K164" s="21" t="s">
        <v>222</v>
      </c>
    </row>
    <row r="165" spans="3:11" x14ac:dyDescent="0.35">
      <c r="D165" s="61" t="s">
        <v>402</v>
      </c>
      <c r="F165" s="37" t="e">
        <f t="shared" si="2"/>
        <v>#N/A</v>
      </c>
      <c r="J165" s="17" t="s">
        <v>616</v>
      </c>
      <c r="K165" s="21" t="s">
        <v>223</v>
      </c>
    </row>
    <row r="166" spans="3:11" x14ac:dyDescent="0.35">
      <c r="C166" s="59" t="s">
        <v>402</v>
      </c>
      <c r="D166" s="4" t="s">
        <v>403</v>
      </c>
      <c r="E166" s="12" t="s">
        <v>404</v>
      </c>
      <c r="F166" s="37" t="str">
        <f t="shared" si="2"/>
        <v>Hódmezővásárhelyi SZC Corvin Mátyás Technikum és Szakképző Iskola</v>
      </c>
      <c r="J166" s="17" t="s">
        <v>616</v>
      </c>
      <c r="K166" s="21" t="s">
        <v>224</v>
      </c>
    </row>
    <row r="167" spans="3:11" ht="29" x14ac:dyDescent="0.35">
      <c r="C167" s="59" t="s">
        <v>402</v>
      </c>
      <c r="D167" s="4" t="s">
        <v>404</v>
      </c>
      <c r="E167" s="43" t="s">
        <v>717</v>
      </c>
      <c r="F167" s="37" t="e">
        <f t="shared" si="2"/>
        <v>#N/A</v>
      </c>
      <c r="J167" s="17"/>
      <c r="K167" s="22" t="s">
        <v>225</v>
      </c>
    </row>
    <row r="168" spans="3:11" x14ac:dyDescent="0.35">
      <c r="C168" s="59" t="s">
        <v>402</v>
      </c>
      <c r="D168" s="4" t="s">
        <v>405</v>
      </c>
      <c r="E168" s="31" t="s">
        <v>410</v>
      </c>
      <c r="F168" s="52" t="str">
        <f t="shared" si="2"/>
        <v>Hódmezővásárhelyi SZC Cseresnyés Kollégium</v>
      </c>
      <c r="J168" s="17"/>
      <c r="K168" s="3" t="s">
        <v>69</v>
      </c>
    </row>
    <row r="169" spans="3:11" ht="29" x14ac:dyDescent="0.35">
      <c r="C169" s="59" t="s">
        <v>402</v>
      </c>
      <c r="D169" s="4" t="s">
        <v>406</v>
      </c>
      <c r="E169" s="12" t="s">
        <v>408</v>
      </c>
      <c r="F169" s="37" t="str">
        <f t="shared" si="2"/>
        <v>Hódmezővásárhelyi SZC Csongrádi Sághy Mihály Technikum, Szakképző Iskola és Kollégium</v>
      </c>
      <c r="J169" s="17" t="s">
        <v>69</v>
      </c>
      <c r="K169" s="21" t="s">
        <v>226</v>
      </c>
    </row>
    <row r="170" spans="3:11" x14ac:dyDescent="0.35">
      <c r="C170" s="59" t="s">
        <v>402</v>
      </c>
      <c r="D170" s="4" t="s">
        <v>407</v>
      </c>
      <c r="E170" s="12" t="s">
        <v>405</v>
      </c>
      <c r="F170" s="37" t="str">
        <f t="shared" si="2"/>
        <v>Hódmezővásárhelyi SZC Eötvös József Technikum</v>
      </c>
      <c r="J170" s="17" t="s">
        <v>69</v>
      </c>
      <c r="K170" s="22" t="s">
        <v>227</v>
      </c>
    </row>
    <row r="171" spans="3:11" ht="29" x14ac:dyDescent="0.35">
      <c r="C171" s="59" t="s">
        <v>402</v>
      </c>
      <c r="D171" s="4" t="s">
        <v>408</v>
      </c>
      <c r="E171" s="12" t="s">
        <v>406</v>
      </c>
      <c r="F171" s="37" t="str">
        <f t="shared" si="2"/>
        <v>Hódmezővásárhelyi SZC Makói Návay Lajos Technikum és Kollégium</v>
      </c>
      <c r="J171" s="17"/>
      <c r="K171" s="3" t="s">
        <v>70</v>
      </c>
    </row>
    <row r="172" spans="3:11" x14ac:dyDescent="0.35">
      <c r="C172" s="59" t="s">
        <v>402</v>
      </c>
      <c r="D172" s="5" t="s">
        <v>409</v>
      </c>
      <c r="E172" s="12" t="s">
        <v>403</v>
      </c>
      <c r="F172" s="37" t="str">
        <f t="shared" si="2"/>
        <v>Hódmezővásárhelyi SZC Szentesi Boros Sámuel Technikum</v>
      </c>
      <c r="J172" s="17" t="s">
        <v>70</v>
      </c>
      <c r="K172" s="21" t="s">
        <v>228</v>
      </c>
    </row>
    <row r="173" spans="3:11" x14ac:dyDescent="0.35">
      <c r="C173" s="59" t="s">
        <v>402</v>
      </c>
      <c r="D173" s="4"/>
      <c r="E173" s="12" t="s">
        <v>407</v>
      </c>
      <c r="F173" s="37" t="str">
        <f t="shared" si="2"/>
        <v>Hódmezővásárhelyi SZC Szentesi Pollák Antal Technikum</v>
      </c>
      <c r="J173" s="17" t="s">
        <v>70</v>
      </c>
      <c r="K173" s="21" t="s">
        <v>229</v>
      </c>
    </row>
    <row r="174" spans="3:11" x14ac:dyDescent="0.35">
      <c r="C174" s="59" t="s">
        <v>402</v>
      </c>
      <c r="D174" s="20" t="s">
        <v>410</v>
      </c>
      <c r="E174" s="12" t="s">
        <v>409</v>
      </c>
      <c r="F174" s="37" t="str">
        <f t="shared" si="2"/>
        <v>Hódmezővásárhelyi SZC Szentesi Zsoldos Ferenc Technikum</v>
      </c>
      <c r="J174" s="17" t="s">
        <v>70</v>
      </c>
      <c r="K174" s="22" t="s">
        <v>230</v>
      </c>
    </row>
    <row r="175" spans="3:11" x14ac:dyDescent="0.35">
      <c r="D175" s="61" t="s">
        <v>411</v>
      </c>
      <c r="E175" s="12"/>
      <c r="F175" s="37" t="e">
        <f t="shared" si="2"/>
        <v>#N/A</v>
      </c>
      <c r="J175" s="17"/>
      <c r="K175" s="3" t="s">
        <v>71</v>
      </c>
    </row>
    <row r="176" spans="3:11" x14ac:dyDescent="0.35">
      <c r="C176" s="59" t="s">
        <v>411</v>
      </c>
      <c r="D176" s="4" t="s">
        <v>413</v>
      </c>
      <c r="E176" s="39" t="s">
        <v>418</v>
      </c>
      <c r="F176" s="52" t="str">
        <f t="shared" si="2"/>
        <v>Kaposvári SZC Barcsi Kollégium</v>
      </c>
      <c r="J176" s="17" t="s">
        <v>71</v>
      </c>
      <c r="K176" s="21" t="s">
        <v>231</v>
      </c>
    </row>
    <row r="177" spans="3:11" x14ac:dyDescent="0.35">
      <c r="C177" s="59" t="s">
        <v>411</v>
      </c>
      <c r="D177" s="4" t="s">
        <v>414</v>
      </c>
      <c r="E177" s="31" t="s">
        <v>718</v>
      </c>
      <c r="F177" s="37" t="e">
        <f t="shared" si="2"/>
        <v>#N/A</v>
      </c>
      <c r="J177" s="17" t="s">
        <v>71</v>
      </c>
      <c r="K177" s="21" t="s">
        <v>232</v>
      </c>
    </row>
    <row r="178" spans="3:11" x14ac:dyDescent="0.35">
      <c r="C178" s="59" t="s">
        <v>411</v>
      </c>
      <c r="D178" s="4" t="s">
        <v>412</v>
      </c>
      <c r="E178" s="12" t="s">
        <v>413</v>
      </c>
      <c r="F178" s="37" t="str">
        <f t="shared" si="2"/>
        <v>Kaposvári SZC Dráva Völgye Technikum és Gimnázium</v>
      </c>
      <c r="J178" s="17" t="s">
        <v>71</v>
      </c>
      <c r="K178" s="21" t="s">
        <v>233</v>
      </c>
    </row>
    <row r="179" spans="3:11" x14ac:dyDescent="0.35">
      <c r="C179" s="59" t="s">
        <v>411</v>
      </c>
      <c r="D179" s="4" t="s">
        <v>415</v>
      </c>
      <c r="E179" s="12" t="s">
        <v>414</v>
      </c>
      <c r="F179" s="37" t="str">
        <f t="shared" si="2"/>
        <v>Kaposvári SZC Eötvös Loránd Műszaki Technikum és Kollégium</v>
      </c>
      <c r="J179" s="17" t="s">
        <v>71</v>
      </c>
      <c r="K179" s="21" t="s">
        <v>234</v>
      </c>
    </row>
    <row r="180" spans="3:11" x14ac:dyDescent="0.35">
      <c r="C180" s="59" t="s">
        <v>411</v>
      </c>
      <c r="D180" s="4" t="s">
        <v>416</v>
      </c>
      <c r="E180" s="31" t="s">
        <v>719</v>
      </c>
      <c r="F180" s="37" t="e">
        <f t="shared" si="2"/>
        <v>#N/A</v>
      </c>
      <c r="J180" s="17" t="s">
        <v>71</v>
      </c>
      <c r="K180" s="21" t="s">
        <v>235</v>
      </c>
    </row>
    <row r="181" spans="3:11" x14ac:dyDescent="0.35">
      <c r="C181" s="59" t="s">
        <v>411</v>
      </c>
      <c r="D181" s="5" t="s">
        <v>417</v>
      </c>
      <c r="E181" s="12" t="s">
        <v>412</v>
      </c>
      <c r="F181" s="37" t="str">
        <f t="shared" si="2"/>
        <v>Kaposvári SZC Lamping József Technikum és Szakképző Iskola</v>
      </c>
      <c r="J181" s="17" t="s">
        <v>71</v>
      </c>
      <c r="K181" s="22" t="s">
        <v>236</v>
      </c>
    </row>
    <row r="182" spans="3:11" x14ac:dyDescent="0.35">
      <c r="C182" s="59" t="s">
        <v>411</v>
      </c>
      <c r="D182" s="4"/>
      <c r="E182" s="12" t="s">
        <v>415</v>
      </c>
      <c r="F182" s="37" t="str">
        <f t="shared" si="2"/>
        <v>Kaposvári SZC Nagyatádi Ady Endre Technikum és Gimnázium</v>
      </c>
      <c r="J182" s="17"/>
      <c r="K182" s="3" t="s">
        <v>620</v>
      </c>
    </row>
    <row r="183" spans="3:11" x14ac:dyDescent="0.35">
      <c r="C183" s="59" t="s">
        <v>411</v>
      </c>
      <c r="D183" s="4"/>
      <c r="E183" s="31" t="s">
        <v>720</v>
      </c>
      <c r="F183" s="37" t="e">
        <f t="shared" si="2"/>
        <v>#N/A</v>
      </c>
      <c r="J183" s="17" t="s">
        <v>72</v>
      </c>
      <c r="K183" s="21" t="s">
        <v>237</v>
      </c>
    </row>
    <row r="184" spans="3:11" x14ac:dyDescent="0.35">
      <c r="C184" s="59" t="s">
        <v>411</v>
      </c>
      <c r="D184" s="4"/>
      <c r="E184" s="12" t="s">
        <v>416</v>
      </c>
      <c r="F184" s="37" t="str">
        <f t="shared" si="2"/>
        <v>Kaposvári SZC Noszlopy Gáspár Közgazdasági Technikum</v>
      </c>
      <c r="J184" s="17" t="s">
        <v>72</v>
      </c>
      <c r="K184" s="21" t="s">
        <v>238</v>
      </c>
    </row>
    <row r="185" spans="3:11" x14ac:dyDescent="0.35">
      <c r="C185" s="59" t="s">
        <v>411</v>
      </c>
      <c r="D185" s="4"/>
      <c r="E185" s="31" t="s">
        <v>721</v>
      </c>
      <c r="F185" s="37" t="e">
        <f t="shared" si="2"/>
        <v>#N/A</v>
      </c>
      <c r="J185" s="17" t="s">
        <v>72</v>
      </c>
      <c r="K185" s="21" t="s">
        <v>239</v>
      </c>
    </row>
    <row r="186" spans="3:11" x14ac:dyDescent="0.35">
      <c r="C186" s="59" t="s">
        <v>411</v>
      </c>
      <c r="D186" s="20" t="s">
        <v>418</v>
      </c>
      <c r="E186" s="12" t="s">
        <v>417</v>
      </c>
      <c r="F186" s="37" t="str">
        <f t="shared" si="2"/>
        <v>Kaposvári SZC Széchenyi István Technikum és Szakképző Iskola</v>
      </c>
      <c r="J186" s="17" t="s">
        <v>72</v>
      </c>
      <c r="K186" s="21" t="s">
        <v>240</v>
      </c>
    </row>
    <row r="187" spans="3:11" x14ac:dyDescent="0.35">
      <c r="D187" s="61" t="s">
        <v>419</v>
      </c>
      <c r="E187" s="12"/>
      <c r="F187" s="37" t="e">
        <f t="shared" si="2"/>
        <v>#N/A</v>
      </c>
      <c r="J187" s="17" t="s">
        <v>72</v>
      </c>
      <c r="K187" s="21" t="s">
        <v>241</v>
      </c>
    </row>
    <row r="188" spans="3:11" x14ac:dyDescent="0.35">
      <c r="C188" s="59" t="s">
        <v>419</v>
      </c>
      <c r="D188" s="4" t="s">
        <v>420</v>
      </c>
      <c r="E188" s="12" t="s">
        <v>420</v>
      </c>
      <c r="F188" s="37" t="str">
        <f t="shared" si="2"/>
        <v>Karcagi SZC Hámori András Technikum és Szakképző Iskola</v>
      </c>
      <c r="J188" s="17" t="s">
        <v>72</v>
      </c>
      <c r="K188" s="21" t="s">
        <v>242</v>
      </c>
    </row>
    <row r="189" spans="3:11" x14ac:dyDescent="0.35">
      <c r="C189" s="59" t="s">
        <v>419</v>
      </c>
      <c r="D189" s="4" t="s">
        <v>421</v>
      </c>
      <c r="E189" s="38" t="s">
        <v>421</v>
      </c>
      <c r="F189" s="37" t="str">
        <f t="shared" si="2"/>
        <v>Karcagi SZC Kunszentmártoni Technikum és Szakképző Iskola</v>
      </c>
      <c r="J189" s="17" t="s">
        <v>72</v>
      </c>
      <c r="K189" s="21" t="s">
        <v>243</v>
      </c>
    </row>
    <row r="190" spans="3:11" x14ac:dyDescent="0.35">
      <c r="C190" s="59" t="s">
        <v>419</v>
      </c>
      <c r="D190" s="4" t="s">
        <v>422</v>
      </c>
      <c r="E190" s="12" t="s">
        <v>422</v>
      </c>
      <c r="F190" s="37" t="str">
        <f t="shared" si="2"/>
        <v>Karcagi SZC Lábassy János Technikum és Szakképző Iskola</v>
      </c>
      <c r="J190" s="17" t="s">
        <v>72</v>
      </c>
      <c r="K190" s="22" t="s">
        <v>244</v>
      </c>
    </row>
    <row r="191" spans="3:11" x14ac:dyDescent="0.35">
      <c r="C191" s="59" t="s">
        <v>419</v>
      </c>
      <c r="D191" s="4" t="s">
        <v>423</v>
      </c>
      <c r="E191" s="31" t="s">
        <v>722</v>
      </c>
      <c r="F191" s="37" t="e">
        <f t="shared" si="2"/>
        <v>#N/A</v>
      </c>
      <c r="J191" s="17"/>
      <c r="K191" s="3" t="s">
        <v>73</v>
      </c>
    </row>
    <row r="192" spans="3:11" x14ac:dyDescent="0.35">
      <c r="C192" s="59" t="s">
        <v>419</v>
      </c>
      <c r="D192" s="4" t="s">
        <v>424</v>
      </c>
      <c r="E192" s="12" t="s">
        <v>423</v>
      </c>
      <c r="F192" s="37" t="str">
        <f t="shared" si="2"/>
        <v>Karcagi SZC Nagy László Gimnázium, Technikum és Szakképző Iskola</v>
      </c>
      <c r="J192" s="17" t="s">
        <v>73</v>
      </c>
      <c r="K192" s="21" t="s">
        <v>245</v>
      </c>
    </row>
    <row r="193" spans="3:11" x14ac:dyDescent="0.35">
      <c r="C193" s="59" t="s">
        <v>419</v>
      </c>
      <c r="D193" s="4" t="s">
        <v>425</v>
      </c>
      <c r="E193" s="12" t="s">
        <v>424</v>
      </c>
      <c r="F193" s="37" t="str">
        <f t="shared" si="2"/>
        <v>Karcagi SZC Teleki Blanka Gimnázium, Technikum és Kollégium</v>
      </c>
      <c r="J193" s="17" t="s">
        <v>73</v>
      </c>
      <c r="K193" s="21" t="s">
        <v>246</v>
      </c>
    </row>
    <row r="194" spans="3:11" x14ac:dyDescent="0.35">
      <c r="C194" s="59" t="s">
        <v>419</v>
      </c>
      <c r="D194" s="5" t="s">
        <v>426</v>
      </c>
      <c r="E194" s="12" t="s">
        <v>425</v>
      </c>
      <c r="F194" s="37" t="str">
        <f t="shared" si="2"/>
        <v>Karcagi SZC Ványai Ambrus Technikum, Szakképző Iskola és Kollégium</v>
      </c>
      <c r="J194" s="17" t="s">
        <v>73</v>
      </c>
      <c r="K194" s="21" t="s">
        <v>247</v>
      </c>
    </row>
    <row r="195" spans="3:11" x14ac:dyDescent="0.35">
      <c r="C195" s="59" t="s">
        <v>419</v>
      </c>
      <c r="D195" s="4"/>
      <c r="E195" s="12" t="s">
        <v>426</v>
      </c>
      <c r="F195" s="37" t="str">
        <f t="shared" si="2"/>
        <v>Karcagi SZC Varró István Technikum, Szakképző Iskola és Kollégium</v>
      </c>
      <c r="J195" s="17" t="s">
        <v>73</v>
      </c>
      <c r="K195" s="21" t="s">
        <v>248</v>
      </c>
    </row>
    <row r="196" spans="3:11" x14ac:dyDescent="0.35">
      <c r="D196" s="61" t="s">
        <v>427</v>
      </c>
      <c r="E196" s="12"/>
      <c r="F196" s="37" t="e">
        <f t="shared" ref="F196:F259" si="3">VLOOKUP(E196,$D:$D,1,0)</f>
        <v>#N/A</v>
      </c>
      <c r="J196" s="17" t="s">
        <v>73</v>
      </c>
      <c r="K196" s="21" t="s">
        <v>249</v>
      </c>
    </row>
    <row r="197" spans="3:11" x14ac:dyDescent="0.35">
      <c r="C197" s="59" t="s">
        <v>427</v>
      </c>
      <c r="D197" s="4" t="s">
        <v>428</v>
      </c>
      <c r="E197" s="31" t="s">
        <v>723</v>
      </c>
      <c r="F197" s="37" t="e">
        <f t="shared" si="3"/>
        <v>#N/A</v>
      </c>
      <c r="J197" s="17" t="s">
        <v>73</v>
      </c>
      <c r="K197" s="21" t="s">
        <v>250</v>
      </c>
    </row>
    <row r="198" spans="3:11" x14ac:dyDescent="0.35">
      <c r="C198" s="59" t="s">
        <v>427</v>
      </c>
      <c r="D198" s="4" t="s">
        <v>429</v>
      </c>
      <c r="E198" s="12" t="s">
        <v>428</v>
      </c>
      <c r="F198" s="37" t="str">
        <f t="shared" si="3"/>
        <v>Kecskeméti SZC Gáspár András Technikum</v>
      </c>
      <c r="J198" s="17" t="s">
        <v>73</v>
      </c>
      <c r="K198" s="21" t="s">
        <v>251</v>
      </c>
    </row>
    <row r="199" spans="3:11" x14ac:dyDescent="0.35">
      <c r="C199" s="59" t="s">
        <v>427</v>
      </c>
      <c r="D199" s="4" t="s">
        <v>430</v>
      </c>
      <c r="E199" s="38" t="s">
        <v>429</v>
      </c>
      <c r="F199" s="37" t="str">
        <f t="shared" si="3"/>
        <v>Kecskeméti SZC Gróf Károlyi Sándor Technikum</v>
      </c>
      <c r="J199" s="17" t="s">
        <v>73</v>
      </c>
      <c r="K199" s="21" t="s">
        <v>252</v>
      </c>
    </row>
    <row r="200" spans="3:11" x14ac:dyDescent="0.35">
      <c r="C200" s="59" t="s">
        <v>427</v>
      </c>
      <c r="D200" s="4" t="s">
        <v>431</v>
      </c>
      <c r="E200" s="12" t="s">
        <v>430</v>
      </c>
      <c r="F200" s="37" t="str">
        <f t="shared" si="3"/>
        <v>Kecskeméti SZC Kada Elek Technikum</v>
      </c>
      <c r="J200" s="17" t="s">
        <v>73</v>
      </c>
      <c r="K200" s="22" t="s">
        <v>253</v>
      </c>
    </row>
    <row r="201" spans="3:11" x14ac:dyDescent="0.35">
      <c r="C201" s="59" t="s">
        <v>427</v>
      </c>
      <c r="D201" s="4" t="s">
        <v>432</v>
      </c>
      <c r="E201" s="12" t="s">
        <v>431</v>
      </c>
      <c r="F201" s="37" t="str">
        <f t="shared" si="3"/>
        <v>Kecskeméti SZC Kandó Kálmán Technikum</v>
      </c>
      <c r="J201" s="24"/>
      <c r="K201" s="25" t="s">
        <v>692</v>
      </c>
    </row>
    <row r="202" spans="3:11" x14ac:dyDescent="0.35">
      <c r="C202" s="59" t="s">
        <v>427</v>
      </c>
      <c r="D202" s="4" t="s">
        <v>433</v>
      </c>
      <c r="E202" s="31" t="s">
        <v>435</v>
      </c>
      <c r="F202" s="52" t="str">
        <f t="shared" si="3"/>
        <v>Kecskeméti SZC Kollégium</v>
      </c>
      <c r="J202" s="24" t="s">
        <v>692</v>
      </c>
      <c r="K202" s="26" t="s">
        <v>693</v>
      </c>
    </row>
    <row r="203" spans="3:11" x14ac:dyDescent="0.35">
      <c r="C203" s="59" t="s">
        <v>427</v>
      </c>
      <c r="D203" s="5" t="s">
        <v>434</v>
      </c>
      <c r="E203" s="12" t="s">
        <v>432</v>
      </c>
      <c r="F203" s="37" t="str">
        <f t="shared" si="3"/>
        <v>Kecskeméti SZC Széchenyi István Technikum</v>
      </c>
      <c r="K203" s="22"/>
    </row>
    <row r="204" spans="3:11" x14ac:dyDescent="0.35">
      <c r="C204" s="59" t="s">
        <v>427</v>
      </c>
      <c r="D204" s="4"/>
      <c r="E204" s="12" t="s">
        <v>433</v>
      </c>
      <c r="F204" s="37" t="str">
        <f t="shared" si="3"/>
        <v>Kecskeméti SZC Szent-Györgyi Albert Technikum</v>
      </c>
    </row>
    <row r="205" spans="3:11" x14ac:dyDescent="0.35">
      <c r="C205" s="59" t="s">
        <v>427</v>
      </c>
      <c r="D205" s="4"/>
      <c r="E205" s="31" t="s">
        <v>724</v>
      </c>
      <c r="F205" s="37" t="e">
        <f t="shared" si="3"/>
        <v>#N/A</v>
      </c>
    </row>
    <row r="206" spans="3:11" x14ac:dyDescent="0.35">
      <c r="C206" s="59" t="s">
        <v>427</v>
      </c>
      <c r="D206" s="20" t="s">
        <v>435</v>
      </c>
      <c r="E206" s="12" t="s">
        <v>434</v>
      </c>
      <c r="F206" s="37" t="str">
        <f t="shared" si="3"/>
        <v>Kecskeméti SZC Virágh Gedeon Technikum</v>
      </c>
    </row>
    <row r="207" spans="3:11" x14ac:dyDescent="0.35">
      <c r="D207" s="61" t="s">
        <v>436</v>
      </c>
      <c r="E207" s="12"/>
      <c r="F207" s="37" t="e">
        <f t="shared" si="3"/>
        <v>#N/A</v>
      </c>
    </row>
    <row r="208" spans="3:11" x14ac:dyDescent="0.35">
      <c r="C208" s="59" t="s">
        <v>436</v>
      </c>
      <c r="D208" s="4" t="s">
        <v>437</v>
      </c>
      <c r="E208" s="12" t="s">
        <v>437</v>
      </c>
      <c r="F208" s="37" t="str">
        <f t="shared" si="3"/>
        <v>Kiskunhalasi SZC Dékáni Árpád Technikum</v>
      </c>
    </row>
    <row r="209" spans="3:6" x14ac:dyDescent="0.35">
      <c r="C209" s="59" t="s">
        <v>436</v>
      </c>
      <c r="D209" s="4" t="s">
        <v>438</v>
      </c>
      <c r="E209" s="12" t="s">
        <v>438</v>
      </c>
      <c r="F209" s="37" t="str">
        <f t="shared" si="3"/>
        <v>Kiskunhalasi SZC Kiskőrösi Wattay Technikum és Kollégium</v>
      </c>
    </row>
    <row r="210" spans="3:6" ht="29" x14ac:dyDescent="0.35">
      <c r="C210" s="59" t="s">
        <v>436</v>
      </c>
      <c r="D210" s="4" t="s">
        <v>439</v>
      </c>
      <c r="E210" s="12" t="s">
        <v>439</v>
      </c>
      <c r="F210" s="37" t="str">
        <f t="shared" si="3"/>
        <v>Kiskunhalasi SZC Kiskunfélegyházi Kossuth Lajos Technikum, Szakképző Iskola és Kollégium</v>
      </c>
    </row>
    <row r="211" spans="3:6" x14ac:dyDescent="0.35">
      <c r="C211" s="59" t="s">
        <v>436</v>
      </c>
      <c r="D211" s="4" t="s">
        <v>440</v>
      </c>
      <c r="E211" s="38" t="s">
        <v>440</v>
      </c>
      <c r="F211" s="37" t="str">
        <f t="shared" si="3"/>
        <v>Kiskunhalasi SZC Kiskunfélegyházi Közgazdasági Technikum</v>
      </c>
    </row>
    <row r="212" spans="3:6" x14ac:dyDescent="0.35">
      <c r="C212" s="59" t="s">
        <v>436</v>
      </c>
      <c r="D212" s="5"/>
      <c r="E212" s="31" t="s">
        <v>725</v>
      </c>
      <c r="F212" s="37" t="e">
        <f t="shared" si="3"/>
        <v>#N/A</v>
      </c>
    </row>
    <row r="213" spans="3:6" x14ac:dyDescent="0.35">
      <c r="D213" s="61" t="s">
        <v>441</v>
      </c>
      <c r="E213" s="12"/>
      <c r="F213" s="37" t="e">
        <f t="shared" si="3"/>
        <v>#N/A</v>
      </c>
    </row>
    <row r="214" spans="3:6" x14ac:dyDescent="0.35">
      <c r="C214" s="59" t="s">
        <v>441</v>
      </c>
      <c r="D214" s="49" t="s">
        <v>726</v>
      </c>
      <c r="E214" s="12" t="s">
        <v>726</v>
      </c>
      <c r="F214" s="37" t="str">
        <f t="shared" si="3"/>
        <v>Kisvárdai SZC Csengeri Ady Endre Technikum és Kollégium</v>
      </c>
    </row>
    <row r="215" spans="3:6" x14ac:dyDescent="0.35">
      <c r="C215" s="59" t="s">
        <v>441</v>
      </c>
      <c r="D215" s="4" t="s">
        <v>442</v>
      </c>
      <c r="E215" s="12" t="s">
        <v>442</v>
      </c>
      <c r="F215" s="37" t="str">
        <f t="shared" si="3"/>
        <v>Kisvárdai SZC Fehérgyarmati Petőfi Sándor Technikum</v>
      </c>
    </row>
    <row r="216" spans="3:6" x14ac:dyDescent="0.35">
      <c r="C216" s="59" t="s">
        <v>441</v>
      </c>
      <c r="D216" s="4" t="s">
        <v>443</v>
      </c>
      <c r="E216" s="12" t="s">
        <v>443</v>
      </c>
      <c r="F216" s="37" t="str">
        <f t="shared" si="3"/>
        <v>Kisvárdai SZC II. Rákóczi Ferenc Technikum és Szakképző Iskola</v>
      </c>
    </row>
    <row r="217" spans="3:6" x14ac:dyDescent="0.35">
      <c r="C217" s="59" t="s">
        <v>441</v>
      </c>
      <c r="D217" s="4" t="s">
        <v>444</v>
      </c>
      <c r="E217" s="12" t="s">
        <v>444</v>
      </c>
      <c r="F217" s="37" t="str">
        <f t="shared" si="3"/>
        <v>Kisvárdai SZC Kandó Kálmán Technikum és Dr. Béres József Kollégium</v>
      </c>
    </row>
    <row r="218" spans="3:6" x14ac:dyDescent="0.35">
      <c r="C218" s="59" t="s">
        <v>441</v>
      </c>
      <c r="D218" s="5" t="s">
        <v>621</v>
      </c>
      <c r="E218" s="38" t="s">
        <v>621</v>
      </c>
      <c r="F218" s="37" t="str">
        <f t="shared" si="3"/>
        <v>Kisvárdai SZC Móricz Zsigmond Szakképző Iskola</v>
      </c>
    </row>
    <row r="219" spans="3:6" x14ac:dyDescent="0.35">
      <c r="D219" s="61" t="s">
        <v>445</v>
      </c>
      <c r="F219" s="37" t="e">
        <f t="shared" si="3"/>
        <v>#N/A</v>
      </c>
    </row>
    <row r="220" spans="3:6" ht="29" x14ac:dyDescent="0.35">
      <c r="C220" s="59" t="s">
        <v>445</v>
      </c>
      <c r="D220" s="4" t="s">
        <v>446</v>
      </c>
      <c r="E220" s="12" t="s">
        <v>446</v>
      </c>
      <c r="F220" s="37" t="str">
        <f t="shared" si="3"/>
        <v>Mátészalkai SZC Bethlen Gábor Technikum, Szakképző Iskola és Kollégium</v>
      </c>
    </row>
    <row r="221" spans="3:6" x14ac:dyDescent="0.35">
      <c r="C221" s="59" t="s">
        <v>445</v>
      </c>
      <c r="D221" s="4" t="s">
        <v>447</v>
      </c>
      <c r="E221" s="12" t="s">
        <v>447</v>
      </c>
      <c r="F221" s="37" t="str">
        <f t="shared" si="3"/>
        <v>Mátészalkai SZC Budai Nagy Antal Technikum és Szakgimnázium</v>
      </c>
    </row>
    <row r="222" spans="3:6" x14ac:dyDescent="0.35">
      <c r="C222" s="59" t="s">
        <v>445</v>
      </c>
      <c r="D222" s="4" t="s">
        <v>448</v>
      </c>
      <c r="E222" s="12" t="s">
        <v>448</v>
      </c>
      <c r="F222" s="37" t="str">
        <f t="shared" si="3"/>
        <v>Mátészalkai SZC Déri Miksa Technikum, Szakképző Iskola és Kollégium</v>
      </c>
    </row>
    <row r="223" spans="3:6" x14ac:dyDescent="0.35">
      <c r="C223" s="59" t="s">
        <v>445</v>
      </c>
      <c r="D223" s="4" t="s">
        <v>449</v>
      </c>
      <c r="E223" s="12" t="s">
        <v>449</v>
      </c>
      <c r="F223" s="37" t="str">
        <f t="shared" si="3"/>
        <v>Mátészalkai SZC Gépészeti Technikum és Kollégium</v>
      </c>
    </row>
    <row r="224" spans="3:6" x14ac:dyDescent="0.35">
      <c r="C224" s="59" t="s">
        <v>445</v>
      </c>
      <c r="D224" s="5"/>
      <c r="E224" s="31" t="s">
        <v>727</v>
      </c>
      <c r="F224" s="37" t="e">
        <f t="shared" si="3"/>
        <v>#N/A</v>
      </c>
    </row>
    <row r="225" spans="3:6" x14ac:dyDescent="0.35">
      <c r="D225" s="61" t="s">
        <v>450</v>
      </c>
      <c r="E225" s="12"/>
      <c r="F225" s="37" t="e">
        <f t="shared" si="3"/>
        <v>#N/A</v>
      </c>
    </row>
    <row r="226" spans="3:6" x14ac:dyDescent="0.35">
      <c r="C226" s="59" t="s">
        <v>450</v>
      </c>
      <c r="D226" s="4" t="s">
        <v>451</v>
      </c>
      <c r="E226" s="38" t="s">
        <v>451</v>
      </c>
      <c r="F226" s="37" t="str">
        <f t="shared" si="3"/>
        <v>Miskolci SZC Andrássy Gyula Gépipari Technikum</v>
      </c>
    </row>
    <row r="227" spans="3:6" x14ac:dyDescent="0.35">
      <c r="C227" s="59" t="s">
        <v>450</v>
      </c>
      <c r="D227" s="4" t="s">
        <v>452</v>
      </c>
      <c r="E227" s="12" t="s">
        <v>452</v>
      </c>
      <c r="F227" s="37" t="str">
        <f t="shared" si="3"/>
        <v>Miskolci SZC Baross Gábor Üzleti és Közlekedési Technikum</v>
      </c>
    </row>
    <row r="228" spans="3:6" x14ac:dyDescent="0.35">
      <c r="C228" s="59" t="s">
        <v>450</v>
      </c>
      <c r="D228" s="4" t="s">
        <v>453</v>
      </c>
      <c r="E228" s="12" t="s">
        <v>453</v>
      </c>
      <c r="F228" s="37" t="str">
        <f t="shared" si="3"/>
        <v>Miskolci SZC Berzeviczy Gergely Technikum</v>
      </c>
    </row>
    <row r="229" spans="3:6" x14ac:dyDescent="0.35">
      <c r="C229" s="59" t="s">
        <v>450</v>
      </c>
      <c r="D229" s="4" t="s">
        <v>454</v>
      </c>
      <c r="E229" s="12" t="s">
        <v>454</v>
      </c>
      <c r="F229" s="37" t="str">
        <f t="shared" si="3"/>
        <v>Miskolci SZC Bláthy Ottó Villamosipari Technikum</v>
      </c>
    </row>
    <row r="230" spans="3:6" x14ac:dyDescent="0.35">
      <c r="C230" s="59" t="s">
        <v>450</v>
      </c>
      <c r="D230" s="4" t="s">
        <v>455</v>
      </c>
      <c r="E230" s="12" t="s">
        <v>455</v>
      </c>
      <c r="F230" s="37" t="str">
        <f t="shared" si="3"/>
        <v>Miskolci SZC Kandó Kálmán Informatikai Technikum</v>
      </c>
    </row>
    <row r="231" spans="3:6" ht="29" x14ac:dyDescent="0.35">
      <c r="C231" s="59" t="s">
        <v>450</v>
      </c>
      <c r="D231" s="4" t="s">
        <v>456</v>
      </c>
      <c r="E231" s="12" t="s">
        <v>456</v>
      </c>
      <c r="F231" s="37" t="str">
        <f t="shared" si="3"/>
        <v>Miskolci SZC Kós Károly Építőipari, Kreatív Technikum és Szakképző Iskola</v>
      </c>
    </row>
    <row r="232" spans="3:6" ht="29" x14ac:dyDescent="0.35">
      <c r="C232" s="59" t="s">
        <v>450</v>
      </c>
      <c r="D232" s="4" t="s">
        <v>457</v>
      </c>
      <c r="E232" s="44" t="s">
        <v>728</v>
      </c>
      <c r="F232" s="37" t="e">
        <f t="shared" si="3"/>
        <v>#N/A</v>
      </c>
    </row>
    <row r="233" spans="3:6" ht="29" x14ac:dyDescent="0.35">
      <c r="C233" s="59" t="s">
        <v>450</v>
      </c>
      <c r="D233" s="4" t="s">
        <v>458</v>
      </c>
      <c r="E233" s="31" t="s">
        <v>694</v>
      </c>
      <c r="F233" s="37" t="e">
        <f t="shared" si="3"/>
        <v>#N/A</v>
      </c>
    </row>
    <row r="234" spans="3:6" ht="29" x14ac:dyDescent="0.35">
      <c r="C234" s="59" t="s">
        <v>450</v>
      </c>
      <c r="D234" s="5" t="s">
        <v>459</v>
      </c>
      <c r="E234" s="12" t="s">
        <v>457</v>
      </c>
      <c r="F234" s="37" t="str">
        <f t="shared" si="3"/>
        <v>Miskolci SZC Mezőkövesdi Szent László Gimnázium és Közgazdasági Technikum</v>
      </c>
    </row>
    <row r="235" spans="3:6" x14ac:dyDescent="0.35">
      <c r="C235" s="59" t="s">
        <v>450</v>
      </c>
      <c r="D235" s="4"/>
      <c r="E235" s="12" t="s">
        <v>458</v>
      </c>
      <c r="F235" s="37" t="str">
        <f t="shared" si="3"/>
        <v>Miskolci SZC Szemere Bertalan Technikum, Szakképző Iskola és Kollégium</v>
      </c>
    </row>
    <row r="236" spans="3:6" ht="29" x14ac:dyDescent="0.35">
      <c r="C236" s="59" t="s">
        <v>450</v>
      </c>
      <c r="D236" s="4"/>
      <c r="E236" s="12" t="s">
        <v>459</v>
      </c>
      <c r="F236" s="37" t="str">
        <f t="shared" si="3"/>
        <v>Miskolci SZC Szentpáli István Kereskedelmi és Vendéglátó Technikum és Szakképző Iskola</v>
      </c>
    </row>
    <row r="237" spans="3:6" x14ac:dyDescent="0.35">
      <c r="D237" s="61" t="s">
        <v>460</v>
      </c>
      <c r="E237" s="12"/>
      <c r="F237" s="37" t="e">
        <f t="shared" si="3"/>
        <v>#N/A</v>
      </c>
    </row>
    <row r="238" spans="3:6" x14ac:dyDescent="0.35">
      <c r="C238" s="59" t="s">
        <v>460</v>
      </c>
      <c r="D238" s="4" t="s">
        <v>461</v>
      </c>
      <c r="E238" s="12" t="s">
        <v>461</v>
      </c>
      <c r="F238" s="37" t="str">
        <f t="shared" si="3"/>
        <v>Nagykanizsai SZC Cserháti Sándor Technikum és Kollégium</v>
      </c>
    </row>
    <row r="239" spans="3:6" x14ac:dyDescent="0.35">
      <c r="C239" s="59" t="s">
        <v>460</v>
      </c>
      <c r="D239" s="4" t="s">
        <v>462</v>
      </c>
      <c r="E239" s="12" t="s">
        <v>462</v>
      </c>
      <c r="F239" s="37" t="str">
        <f t="shared" si="3"/>
        <v>Nagykanizsai SZC Thúry György Technikum</v>
      </c>
    </row>
    <row r="240" spans="3:6" x14ac:dyDescent="0.35">
      <c r="C240" s="59" t="s">
        <v>460</v>
      </c>
      <c r="D240" s="5" t="s">
        <v>463</v>
      </c>
      <c r="E240" s="12" t="s">
        <v>463</v>
      </c>
      <c r="F240" s="37" t="str">
        <f t="shared" si="3"/>
        <v>Nagykanizsai SZC Zsigmondy Vilmos Technikum</v>
      </c>
    </row>
    <row r="241" spans="3:6" x14ac:dyDescent="0.35">
      <c r="D241" s="61" t="s">
        <v>464</v>
      </c>
      <c r="E241" s="12"/>
      <c r="F241" s="37" t="e">
        <f t="shared" si="3"/>
        <v>#N/A</v>
      </c>
    </row>
    <row r="242" spans="3:6" x14ac:dyDescent="0.35">
      <c r="C242" s="59" t="s">
        <v>464</v>
      </c>
      <c r="D242" s="4" t="s">
        <v>465</v>
      </c>
      <c r="E242" s="38" t="s">
        <v>465</v>
      </c>
      <c r="F242" s="37" t="str">
        <f t="shared" si="3"/>
        <v>Nyíregyházi SZC Bánki Donát Műszaki Technikum és Kollégium</v>
      </c>
    </row>
    <row r="243" spans="3:6" x14ac:dyDescent="0.35">
      <c r="C243" s="59" t="s">
        <v>464</v>
      </c>
      <c r="D243" s="4" t="s">
        <v>466</v>
      </c>
      <c r="E243" s="31" t="s">
        <v>729</v>
      </c>
      <c r="F243" s="37" t="e">
        <f t="shared" si="3"/>
        <v>#N/A</v>
      </c>
    </row>
    <row r="244" spans="3:6" x14ac:dyDescent="0.35">
      <c r="C244" s="59" t="s">
        <v>464</v>
      </c>
      <c r="D244" s="4" t="s">
        <v>467</v>
      </c>
      <c r="E244" s="31" t="s">
        <v>730</v>
      </c>
      <c r="F244" s="37" t="e">
        <f t="shared" si="3"/>
        <v>#N/A</v>
      </c>
    </row>
    <row r="245" spans="3:6" x14ac:dyDescent="0.35">
      <c r="C245" s="59" t="s">
        <v>464</v>
      </c>
      <c r="D245" s="4" t="s">
        <v>468</v>
      </c>
      <c r="E245" s="12" t="s">
        <v>466</v>
      </c>
      <c r="F245" s="37" t="str">
        <f t="shared" si="3"/>
        <v>Nyíregyházi SZC Sipkay Barna Technikum</v>
      </c>
    </row>
    <row r="246" spans="3:6" x14ac:dyDescent="0.35">
      <c r="C246" s="59" t="s">
        <v>464</v>
      </c>
      <c r="D246" s="4" t="s">
        <v>469</v>
      </c>
      <c r="E246" s="12" t="s">
        <v>467</v>
      </c>
      <c r="F246" s="37" t="str">
        <f t="shared" si="3"/>
        <v>Nyíregyházi SZC Széchenyi István Technikum és Kollégium</v>
      </c>
    </row>
    <row r="247" spans="3:6" x14ac:dyDescent="0.35">
      <c r="C247" s="59" t="s">
        <v>464</v>
      </c>
      <c r="D247" s="5" t="s">
        <v>470</v>
      </c>
      <c r="E247" s="31" t="s">
        <v>731</v>
      </c>
      <c r="F247" s="37" t="e">
        <f t="shared" si="3"/>
        <v>#N/A</v>
      </c>
    </row>
    <row r="248" spans="3:6" x14ac:dyDescent="0.35">
      <c r="C248" s="59" t="s">
        <v>464</v>
      </c>
      <c r="D248" s="4"/>
      <c r="E248" s="31" t="s">
        <v>732</v>
      </c>
      <c r="F248" s="37" t="e">
        <f t="shared" si="3"/>
        <v>#N/A</v>
      </c>
    </row>
    <row r="249" spans="3:6" x14ac:dyDescent="0.35">
      <c r="C249" s="59" t="s">
        <v>464</v>
      </c>
      <c r="D249" s="4"/>
      <c r="E249" s="12" t="s">
        <v>468</v>
      </c>
      <c r="F249" s="37" t="str">
        <f t="shared" si="3"/>
        <v>Nyíregyházi SZC Vásárhelyi Pál Technikum</v>
      </c>
    </row>
    <row r="250" spans="3:6" x14ac:dyDescent="0.35">
      <c r="C250" s="59" t="s">
        <v>464</v>
      </c>
      <c r="D250" s="4"/>
      <c r="E250" s="12" t="s">
        <v>469</v>
      </c>
      <c r="F250" s="37" t="str">
        <f t="shared" si="3"/>
        <v>Nyíregyházi SZC Wesselényi Miklós Technikum és Kollégium</v>
      </c>
    </row>
    <row r="251" spans="3:6" x14ac:dyDescent="0.35">
      <c r="C251" s="59" t="s">
        <v>464</v>
      </c>
      <c r="D251" s="4"/>
      <c r="E251" s="12" t="s">
        <v>470</v>
      </c>
      <c r="F251" s="37" t="str">
        <f t="shared" si="3"/>
        <v>Nyíregyházi SZC Zay Anna Technikum és Kollégium</v>
      </c>
    </row>
    <row r="252" spans="3:6" x14ac:dyDescent="0.35">
      <c r="D252" s="61" t="s">
        <v>471</v>
      </c>
      <c r="E252" s="12"/>
      <c r="F252" s="37" t="e">
        <f t="shared" si="3"/>
        <v>#N/A</v>
      </c>
    </row>
    <row r="253" spans="3:6" x14ac:dyDescent="0.35">
      <c r="C253" s="59" t="s">
        <v>471</v>
      </c>
      <c r="D253" s="4" t="s">
        <v>472</v>
      </c>
      <c r="E253" s="12" t="s">
        <v>472</v>
      </c>
      <c r="F253" s="37" t="str">
        <f t="shared" si="3"/>
        <v>Ózdi SZC Bródy Imre Technikum</v>
      </c>
    </row>
    <row r="254" spans="3:6" x14ac:dyDescent="0.35">
      <c r="C254" s="59" t="s">
        <v>471</v>
      </c>
      <c r="D254" s="4" t="s">
        <v>473</v>
      </c>
      <c r="E254" s="38" t="s">
        <v>473</v>
      </c>
      <c r="F254" s="37" t="str">
        <f t="shared" si="3"/>
        <v>Ózdi SZC Deák Ferenc Technikum és Szakképző Iskola</v>
      </c>
    </row>
    <row r="255" spans="3:6" x14ac:dyDescent="0.35">
      <c r="C255" s="59" t="s">
        <v>471</v>
      </c>
      <c r="D255" s="4" t="s">
        <v>474</v>
      </c>
      <c r="E255" s="12" t="s">
        <v>474</v>
      </c>
      <c r="F255" s="37" t="str">
        <f t="shared" si="3"/>
        <v>Ózdi SZC Gábor Áron Technikum és Szakképző Iskola</v>
      </c>
    </row>
    <row r="256" spans="3:6" x14ac:dyDescent="0.35">
      <c r="C256" s="59" t="s">
        <v>471</v>
      </c>
      <c r="D256" s="5" t="s">
        <v>475</v>
      </c>
      <c r="E256" s="31" t="s">
        <v>733</v>
      </c>
      <c r="F256" s="37" t="e">
        <f t="shared" si="3"/>
        <v>#N/A</v>
      </c>
    </row>
    <row r="257" spans="3:6" x14ac:dyDescent="0.35">
      <c r="C257" s="59" t="s">
        <v>471</v>
      </c>
      <c r="D257" s="4"/>
      <c r="E257" s="12" t="s">
        <v>475</v>
      </c>
      <c r="F257" s="37" t="str">
        <f t="shared" si="3"/>
        <v>Ózdi SZC Surányi Endre Technikum, Szakképző Iskola és Kollégium</v>
      </c>
    </row>
    <row r="258" spans="3:6" x14ac:dyDescent="0.35">
      <c r="D258" s="61" t="s">
        <v>476</v>
      </c>
      <c r="E258" s="12"/>
      <c r="F258" s="37" t="e">
        <f t="shared" si="3"/>
        <v>#N/A</v>
      </c>
    </row>
    <row r="259" spans="3:6" x14ac:dyDescent="0.35">
      <c r="C259" s="59" t="s">
        <v>476</v>
      </c>
      <c r="D259" s="4" t="s">
        <v>477</v>
      </c>
      <c r="E259" s="12" t="s">
        <v>477</v>
      </c>
      <c r="F259" s="37" t="str">
        <f t="shared" si="3"/>
        <v>Pápai SZC Acsády Ignác Technikum és Szakképző Iskola</v>
      </c>
    </row>
    <row r="260" spans="3:6" x14ac:dyDescent="0.35">
      <c r="C260" s="59" t="s">
        <v>476</v>
      </c>
      <c r="D260" s="4" t="s">
        <v>478</v>
      </c>
      <c r="E260" s="12" t="s">
        <v>478</v>
      </c>
      <c r="F260" s="37" t="str">
        <f t="shared" ref="F260:F323" si="4">VLOOKUP(E260,$D:$D,1,0)</f>
        <v>Pápai SZC Egry József Technikum, Szakképző Iskola és Kollégium</v>
      </c>
    </row>
    <row r="261" spans="3:6" x14ac:dyDescent="0.35">
      <c r="C261" s="59" t="s">
        <v>476</v>
      </c>
      <c r="D261" s="4" t="s">
        <v>479</v>
      </c>
      <c r="E261" s="38" t="s">
        <v>479</v>
      </c>
      <c r="F261" s="37" t="str">
        <f t="shared" si="4"/>
        <v>Pápai SZC Faller Jenő Technikum, Szakképző Iskola és Kollégium</v>
      </c>
    </row>
    <row r="262" spans="3:6" x14ac:dyDescent="0.35">
      <c r="C262" s="59" t="s">
        <v>476</v>
      </c>
      <c r="D262" s="4" t="s">
        <v>480</v>
      </c>
      <c r="E262" s="12" t="s">
        <v>480</v>
      </c>
      <c r="F262" s="37" t="str">
        <f t="shared" si="4"/>
        <v>Pápai SZC Jókai Mór Közgazdasági Technikum és Kollégium</v>
      </c>
    </row>
    <row r="263" spans="3:6" x14ac:dyDescent="0.35">
      <c r="C263" s="59" t="s">
        <v>476</v>
      </c>
      <c r="D263" s="5"/>
      <c r="E263" s="31" t="s">
        <v>734</v>
      </c>
      <c r="F263" s="37" t="e">
        <f t="shared" si="4"/>
        <v>#N/A</v>
      </c>
    </row>
    <row r="264" spans="3:6" x14ac:dyDescent="0.35">
      <c r="D264" s="61" t="s">
        <v>481</v>
      </c>
      <c r="E264" s="12"/>
      <c r="F264" s="37" t="e">
        <f t="shared" si="4"/>
        <v>#N/A</v>
      </c>
    </row>
    <row r="265" spans="3:6" x14ac:dyDescent="0.35">
      <c r="C265" s="59" t="s">
        <v>481</v>
      </c>
      <c r="D265" s="4" t="s">
        <v>482</v>
      </c>
      <c r="E265" s="45" t="s">
        <v>695</v>
      </c>
      <c r="F265" s="37" t="e">
        <f t="shared" si="4"/>
        <v>#N/A</v>
      </c>
    </row>
    <row r="266" spans="3:6" x14ac:dyDescent="0.35">
      <c r="C266" s="59" t="s">
        <v>481</v>
      </c>
      <c r="D266" s="4" t="s">
        <v>483</v>
      </c>
      <c r="E266" s="30" t="s">
        <v>482</v>
      </c>
      <c r="F266" s="37" t="str">
        <f t="shared" si="4"/>
        <v>Baranya Megyei SZC Garai Miklós Technikum és Szakképző Iskola</v>
      </c>
    </row>
    <row r="267" spans="3:6" x14ac:dyDescent="0.35">
      <c r="C267" s="59" t="s">
        <v>481</v>
      </c>
      <c r="D267" s="4" t="s">
        <v>484</v>
      </c>
      <c r="E267" s="30" t="s">
        <v>483</v>
      </c>
      <c r="F267" s="37" t="str">
        <f t="shared" si="4"/>
        <v>Baranya Megyei SZC II. Béla Technikum és Kollégium</v>
      </c>
    </row>
    <row r="268" spans="3:6" ht="29" x14ac:dyDescent="0.35">
      <c r="C268" s="59" t="s">
        <v>481</v>
      </c>
      <c r="D268" s="4" t="s">
        <v>485</v>
      </c>
      <c r="E268" s="30" t="s">
        <v>484</v>
      </c>
      <c r="F268" s="37" t="str">
        <f t="shared" si="4"/>
        <v>Baranya Megyei SZC Komlói Technikum, Szakképző Iskola és Kollégium</v>
      </c>
    </row>
    <row r="269" spans="3:6" x14ac:dyDescent="0.35">
      <c r="C269" s="59" t="s">
        <v>481</v>
      </c>
      <c r="D269" s="4" t="s">
        <v>486</v>
      </c>
      <c r="E269" s="30" t="s">
        <v>485</v>
      </c>
      <c r="F269" s="37" t="str">
        <f t="shared" si="4"/>
        <v>Baranya Megyei SZC Mohácsi Radnóti Miklós Technikum és Szakképző Iskola</v>
      </c>
    </row>
    <row r="270" spans="3:6" x14ac:dyDescent="0.35">
      <c r="C270" s="59" t="s">
        <v>481</v>
      </c>
      <c r="D270" s="4" t="s">
        <v>487</v>
      </c>
      <c r="E270" s="30" t="s">
        <v>486</v>
      </c>
      <c r="F270" s="37" t="str">
        <f t="shared" si="4"/>
        <v>Baranya Megyei SZC Pollack Mihály Technikum és Kollégium</v>
      </c>
    </row>
    <row r="271" spans="3:6" x14ac:dyDescent="0.35">
      <c r="C271" s="59" t="s">
        <v>481</v>
      </c>
      <c r="D271" s="4" t="s">
        <v>488</v>
      </c>
      <c r="E271" s="30" t="s">
        <v>487</v>
      </c>
      <c r="F271" s="37" t="str">
        <f t="shared" si="4"/>
        <v>Baranya Megyei SZC Radnóti Miklós Közgazdasági Technikum</v>
      </c>
    </row>
    <row r="272" spans="3:6" x14ac:dyDescent="0.35">
      <c r="C272" s="59" t="s">
        <v>481</v>
      </c>
      <c r="D272" s="4" t="s">
        <v>489</v>
      </c>
      <c r="E272" s="45" t="s">
        <v>696</v>
      </c>
      <c r="F272" s="37" t="e">
        <f t="shared" si="4"/>
        <v>#N/A</v>
      </c>
    </row>
    <row r="273" spans="3:6" x14ac:dyDescent="0.35">
      <c r="C273" s="59" t="s">
        <v>481</v>
      </c>
      <c r="D273" s="5" t="s">
        <v>490</v>
      </c>
      <c r="E273" s="30" t="s">
        <v>488</v>
      </c>
      <c r="F273" s="37" t="str">
        <f t="shared" si="4"/>
        <v>Baranya Megyei SZC Simonyi Károly Technikum és Szakképző Iskola</v>
      </c>
    </row>
    <row r="274" spans="3:6" x14ac:dyDescent="0.35">
      <c r="C274" s="59" t="s">
        <v>481</v>
      </c>
      <c r="D274" s="4"/>
      <c r="E274" s="30" t="s">
        <v>489</v>
      </c>
      <c r="F274" s="37" t="str">
        <f t="shared" si="4"/>
        <v>Baranya Megyei SZC Zipernowsky Károly Műszaki Technikum</v>
      </c>
    </row>
    <row r="275" spans="3:6" x14ac:dyDescent="0.35">
      <c r="C275" s="59" t="s">
        <v>481</v>
      </c>
      <c r="D275" s="4"/>
      <c r="E275" s="45" t="s">
        <v>697</v>
      </c>
      <c r="F275" s="37" t="e">
        <f t="shared" si="4"/>
        <v>#N/A</v>
      </c>
    </row>
    <row r="276" spans="3:6" x14ac:dyDescent="0.35">
      <c r="C276" s="59" t="s">
        <v>481</v>
      </c>
      <c r="D276" s="4"/>
      <c r="E276" s="30" t="s">
        <v>490</v>
      </c>
      <c r="F276" s="37" t="str">
        <f t="shared" si="4"/>
        <v>Baranya Megyei SZC Zsolnay Vilmos Technikum és Szakképző Iskola</v>
      </c>
    </row>
    <row r="277" spans="3:6" x14ac:dyDescent="0.35">
      <c r="D277" s="61" t="s">
        <v>491</v>
      </c>
      <c r="E277" s="37"/>
      <c r="F277" s="37" t="e">
        <f t="shared" si="4"/>
        <v>#N/A</v>
      </c>
    </row>
    <row r="278" spans="3:6" x14ac:dyDescent="0.35">
      <c r="C278" s="59" t="s">
        <v>491</v>
      </c>
      <c r="D278" s="27"/>
      <c r="E278" s="41" t="s">
        <v>492</v>
      </c>
      <c r="F278" s="37" t="str">
        <f t="shared" si="4"/>
        <v>Nógrád Megyei SZC Borbély Lajos Technikum, Szakképző Iskola és Kollégium</v>
      </c>
    </row>
    <row r="279" spans="3:6" ht="29" x14ac:dyDescent="0.35">
      <c r="C279" s="59" t="s">
        <v>491</v>
      </c>
      <c r="D279" s="4" t="s">
        <v>492</v>
      </c>
      <c r="E279" s="46" t="s">
        <v>493</v>
      </c>
      <c r="F279" s="37" t="e">
        <f t="shared" si="4"/>
        <v>#N/A</v>
      </c>
    </row>
    <row r="280" spans="3:6" ht="29" x14ac:dyDescent="0.35">
      <c r="C280" s="59" t="s">
        <v>491</v>
      </c>
      <c r="D280" s="4" t="s">
        <v>494</v>
      </c>
      <c r="E280" s="28" t="s">
        <v>494</v>
      </c>
      <c r="F280" s="37" t="str">
        <f t="shared" si="4"/>
        <v>Nógrád Megyei SZC Kereskedelmi és Vendéglátóipari Technikum és Szakképző Iskola</v>
      </c>
    </row>
    <row r="281" spans="3:6" x14ac:dyDescent="0.35">
      <c r="C281" s="59" t="s">
        <v>491</v>
      </c>
      <c r="D281" s="4" t="s">
        <v>495</v>
      </c>
      <c r="E281" s="28" t="s">
        <v>495</v>
      </c>
      <c r="F281" s="37" t="str">
        <f t="shared" si="4"/>
        <v>Nógrád Megyei SZC Mikszáth Kálmán Technikum és Szakképző Iskola</v>
      </c>
    </row>
    <row r="282" spans="3:6" x14ac:dyDescent="0.35">
      <c r="C282" s="59" t="s">
        <v>491</v>
      </c>
      <c r="D282" s="4" t="s">
        <v>496</v>
      </c>
      <c r="E282" s="28" t="s">
        <v>496</v>
      </c>
      <c r="F282" s="37" t="str">
        <f t="shared" si="4"/>
        <v>Nógrád Megyei SZC Stromfeld Aurél Technikum</v>
      </c>
    </row>
    <row r="283" spans="3:6" x14ac:dyDescent="0.35">
      <c r="C283" s="59" t="s">
        <v>491</v>
      </c>
      <c r="D283" s="4" t="s">
        <v>497</v>
      </c>
      <c r="E283" s="28" t="s">
        <v>497</v>
      </c>
      <c r="F283" s="37" t="str">
        <f t="shared" si="4"/>
        <v>Nógrád Megyei SZC Szent-Györgyi Albert Technikum</v>
      </c>
    </row>
    <row r="284" spans="3:6" x14ac:dyDescent="0.35">
      <c r="C284" s="59" t="s">
        <v>491</v>
      </c>
      <c r="D284" s="4" t="s">
        <v>498</v>
      </c>
      <c r="E284" s="28" t="s">
        <v>498</v>
      </c>
      <c r="F284" s="37" t="str">
        <f t="shared" si="4"/>
        <v>Nógrád Megyei SZC Szondi György Technikum és Szakképző Iskola</v>
      </c>
    </row>
    <row r="285" spans="3:6" x14ac:dyDescent="0.35">
      <c r="C285" s="59" t="s">
        <v>491</v>
      </c>
      <c r="D285" s="5" t="s">
        <v>499</v>
      </c>
      <c r="E285" s="29" t="s">
        <v>499</v>
      </c>
      <c r="F285" s="37" t="str">
        <f t="shared" si="4"/>
        <v>Nógrád Megyei SZC Táncsics Mihály Technikum</v>
      </c>
    </row>
    <row r="286" spans="3:6" x14ac:dyDescent="0.35">
      <c r="D286" s="61" t="s">
        <v>500</v>
      </c>
      <c r="E286" s="12"/>
      <c r="F286" s="37" t="e">
        <f t="shared" si="4"/>
        <v>#N/A</v>
      </c>
    </row>
    <row r="287" spans="3:6" x14ac:dyDescent="0.35">
      <c r="C287" s="59" t="s">
        <v>500</v>
      </c>
      <c r="D287" s="4" t="s">
        <v>501</v>
      </c>
      <c r="E287" s="12" t="s">
        <v>501</v>
      </c>
      <c r="F287" s="37" t="str">
        <f t="shared" si="4"/>
        <v>Siófoki SZC Bacsák György Technikum és Szakképző Iskola</v>
      </c>
    </row>
    <row r="288" spans="3:6" x14ac:dyDescent="0.35">
      <c r="C288" s="59" t="s">
        <v>500</v>
      </c>
      <c r="D288" s="4" t="s">
        <v>502</v>
      </c>
      <c r="E288" s="12" t="s">
        <v>502</v>
      </c>
      <c r="F288" s="37" t="str">
        <f t="shared" si="4"/>
        <v>Siófoki SZC Baross Gábor Technikum és Szakképző Iskola</v>
      </c>
    </row>
    <row r="289" spans="3:6" x14ac:dyDescent="0.35">
      <c r="C289" s="59" t="s">
        <v>500</v>
      </c>
      <c r="D289" s="4" t="s">
        <v>503</v>
      </c>
      <c r="E289" s="50" t="s">
        <v>735</v>
      </c>
      <c r="F289" s="37" t="e">
        <f t="shared" si="4"/>
        <v>#N/A</v>
      </c>
    </row>
    <row r="290" spans="3:6" x14ac:dyDescent="0.35">
      <c r="C290" s="59" t="s">
        <v>500</v>
      </c>
      <c r="D290" s="5" t="s">
        <v>504</v>
      </c>
      <c r="E290" s="38" t="s">
        <v>503</v>
      </c>
      <c r="F290" s="37" t="str">
        <f t="shared" si="4"/>
        <v>Siófoki SZC Krúdy Gyula Technikum és Gimnázium</v>
      </c>
    </row>
    <row r="291" spans="3:6" x14ac:dyDescent="0.35">
      <c r="C291" s="59" t="s">
        <v>500</v>
      </c>
      <c r="D291" s="4"/>
      <c r="E291" s="12" t="s">
        <v>504</v>
      </c>
      <c r="F291" s="37" t="str">
        <f t="shared" si="4"/>
        <v>Siófoki SZC Mathiász János Technikum és Gimnázium</v>
      </c>
    </row>
    <row r="292" spans="3:6" x14ac:dyDescent="0.35">
      <c r="D292" s="61" t="s">
        <v>505</v>
      </c>
      <c r="E292" s="12"/>
      <c r="F292" s="37" t="e">
        <f t="shared" si="4"/>
        <v>#N/A</v>
      </c>
    </row>
    <row r="293" spans="3:6" x14ac:dyDescent="0.35">
      <c r="C293" s="59" t="s">
        <v>505</v>
      </c>
      <c r="D293" s="4" t="s">
        <v>506</v>
      </c>
      <c r="E293" s="31" t="s">
        <v>736</v>
      </c>
      <c r="F293" s="37" t="e">
        <f t="shared" si="4"/>
        <v>#N/A</v>
      </c>
    </row>
    <row r="294" spans="3:6" x14ac:dyDescent="0.35">
      <c r="C294" s="59" t="s">
        <v>505</v>
      </c>
      <c r="D294" s="4" t="s">
        <v>507</v>
      </c>
      <c r="E294" s="12" t="s">
        <v>506</v>
      </c>
      <c r="F294" s="37" t="str">
        <f t="shared" si="4"/>
        <v>Soproni SZC Fáy András Két Tanítási Nyelvű Közgazdasági Technikum</v>
      </c>
    </row>
    <row r="295" spans="3:6" x14ac:dyDescent="0.35">
      <c r="C295" s="59" t="s">
        <v>505</v>
      </c>
      <c r="D295" s="4" t="s">
        <v>508</v>
      </c>
      <c r="E295" s="12" t="s">
        <v>507</v>
      </c>
      <c r="F295" s="37" t="str">
        <f t="shared" si="4"/>
        <v>Soproni SZC Handler Nándor Technikum</v>
      </c>
    </row>
    <row r="296" spans="3:6" x14ac:dyDescent="0.35">
      <c r="C296" s="59" t="s">
        <v>505</v>
      </c>
      <c r="D296" s="4" t="s">
        <v>510</v>
      </c>
      <c r="E296" s="12" t="s">
        <v>508</v>
      </c>
      <c r="F296" s="37" t="str">
        <f t="shared" si="4"/>
        <v>Soproni SZC Hunyadi János Technikum</v>
      </c>
    </row>
    <row r="297" spans="3:6" x14ac:dyDescent="0.35">
      <c r="C297" s="59" t="s">
        <v>505</v>
      </c>
      <c r="D297" s="4" t="s">
        <v>511</v>
      </c>
      <c r="E297" s="31" t="s">
        <v>737</v>
      </c>
      <c r="F297" s="37" t="e">
        <f t="shared" si="4"/>
        <v>#N/A</v>
      </c>
    </row>
    <row r="298" spans="3:6" x14ac:dyDescent="0.35">
      <c r="C298" s="59" t="s">
        <v>505</v>
      </c>
      <c r="D298" s="7" t="s">
        <v>509</v>
      </c>
      <c r="E298" s="12" t="s">
        <v>510</v>
      </c>
      <c r="F298" s="37" t="str">
        <f t="shared" si="4"/>
        <v>Soproni SZC Porpáczy Aladár Technikum és Kollégium</v>
      </c>
    </row>
    <row r="299" spans="3:6" x14ac:dyDescent="0.35">
      <c r="C299" s="59" t="s">
        <v>505</v>
      </c>
      <c r="D299" s="4"/>
      <c r="E299" s="12" t="s">
        <v>511</v>
      </c>
      <c r="F299" s="37" t="str">
        <f t="shared" si="4"/>
        <v>Soproni SZC Vas- és Villamosipari Technikum</v>
      </c>
    </row>
    <row r="300" spans="3:6" x14ac:dyDescent="0.35">
      <c r="C300" s="59" t="s">
        <v>505</v>
      </c>
      <c r="D300" s="4"/>
      <c r="E300" s="12" t="s">
        <v>509</v>
      </c>
      <c r="F300" s="37" t="str">
        <f t="shared" si="4"/>
        <v>Soproni SZC Vendéglátó, Kereskedelmi Technikum és Kollégium</v>
      </c>
    </row>
    <row r="301" spans="3:6" x14ac:dyDescent="0.35">
      <c r="D301" s="61" t="s">
        <v>512</v>
      </c>
      <c r="E301" s="12"/>
      <c r="F301" s="37" t="e">
        <f t="shared" si="4"/>
        <v>#N/A</v>
      </c>
    </row>
    <row r="302" spans="3:6" x14ac:dyDescent="0.35">
      <c r="C302" s="59" t="s">
        <v>512</v>
      </c>
      <c r="D302" s="8" t="s">
        <v>513</v>
      </c>
      <c r="E302" s="12" t="s">
        <v>513</v>
      </c>
      <c r="F302" s="37" t="str">
        <f t="shared" si="4"/>
        <v>Szegedi SZC Csonka János Technikum</v>
      </c>
    </row>
    <row r="303" spans="3:6" x14ac:dyDescent="0.35">
      <c r="C303" s="59" t="s">
        <v>512</v>
      </c>
      <c r="D303" s="8" t="s">
        <v>514</v>
      </c>
      <c r="E303" s="12" t="s">
        <v>514</v>
      </c>
      <c r="F303" s="37" t="str">
        <f t="shared" si="4"/>
        <v>Szegedi SZC Déri Miksa Műszaki Technikum</v>
      </c>
    </row>
    <row r="304" spans="3:6" x14ac:dyDescent="0.35">
      <c r="C304" s="59" t="s">
        <v>512</v>
      </c>
      <c r="D304" s="8" t="s">
        <v>515</v>
      </c>
      <c r="E304" s="12" t="s">
        <v>515</v>
      </c>
      <c r="F304" s="37" t="str">
        <f t="shared" si="4"/>
        <v>Szegedi SZC Gábor Dénes Technikum és Szakgimnázium</v>
      </c>
    </row>
    <row r="305" spans="3:6" x14ac:dyDescent="0.35">
      <c r="C305" s="59" t="s">
        <v>512</v>
      </c>
      <c r="D305" s="8" t="s">
        <v>516</v>
      </c>
      <c r="E305" s="39" t="s">
        <v>738</v>
      </c>
      <c r="F305" s="37" t="e">
        <f t="shared" si="4"/>
        <v>#N/A</v>
      </c>
    </row>
    <row r="306" spans="3:6" x14ac:dyDescent="0.35">
      <c r="C306" s="59" t="s">
        <v>512</v>
      </c>
      <c r="D306" s="8" t="s">
        <v>517</v>
      </c>
      <c r="E306" s="12" t="s">
        <v>516</v>
      </c>
      <c r="F306" s="37" t="str">
        <f t="shared" si="4"/>
        <v>Szegedi SZC Kőrösy József Közgazdasági Technikum</v>
      </c>
    </row>
    <row r="307" spans="3:6" x14ac:dyDescent="0.35">
      <c r="C307" s="59" t="s">
        <v>512</v>
      </c>
      <c r="D307" s="7" t="s">
        <v>518</v>
      </c>
      <c r="E307" s="42" t="s">
        <v>622</v>
      </c>
      <c r="F307" s="55" t="str">
        <f t="shared" si="4"/>
        <v>Szegedi SZC Krúdy Gyula Szakképző Iskola</v>
      </c>
    </row>
    <row r="308" spans="3:6" x14ac:dyDescent="0.35">
      <c r="C308" s="59" t="s">
        <v>512</v>
      </c>
      <c r="D308" s="51" t="s">
        <v>622</v>
      </c>
      <c r="E308" s="31" t="s">
        <v>739</v>
      </c>
      <c r="F308" s="37" t="e">
        <f t="shared" si="4"/>
        <v>#N/A</v>
      </c>
    </row>
    <row r="309" spans="3:6" x14ac:dyDescent="0.35">
      <c r="C309" s="59" t="s">
        <v>512</v>
      </c>
      <c r="D309" s="8"/>
      <c r="E309" s="31" t="s">
        <v>740</v>
      </c>
      <c r="F309" s="37" t="e">
        <f t="shared" si="4"/>
        <v>#N/A</v>
      </c>
    </row>
    <row r="310" spans="3:6" x14ac:dyDescent="0.35">
      <c r="C310" s="59" t="s">
        <v>512</v>
      </c>
      <c r="D310" s="8"/>
      <c r="E310" s="12" t="s">
        <v>517</v>
      </c>
      <c r="F310" s="37" t="str">
        <f t="shared" si="4"/>
        <v>Szegedi SZC Vasvári Pál Gazdasági és Informatikai Technikum</v>
      </c>
    </row>
    <row r="311" spans="3:6" x14ac:dyDescent="0.35">
      <c r="C311" s="59" t="s">
        <v>512</v>
      </c>
      <c r="D311" s="8"/>
      <c r="E311" s="12" t="s">
        <v>518</v>
      </c>
      <c r="F311" s="37" t="str">
        <f t="shared" si="4"/>
        <v>Szegedi SZC Vedres István Technikum</v>
      </c>
    </row>
    <row r="312" spans="3:6" x14ac:dyDescent="0.35">
      <c r="D312" s="61" t="s">
        <v>519</v>
      </c>
      <c r="E312" s="12"/>
      <c r="F312" s="37" t="e">
        <f t="shared" si="4"/>
        <v>#N/A</v>
      </c>
    </row>
    <row r="313" spans="3:6" x14ac:dyDescent="0.35">
      <c r="C313" s="59" t="s">
        <v>519</v>
      </c>
      <c r="D313" s="4" t="s">
        <v>520</v>
      </c>
      <c r="E313" s="12" t="s">
        <v>520</v>
      </c>
      <c r="F313" s="37" t="str">
        <f t="shared" si="4"/>
        <v>Székesfehérvári SZC Árpád Technikum, Szakképző Iskola és Kollégium</v>
      </c>
    </row>
    <row r="314" spans="3:6" x14ac:dyDescent="0.35">
      <c r="C314" s="59" t="s">
        <v>519</v>
      </c>
      <c r="D314" s="4" t="s">
        <v>521</v>
      </c>
      <c r="E314" s="12" t="s">
        <v>521</v>
      </c>
      <c r="F314" s="37" t="str">
        <f t="shared" si="4"/>
        <v>Székesfehérvári SZC Bugát Pál Technikum</v>
      </c>
    </row>
    <row r="315" spans="3:6" x14ac:dyDescent="0.35">
      <c r="C315" s="59" t="s">
        <v>519</v>
      </c>
      <c r="D315" s="4" t="s">
        <v>522</v>
      </c>
      <c r="E315" s="38" t="s">
        <v>522</v>
      </c>
      <c r="F315" s="37" t="str">
        <f t="shared" si="4"/>
        <v>Székesfehérvári SZC Deák Ferenc Technikum és Szakképző Iskola</v>
      </c>
    </row>
    <row r="316" spans="3:6" x14ac:dyDescent="0.35">
      <c r="C316" s="59" t="s">
        <v>519</v>
      </c>
      <c r="D316" s="4" t="s">
        <v>523</v>
      </c>
      <c r="E316" s="12" t="s">
        <v>523</v>
      </c>
      <c r="F316" s="37" t="str">
        <f t="shared" si="4"/>
        <v>Székesfehérvári SZC Hunyadi Mátyás Technikum</v>
      </c>
    </row>
    <row r="317" spans="3:6" x14ac:dyDescent="0.35">
      <c r="C317" s="59" t="s">
        <v>519</v>
      </c>
      <c r="D317" s="4" t="s">
        <v>524</v>
      </c>
      <c r="E317" s="12" t="s">
        <v>524</v>
      </c>
      <c r="F317" s="37" t="str">
        <f t="shared" si="4"/>
        <v>Székesfehérvári SZC I. István Technikum</v>
      </c>
    </row>
    <row r="318" spans="3:6" x14ac:dyDescent="0.35">
      <c r="C318" s="59" t="s">
        <v>519</v>
      </c>
      <c r="D318" s="4" t="s">
        <v>525</v>
      </c>
      <c r="E318" s="12" t="s">
        <v>525</v>
      </c>
      <c r="F318" s="37" t="str">
        <f t="shared" si="4"/>
        <v>Székesfehérvári SZC Jáky József Technikum</v>
      </c>
    </row>
    <row r="319" spans="3:6" ht="29" x14ac:dyDescent="0.35">
      <c r="C319" s="59" t="s">
        <v>519</v>
      </c>
      <c r="D319" s="4" t="s">
        <v>526</v>
      </c>
      <c r="E319" s="12" t="s">
        <v>526</v>
      </c>
      <c r="F319" s="37" t="str">
        <f t="shared" si="4"/>
        <v>Székesfehérvári SZC Perczel Mór Technikum, Szakképző Iskola és Kollégium</v>
      </c>
    </row>
    <row r="320" spans="3:6" x14ac:dyDescent="0.35">
      <c r="C320" s="59" t="s">
        <v>519</v>
      </c>
      <c r="D320" s="4" t="s">
        <v>527</v>
      </c>
      <c r="E320" s="12" t="s">
        <v>527</v>
      </c>
      <c r="F320" s="37" t="str">
        <f t="shared" si="4"/>
        <v>Székesfehérvári SZC Széchenyi István Műszaki Technikum</v>
      </c>
    </row>
    <row r="321" spans="3:6" ht="29" x14ac:dyDescent="0.35">
      <c r="C321" s="59" t="s">
        <v>519</v>
      </c>
      <c r="D321" s="4" t="s">
        <v>528</v>
      </c>
      <c r="E321" s="38" t="s">
        <v>528</v>
      </c>
      <c r="F321" s="37" t="str">
        <f t="shared" si="4"/>
        <v>Székesfehérvári SZC Váci Mihály Technikum, Szakképző Iskola és Kollégium</v>
      </c>
    </row>
    <row r="322" spans="3:6" x14ac:dyDescent="0.35">
      <c r="C322" s="59" t="s">
        <v>519</v>
      </c>
      <c r="D322" s="4" t="s">
        <v>529</v>
      </c>
      <c r="E322" s="12" t="s">
        <v>529</v>
      </c>
      <c r="F322" s="37" t="str">
        <f t="shared" si="4"/>
        <v>Székesfehérvári SZC Vajda János Technikum</v>
      </c>
    </row>
    <row r="323" spans="3:6" ht="29" x14ac:dyDescent="0.35">
      <c r="C323" s="59" t="s">
        <v>519</v>
      </c>
      <c r="D323" s="5" t="s">
        <v>530</v>
      </c>
      <c r="E323" s="12" t="s">
        <v>530</v>
      </c>
      <c r="F323" s="37" t="str">
        <f t="shared" si="4"/>
        <v>Székesfehérvári SZC Vörösmarty Mihály Technikum és Szakképző Iskola</v>
      </c>
    </row>
    <row r="324" spans="3:6" x14ac:dyDescent="0.35">
      <c r="D324" s="61" t="s">
        <v>531</v>
      </c>
      <c r="E324" s="12"/>
      <c r="F324" s="37" t="e">
        <f t="shared" ref="F324:F387" si="5">VLOOKUP(E324,$D:$D,1,0)</f>
        <v>#N/A</v>
      </c>
    </row>
    <row r="325" spans="3:6" x14ac:dyDescent="0.35">
      <c r="C325" s="59" t="s">
        <v>531</v>
      </c>
      <c r="D325" s="4" t="s">
        <v>532</v>
      </c>
      <c r="E325" s="38" t="s">
        <v>532</v>
      </c>
      <c r="F325" s="37" t="str">
        <f t="shared" si="5"/>
        <v>Tolna Megyei SZC Ady Endre Technikum és Kollégium</v>
      </c>
    </row>
    <row r="326" spans="3:6" x14ac:dyDescent="0.35">
      <c r="C326" s="59" t="s">
        <v>531</v>
      </c>
      <c r="D326" s="4" t="s">
        <v>533</v>
      </c>
      <c r="E326" s="12" t="s">
        <v>533</v>
      </c>
      <c r="F326" s="37" t="str">
        <f t="shared" si="5"/>
        <v>Tolna Megyei SZC Apáczai Csere János Technikum és Kollégium</v>
      </c>
    </row>
    <row r="327" spans="3:6" x14ac:dyDescent="0.35">
      <c r="C327" s="59" t="s">
        <v>531</v>
      </c>
      <c r="D327" s="4" t="s">
        <v>534</v>
      </c>
      <c r="E327" s="12" t="s">
        <v>534</v>
      </c>
      <c r="F327" s="37" t="str">
        <f t="shared" si="5"/>
        <v>Tolna Megyei SZC Bezerédj István Technikum</v>
      </c>
    </row>
    <row r="328" spans="3:6" x14ac:dyDescent="0.35">
      <c r="C328" s="59" t="s">
        <v>531</v>
      </c>
      <c r="D328" s="4" t="s">
        <v>535</v>
      </c>
      <c r="E328" s="43" t="s">
        <v>747</v>
      </c>
      <c r="F328" s="37" t="e">
        <f t="shared" si="5"/>
        <v>#N/A</v>
      </c>
    </row>
    <row r="329" spans="3:6" ht="29" x14ac:dyDescent="0.35">
      <c r="C329" s="59" t="s">
        <v>531</v>
      </c>
      <c r="D329" s="9" t="s">
        <v>536</v>
      </c>
      <c r="E329" s="12" t="s">
        <v>536</v>
      </c>
      <c r="F329" s="37" t="str">
        <f t="shared" si="5"/>
        <v>Tolna Megyei SZC Hunyadi Mátyás Vendéglátó és Turisztikai Technikum és Szakképző Iskola</v>
      </c>
    </row>
    <row r="330" spans="3:6" x14ac:dyDescent="0.35">
      <c r="C330" s="59" t="s">
        <v>531</v>
      </c>
      <c r="D330" s="4"/>
      <c r="E330" s="31" t="s">
        <v>748</v>
      </c>
      <c r="F330" s="37" t="e">
        <f t="shared" si="5"/>
        <v>#N/A</v>
      </c>
    </row>
    <row r="331" spans="3:6" x14ac:dyDescent="0.35">
      <c r="C331" s="59" t="s">
        <v>531</v>
      </c>
      <c r="D331" s="4"/>
      <c r="E331" s="31" t="s">
        <v>749</v>
      </c>
      <c r="F331" s="37" t="e">
        <f t="shared" si="5"/>
        <v>#N/A</v>
      </c>
    </row>
    <row r="332" spans="3:6" x14ac:dyDescent="0.35">
      <c r="C332" s="59" t="s">
        <v>531</v>
      </c>
      <c r="D332" s="4"/>
      <c r="E332" s="12" t="s">
        <v>535</v>
      </c>
      <c r="F332" s="37" t="str">
        <f t="shared" si="5"/>
        <v>Tolna Megyei SZC Perczel Mór Technikum és Kollégium</v>
      </c>
    </row>
    <row r="333" spans="3:6" x14ac:dyDescent="0.35">
      <c r="C333" s="59" t="s">
        <v>531</v>
      </c>
      <c r="D333" s="4"/>
      <c r="E333" s="31" t="s">
        <v>750</v>
      </c>
      <c r="F333" s="37" t="e">
        <f t="shared" si="5"/>
        <v>#N/A</v>
      </c>
    </row>
    <row r="334" spans="3:6" x14ac:dyDescent="0.35">
      <c r="D334" s="61" t="s">
        <v>537</v>
      </c>
      <c r="E334" s="12"/>
      <c r="F334" s="37" t="e">
        <f t="shared" si="5"/>
        <v>#N/A</v>
      </c>
    </row>
    <row r="335" spans="3:6" x14ac:dyDescent="0.35">
      <c r="C335" s="59" t="s">
        <v>537</v>
      </c>
      <c r="D335" s="4" t="s">
        <v>538</v>
      </c>
      <c r="E335" s="31" t="s">
        <v>741</v>
      </c>
      <c r="F335" s="37" t="e">
        <f t="shared" si="5"/>
        <v>#N/A</v>
      </c>
    </row>
    <row r="336" spans="3:6" ht="29" x14ac:dyDescent="0.35">
      <c r="C336" s="59" t="s">
        <v>537</v>
      </c>
      <c r="D336" s="4" t="s">
        <v>539</v>
      </c>
      <c r="E336" s="12" t="s">
        <v>538</v>
      </c>
      <c r="F336" s="37" t="str">
        <f t="shared" si="5"/>
        <v>Szerencsi SZC Műszaki és Szolgáltatási Technikum és Szakképző Iskola</v>
      </c>
    </row>
    <row r="337" spans="3:6" ht="29" x14ac:dyDescent="0.35">
      <c r="C337" s="59" t="s">
        <v>537</v>
      </c>
      <c r="D337" s="4" t="s">
        <v>540</v>
      </c>
      <c r="E337" s="12" t="s">
        <v>539</v>
      </c>
      <c r="F337" s="37" t="str">
        <f t="shared" si="5"/>
        <v>Szerencsi SZC Sátoraljaújhelyi Kossuth Lajos Technikum, Szakképző Iskola és Gimnázium</v>
      </c>
    </row>
    <row r="338" spans="3:6" x14ac:dyDescent="0.35">
      <c r="C338" s="59" t="s">
        <v>537</v>
      </c>
      <c r="D338" s="4" t="s">
        <v>541</v>
      </c>
      <c r="E338" s="31" t="s">
        <v>742</v>
      </c>
      <c r="F338" s="37" t="e">
        <f t="shared" si="5"/>
        <v>#N/A</v>
      </c>
    </row>
    <row r="339" spans="3:6" x14ac:dyDescent="0.35">
      <c r="C339" s="59" t="s">
        <v>537</v>
      </c>
      <c r="D339" s="53"/>
      <c r="E339" s="12" t="s">
        <v>540</v>
      </c>
      <c r="F339" s="37" t="str">
        <f t="shared" si="5"/>
        <v>Szerencsi SZC Tiszaújvárosi Brassai Sámuel Technikum és Szakképző Iskola</v>
      </c>
    </row>
    <row r="340" spans="3:6" x14ac:dyDescent="0.35">
      <c r="C340" s="59" t="s">
        <v>537</v>
      </c>
      <c r="D340" s="4"/>
      <c r="E340" s="32" t="s">
        <v>541</v>
      </c>
      <c r="F340" s="37" t="str">
        <f t="shared" si="5"/>
        <v>Szerencsi SZC Tokaji Ferenc Technikum, Szakgimnázium és Gimnázium</v>
      </c>
    </row>
    <row r="341" spans="3:6" x14ac:dyDescent="0.35">
      <c r="C341" s="59" t="s">
        <v>537</v>
      </c>
      <c r="D341" s="4"/>
      <c r="E341" s="44" t="s">
        <v>542</v>
      </c>
      <c r="F341" s="37" t="e">
        <f t="shared" si="5"/>
        <v>#N/A</v>
      </c>
    </row>
    <row r="342" spans="3:6" x14ac:dyDescent="0.35">
      <c r="D342" s="61" t="s">
        <v>543</v>
      </c>
      <c r="F342" s="37" t="e">
        <f t="shared" si="5"/>
        <v>#N/A</v>
      </c>
    </row>
    <row r="343" spans="3:6" x14ac:dyDescent="0.35">
      <c r="C343" s="59" t="s">
        <v>544</v>
      </c>
      <c r="D343" s="10" t="s">
        <v>545</v>
      </c>
      <c r="E343" s="36" t="s">
        <v>545</v>
      </c>
      <c r="F343" s="37" t="str">
        <f t="shared" si="5"/>
        <v>Szolnoki SZC Baross Gábor Műszaki Technikum és Szakképző Iskola</v>
      </c>
    </row>
    <row r="344" spans="3:6" x14ac:dyDescent="0.35">
      <c r="C344" s="59" t="s">
        <v>544</v>
      </c>
      <c r="D344" s="6" t="s">
        <v>546</v>
      </c>
      <c r="E344" s="47" t="s">
        <v>743</v>
      </c>
      <c r="F344" s="37" t="e">
        <f t="shared" si="5"/>
        <v>#N/A</v>
      </c>
    </row>
    <row r="345" spans="3:6" ht="29" x14ac:dyDescent="0.35">
      <c r="C345" s="59" t="s">
        <v>544</v>
      </c>
      <c r="D345" s="10" t="s">
        <v>547</v>
      </c>
      <c r="E345" s="36" t="s">
        <v>546</v>
      </c>
      <c r="F345" s="37" t="str">
        <f t="shared" si="5"/>
        <v>Szolnoki SZC Jendrassik György Gépipari Technikum</v>
      </c>
    </row>
    <row r="346" spans="3:6" x14ac:dyDescent="0.35">
      <c r="C346" s="59" t="s">
        <v>544</v>
      </c>
      <c r="D346" s="10" t="s">
        <v>548</v>
      </c>
      <c r="E346" s="36" t="s">
        <v>547</v>
      </c>
      <c r="F346" s="37" t="str">
        <f t="shared" si="5"/>
        <v>Szolnoki SZC Kereskedelmi és Vendéglátóipari Technikum és Szakképző Iskola</v>
      </c>
    </row>
    <row r="347" spans="3:6" x14ac:dyDescent="0.35">
      <c r="C347" s="59" t="s">
        <v>544</v>
      </c>
      <c r="D347" s="6" t="s">
        <v>549</v>
      </c>
      <c r="E347" s="36" t="s">
        <v>548</v>
      </c>
      <c r="F347" s="37" t="str">
        <f t="shared" si="5"/>
        <v>Szolnoki SZC Klapka György Technikum és Szakképző Iskola</v>
      </c>
    </row>
    <row r="348" spans="3:6" ht="29" x14ac:dyDescent="0.35">
      <c r="C348" s="59" t="s">
        <v>544</v>
      </c>
      <c r="D348" s="10" t="s">
        <v>550</v>
      </c>
      <c r="E348" s="36" t="s">
        <v>552</v>
      </c>
      <c r="F348" s="37" t="str">
        <f t="shared" si="5"/>
        <v>Szolnoki SZC Kreatív Technikum és Szakképző Iskola</v>
      </c>
    </row>
    <row r="349" spans="3:6" x14ac:dyDescent="0.35">
      <c r="C349" s="59" t="s">
        <v>544</v>
      </c>
      <c r="D349" s="10" t="s">
        <v>551</v>
      </c>
      <c r="E349" s="36" t="s">
        <v>549</v>
      </c>
      <c r="F349" s="37" t="str">
        <f t="shared" si="5"/>
        <v>Szolnoki SZC Pálfy - Vízügyi Technikum</v>
      </c>
    </row>
    <row r="350" spans="3:6" x14ac:dyDescent="0.35">
      <c r="C350" s="59" t="s">
        <v>544</v>
      </c>
      <c r="D350" s="4" t="s">
        <v>552</v>
      </c>
      <c r="E350" s="36" t="s">
        <v>550</v>
      </c>
      <c r="F350" s="37" t="str">
        <f t="shared" si="5"/>
        <v>Szolnoki SZC Petőfi Sándor Építészeti és Faipari Technikum és Szakképző Iskola</v>
      </c>
    </row>
    <row r="351" spans="3:6" x14ac:dyDescent="0.35">
      <c r="C351" s="59" t="s">
        <v>544</v>
      </c>
      <c r="D351" s="11" t="s">
        <v>553</v>
      </c>
      <c r="E351" s="36" t="s">
        <v>551</v>
      </c>
      <c r="F351" s="37" t="str">
        <f t="shared" si="5"/>
        <v>Szolnoki SZC Rózsa Imre Technikum</v>
      </c>
    </row>
    <row r="352" spans="3:6" x14ac:dyDescent="0.35">
      <c r="C352" s="59" t="s">
        <v>544</v>
      </c>
      <c r="D352" s="6"/>
      <c r="E352" s="31" t="s">
        <v>744</v>
      </c>
      <c r="F352" s="37" t="e">
        <f t="shared" si="5"/>
        <v>#N/A</v>
      </c>
    </row>
    <row r="353" spans="3:6" x14ac:dyDescent="0.35">
      <c r="C353" s="59" t="s">
        <v>544</v>
      </c>
      <c r="D353" s="4"/>
      <c r="E353" s="38" t="s">
        <v>553</v>
      </c>
      <c r="F353" s="37" t="str">
        <f t="shared" si="5"/>
        <v>Szolnoki SZC Vásárhelyi Pál Két Tanítási Nyelvű Technikum</v>
      </c>
    </row>
    <row r="354" spans="3:6" x14ac:dyDescent="0.35">
      <c r="D354" s="61" t="s">
        <v>554</v>
      </c>
      <c r="F354" s="37" t="e">
        <f t="shared" si="5"/>
        <v>#N/A</v>
      </c>
    </row>
    <row r="355" spans="3:6" x14ac:dyDescent="0.35">
      <c r="C355" s="59" t="s">
        <v>554</v>
      </c>
      <c r="D355" s="4" t="s">
        <v>555</v>
      </c>
      <c r="E355" s="12" t="s">
        <v>555</v>
      </c>
      <c r="F355" s="37" t="str">
        <f t="shared" si="5"/>
        <v>Tatabányai SZC Alapy Gáspár Technikum és Szakképző Iskola</v>
      </c>
    </row>
    <row r="356" spans="3:6" x14ac:dyDescent="0.35">
      <c r="C356" s="59" t="s">
        <v>554</v>
      </c>
      <c r="D356" s="4" t="s">
        <v>556</v>
      </c>
      <c r="E356" s="31" t="s">
        <v>745</v>
      </c>
      <c r="F356" s="37" t="e">
        <f t="shared" si="5"/>
        <v>#N/A</v>
      </c>
    </row>
    <row r="357" spans="3:6" x14ac:dyDescent="0.35">
      <c r="C357" s="59" t="s">
        <v>554</v>
      </c>
      <c r="D357" s="4" t="s">
        <v>557</v>
      </c>
      <c r="E357" s="12" t="s">
        <v>556</v>
      </c>
      <c r="F357" s="37" t="str">
        <f t="shared" si="5"/>
        <v>Tatabányai SZC Bánki Donát-Péch Antal Technikum</v>
      </c>
    </row>
    <row r="358" spans="3:6" x14ac:dyDescent="0.35">
      <c r="C358" s="59" t="s">
        <v>554</v>
      </c>
      <c r="D358" s="4" t="s">
        <v>558</v>
      </c>
      <c r="E358" s="12" t="s">
        <v>557</v>
      </c>
      <c r="F358" s="37" t="str">
        <f t="shared" si="5"/>
        <v>Tatabányai SZC Bláthy Ottó Technikum, Szakképző Iskola és Kollégium</v>
      </c>
    </row>
    <row r="359" spans="3:6" ht="29" x14ac:dyDescent="0.35">
      <c r="C359" s="59" t="s">
        <v>554</v>
      </c>
      <c r="D359" s="4" t="s">
        <v>559</v>
      </c>
      <c r="E359" s="31" t="s">
        <v>746</v>
      </c>
      <c r="F359" s="37" t="e">
        <f t="shared" si="5"/>
        <v>#N/A</v>
      </c>
    </row>
    <row r="360" spans="3:6" x14ac:dyDescent="0.35">
      <c r="C360" s="59" t="s">
        <v>554</v>
      </c>
      <c r="D360" s="4" t="s">
        <v>560</v>
      </c>
      <c r="E360" s="12" t="s">
        <v>558</v>
      </c>
      <c r="F360" s="37" t="str">
        <f t="shared" si="5"/>
        <v>Tatabányai SZC Fellner Jakab Technikum és Szakképző Iskola</v>
      </c>
    </row>
    <row r="361" spans="3:6" ht="29" x14ac:dyDescent="0.35">
      <c r="C361" s="59" t="s">
        <v>554</v>
      </c>
      <c r="D361" s="4" t="s">
        <v>561</v>
      </c>
      <c r="E361" s="12" t="s">
        <v>559</v>
      </c>
      <c r="F361" s="37" t="str">
        <f t="shared" si="5"/>
        <v>Tatabányai SZC Kereskedelmi, Vendéglátó és Idegenforgalmi Technikum és Szakképző Iskola</v>
      </c>
    </row>
    <row r="362" spans="3:6" x14ac:dyDescent="0.35">
      <c r="C362" s="59" t="s">
        <v>554</v>
      </c>
      <c r="D362" s="4" t="s">
        <v>562</v>
      </c>
      <c r="E362" s="12" t="s">
        <v>560</v>
      </c>
      <c r="F362" s="37" t="str">
        <f t="shared" si="5"/>
        <v>Tatabányai SZC Kossuth Lajos Gazdasági és Humán Technikum</v>
      </c>
    </row>
    <row r="363" spans="3:6" x14ac:dyDescent="0.35">
      <c r="C363" s="59" t="s">
        <v>554</v>
      </c>
      <c r="D363" s="5" t="s">
        <v>563</v>
      </c>
      <c r="E363" s="12" t="s">
        <v>561</v>
      </c>
      <c r="F363" s="37" t="str">
        <f t="shared" si="5"/>
        <v>Tatabányai SZC Kultsár István Technikum és Szakgimnázium</v>
      </c>
    </row>
    <row r="364" spans="3:6" x14ac:dyDescent="0.35">
      <c r="C364" s="59" t="s">
        <v>554</v>
      </c>
      <c r="D364" s="4"/>
      <c r="E364" s="12" t="s">
        <v>562</v>
      </c>
      <c r="F364" s="37" t="str">
        <f t="shared" si="5"/>
        <v>Tatabányai SZC Mikes Kelemen Technikum és Szakgimnázium</v>
      </c>
    </row>
    <row r="365" spans="3:6" x14ac:dyDescent="0.35">
      <c r="C365" s="59" t="s">
        <v>554</v>
      </c>
      <c r="D365" s="4"/>
      <c r="E365" s="12" t="s">
        <v>563</v>
      </c>
      <c r="F365" s="37" t="str">
        <f t="shared" si="5"/>
        <v>Tatabányai SZC Széchenyi István Gazdasági és Informatikai Technikum</v>
      </c>
    </row>
    <row r="366" spans="3:6" x14ac:dyDescent="0.35">
      <c r="D366" s="61" t="s">
        <v>564</v>
      </c>
      <c r="E366" s="37"/>
      <c r="F366" s="37" t="e">
        <f t="shared" si="5"/>
        <v>#N/A</v>
      </c>
    </row>
    <row r="367" spans="3:6" ht="29" x14ac:dyDescent="0.35">
      <c r="C367" s="59" t="s">
        <v>564</v>
      </c>
      <c r="D367" s="4" t="s">
        <v>565</v>
      </c>
      <c r="E367" s="41" t="s">
        <v>565</v>
      </c>
      <c r="F367" s="37" t="str">
        <f t="shared" si="5"/>
        <v>Esztergomi SZC Balassa Bálint Gazdasági Technikum és Szakképző Iskola</v>
      </c>
    </row>
    <row r="368" spans="3:6" x14ac:dyDescent="0.35">
      <c r="C368" s="59" t="s">
        <v>564</v>
      </c>
      <c r="D368" s="4" t="s">
        <v>566</v>
      </c>
      <c r="E368" s="28" t="s">
        <v>566</v>
      </c>
      <c r="F368" s="37" t="str">
        <f t="shared" si="5"/>
        <v>Esztergomi SZC Bottyán János Technikum</v>
      </c>
    </row>
    <row r="369" spans="3:6" x14ac:dyDescent="0.35">
      <c r="C369" s="59" t="s">
        <v>564</v>
      </c>
      <c r="D369" s="5" t="s">
        <v>567</v>
      </c>
      <c r="E369" s="29" t="s">
        <v>567</v>
      </c>
      <c r="F369" s="37" t="str">
        <f t="shared" si="5"/>
        <v>Esztergomi SZC Géza Fejedelem Technikum és Szakképző Iskola</v>
      </c>
    </row>
    <row r="370" spans="3:6" x14ac:dyDescent="0.35">
      <c r="D370" s="61" t="s">
        <v>568</v>
      </c>
      <c r="F370" s="37" t="e">
        <f t="shared" si="5"/>
        <v>#N/A</v>
      </c>
    </row>
    <row r="371" spans="3:6" x14ac:dyDescent="0.35">
      <c r="C371" s="59" t="s">
        <v>568</v>
      </c>
      <c r="D371" s="4" t="s">
        <v>569</v>
      </c>
      <c r="E371" s="31" t="s">
        <v>576</v>
      </c>
      <c r="F371" s="52" t="str">
        <f t="shared" si="5"/>
        <v>Váci SZC Bocskai István Kollégium</v>
      </c>
    </row>
    <row r="372" spans="3:6" x14ac:dyDescent="0.35">
      <c r="C372" s="59" t="s">
        <v>568</v>
      </c>
      <c r="D372" s="4" t="s">
        <v>570</v>
      </c>
      <c r="E372" s="38" t="s">
        <v>569</v>
      </c>
      <c r="F372" s="37" t="str">
        <f t="shared" si="5"/>
        <v>Váci SZC Boronkay György Műszaki Technikum és Gimnázium</v>
      </c>
    </row>
    <row r="373" spans="3:6" x14ac:dyDescent="0.35">
      <c r="C373" s="59" t="s">
        <v>568</v>
      </c>
      <c r="D373" s="4" t="s">
        <v>571</v>
      </c>
      <c r="E373" s="12" t="s">
        <v>570</v>
      </c>
      <c r="F373" s="37" t="str">
        <f t="shared" si="5"/>
        <v>Váci SZC I. Géza Király Közgazdasági Technikum</v>
      </c>
    </row>
    <row r="374" spans="3:6" x14ac:dyDescent="0.35">
      <c r="C374" s="59" t="s">
        <v>568</v>
      </c>
      <c r="D374" s="4" t="s">
        <v>572</v>
      </c>
      <c r="E374" s="12" t="s">
        <v>571</v>
      </c>
      <c r="F374" s="37" t="str">
        <f t="shared" si="5"/>
        <v>Váci SZC Király Endre Technikum és Szakképző Iskola</v>
      </c>
    </row>
    <row r="375" spans="3:6" x14ac:dyDescent="0.35">
      <c r="C375" s="59" t="s">
        <v>568</v>
      </c>
      <c r="D375" s="4" t="s">
        <v>573</v>
      </c>
      <c r="E375" s="12" t="s">
        <v>572</v>
      </c>
      <c r="F375" s="37" t="str">
        <f t="shared" si="5"/>
        <v>Váci SZC Madách Imre Technikum és Szakképző Iskola</v>
      </c>
    </row>
    <row r="376" spans="3:6" x14ac:dyDescent="0.35">
      <c r="C376" s="59" t="s">
        <v>568</v>
      </c>
      <c r="D376" s="4" t="s">
        <v>574</v>
      </c>
      <c r="E376" s="12" t="s">
        <v>573</v>
      </c>
      <c r="F376" s="37" t="str">
        <f t="shared" si="5"/>
        <v>Váci SZC Petőfi Sándor Műszaki Technikum, Gimnázium és Kollégium</v>
      </c>
    </row>
    <row r="377" spans="3:6" x14ac:dyDescent="0.35">
      <c r="C377" s="59" t="s">
        <v>568</v>
      </c>
      <c r="D377" s="5" t="s">
        <v>575</v>
      </c>
      <c r="E377" s="12" t="s">
        <v>574</v>
      </c>
      <c r="F377" s="37" t="str">
        <f t="shared" si="5"/>
        <v>Váci SZC Petzelt József Technikum és Szakképző Iskola</v>
      </c>
    </row>
    <row r="378" spans="3:6" x14ac:dyDescent="0.35">
      <c r="C378" s="59" t="s">
        <v>568</v>
      </c>
      <c r="D378" s="20" t="s">
        <v>576</v>
      </c>
      <c r="E378" s="12" t="s">
        <v>575</v>
      </c>
      <c r="F378" s="37" t="str">
        <f t="shared" si="5"/>
        <v>Váci SZC Selye János Egészségügyi Technikum</v>
      </c>
    </row>
    <row r="379" spans="3:6" x14ac:dyDescent="0.35">
      <c r="D379" s="61" t="s">
        <v>577</v>
      </c>
      <c r="E379" s="12"/>
      <c r="F379" s="37" t="e">
        <f t="shared" si="5"/>
        <v>#N/A</v>
      </c>
    </row>
    <row r="380" spans="3:6" x14ac:dyDescent="0.35">
      <c r="C380" s="59" t="s">
        <v>577</v>
      </c>
      <c r="D380" s="4" t="s">
        <v>578</v>
      </c>
      <c r="E380" s="31" t="s">
        <v>751</v>
      </c>
      <c r="F380" s="37" t="e">
        <f t="shared" si="5"/>
        <v>#N/A</v>
      </c>
    </row>
    <row r="381" spans="3:6" ht="29" x14ac:dyDescent="0.35">
      <c r="C381" s="59" t="s">
        <v>577</v>
      </c>
      <c r="D381" s="4" t="s">
        <v>579</v>
      </c>
      <c r="E381" s="39" t="s">
        <v>752</v>
      </c>
      <c r="F381" s="37" t="e">
        <f t="shared" si="5"/>
        <v>#N/A</v>
      </c>
    </row>
    <row r="382" spans="3:6" x14ac:dyDescent="0.35">
      <c r="C382" s="59" t="s">
        <v>577</v>
      </c>
      <c r="D382" s="49" t="s">
        <v>754</v>
      </c>
      <c r="E382" s="13" t="s">
        <v>578</v>
      </c>
      <c r="F382" s="37" t="str">
        <f t="shared" si="5"/>
        <v>Vas Megyei SZC Gépipari és Informatikai Technikum</v>
      </c>
    </row>
    <row r="383" spans="3:6" x14ac:dyDescent="0.35">
      <c r="C383" s="59" t="s">
        <v>577</v>
      </c>
      <c r="D383" s="4" t="s">
        <v>580</v>
      </c>
      <c r="E383" s="31" t="s">
        <v>753</v>
      </c>
      <c r="F383" s="37" t="e">
        <f t="shared" si="5"/>
        <v>#N/A</v>
      </c>
    </row>
    <row r="384" spans="3:6" x14ac:dyDescent="0.35">
      <c r="C384" s="59" t="s">
        <v>577</v>
      </c>
      <c r="D384" s="4" t="s">
        <v>581</v>
      </c>
      <c r="E384" s="12" t="s">
        <v>579</v>
      </c>
      <c r="F384" s="37" t="str">
        <f t="shared" si="5"/>
        <v>Vas Megyei SZC Horváth Boldizsár Közgazdasági és Informatikai Technikum</v>
      </c>
    </row>
    <row r="385" spans="3:6" x14ac:dyDescent="0.35">
      <c r="C385" s="59" t="s">
        <v>577</v>
      </c>
      <c r="D385" s="4" t="s">
        <v>582</v>
      </c>
      <c r="E385" s="13" t="s">
        <v>754</v>
      </c>
      <c r="F385" s="37" t="str">
        <f t="shared" si="5"/>
        <v>Vas Megyei SZC III. Béla Technikum és Kollégium</v>
      </c>
    </row>
    <row r="386" spans="3:6" x14ac:dyDescent="0.35">
      <c r="C386" s="59" t="s">
        <v>577</v>
      </c>
      <c r="D386" s="4" t="s">
        <v>583</v>
      </c>
      <c r="E386" s="13" t="s">
        <v>580</v>
      </c>
      <c r="F386" s="37" t="str">
        <f t="shared" si="5"/>
        <v>Vas Megyei SZC Kereskedelmi és Vendéglátó Technikum és Kollégium</v>
      </c>
    </row>
    <row r="387" spans="3:6" x14ac:dyDescent="0.35">
      <c r="C387" s="59" t="s">
        <v>577</v>
      </c>
      <c r="D387" s="4" t="s">
        <v>585</v>
      </c>
      <c r="E387" s="12" t="s">
        <v>581</v>
      </c>
      <c r="F387" s="37" t="str">
        <f t="shared" si="5"/>
        <v>Vas Megyei SZC Nádasdy Tamás Technikum és Kollégium</v>
      </c>
    </row>
    <row r="388" spans="3:6" x14ac:dyDescent="0.35">
      <c r="C388" s="59" t="s">
        <v>577</v>
      </c>
      <c r="D388" s="5" t="s">
        <v>584</v>
      </c>
      <c r="E388" s="13" t="s">
        <v>582</v>
      </c>
      <c r="F388" s="37" t="str">
        <f t="shared" ref="F388:F413" si="6">VLOOKUP(E388,$D:$D,1,0)</f>
        <v>Vas Megyei SZC Oladi Technikum</v>
      </c>
    </row>
    <row r="389" spans="3:6" x14ac:dyDescent="0.35">
      <c r="C389" s="59" t="s">
        <v>577</v>
      </c>
      <c r="D389" s="4"/>
      <c r="E389" s="48" t="s">
        <v>755</v>
      </c>
      <c r="F389" s="37" t="e">
        <f t="shared" si="6"/>
        <v>#N/A</v>
      </c>
    </row>
    <row r="390" spans="3:6" x14ac:dyDescent="0.35">
      <c r="C390" s="59" t="s">
        <v>577</v>
      </c>
      <c r="D390" s="4"/>
      <c r="E390" s="12" t="s">
        <v>583</v>
      </c>
      <c r="F390" s="37" t="str">
        <f t="shared" si="6"/>
        <v>Vas Megyei SZC Rázsó Imre Technikum</v>
      </c>
    </row>
    <row r="391" spans="3:6" x14ac:dyDescent="0.35">
      <c r="C391" s="59" t="s">
        <v>577</v>
      </c>
      <c r="D391" s="4"/>
      <c r="E391" s="31" t="s">
        <v>756</v>
      </c>
      <c r="F391" s="37" t="e">
        <f t="shared" si="6"/>
        <v>#N/A</v>
      </c>
    </row>
    <row r="392" spans="3:6" x14ac:dyDescent="0.35">
      <c r="C392" s="59" t="s">
        <v>577</v>
      </c>
      <c r="D392" s="4"/>
      <c r="E392" s="13" t="s">
        <v>585</v>
      </c>
      <c r="F392" s="37" t="str">
        <f t="shared" si="6"/>
        <v>Vas Megyei SZC Sárvári Turisztikai Technikum</v>
      </c>
    </row>
    <row r="393" spans="3:6" x14ac:dyDescent="0.35">
      <c r="C393" s="59" t="s">
        <v>577</v>
      </c>
      <c r="D393" s="4"/>
      <c r="E393" s="38" t="s">
        <v>584</v>
      </c>
      <c r="F393" s="37" t="str">
        <f t="shared" si="6"/>
        <v>Vas Megyei SZC Savaria Technikum és Kollégium</v>
      </c>
    </row>
    <row r="394" spans="3:6" x14ac:dyDescent="0.35">
      <c r="D394" s="61" t="s">
        <v>586</v>
      </c>
      <c r="F394" s="37" t="e">
        <f t="shared" si="6"/>
        <v>#N/A</v>
      </c>
    </row>
    <row r="395" spans="3:6" ht="29" x14ac:dyDescent="0.35">
      <c r="C395" s="59" t="s">
        <v>586</v>
      </c>
      <c r="D395" s="4" t="s">
        <v>587</v>
      </c>
      <c r="E395" s="12" t="s">
        <v>587</v>
      </c>
      <c r="F395" s="37" t="str">
        <f t="shared" si="6"/>
        <v>Veszprémi SZC "SÉF" Vendéglátás-Turizmus Technikum és Szakképző Iskola</v>
      </c>
    </row>
    <row r="396" spans="3:6" ht="29" x14ac:dyDescent="0.35">
      <c r="C396" s="59" t="s">
        <v>586</v>
      </c>
      <c r="D396" s="4" t="s">
        <v>590</v>
      </c>
      <c r="E396" s="12" t="s">
        <v>590</v>
      </c>
      <c r="F396" s="37" t="str">
        <f t="shared" si="6"/>
        <v>Veszprémi SZC Bethlen István Közgazdasági és Közigazgatási Technikum</v>
      </c>
    </row>
    <row r="397" spans="3:6" x14ac:dyDescent="0.35">
      <c r="C397" s="59" t="s">
        <v>586</v>
      </c>
      <c r="D397" s="4" t="s">
        <v>588</v>
      </c>
      <c r="E397" s="43" t="s">
        <v>757</v>
      </c>
      <c r="F397" s="37" t="e">
        <f t="shared" si="6"/>
        <v>#N/A</v>
      </c>
    </row>
    <row r="398" spans="3:6" x14ac:dyDescent="0.35">
      <c r="C398" s="59" t="s">
        <v>586</v>
      </c>
      <c r="D398" s="4" t="s">
        <v>589</v>
      </c>
      <c r="E398" s="12" t="s">
        <v>588</v>
      </c>
      <c r="F398" s="37" t="str">
        <f t="shared" si="6"/>
        <v>Veszprémi SZC Ipari Technikum</v>
      </c>
    </row>
    <row r="399" spans="3:6" x14ac:dyDescent="0.35">
      <c r="C399" s="59" t="s">
        <v>586</v>
      </c>
      <c r="D399" s="4" t="s">
        <v>591</v>
      </c>
      <c r="E399" s="12" t="s">
        <v>589</v>
      </c>
      <c r="F399" s="37" t="str">
        <f t="shared" si="6"/>
        <v>Veszprémi SZC Jendrassik-Venesz Technikum</v>
      </c>
    </row>
    <row r="400" spans="3:6" x14ac:dyDescent="0.35">
      <c r="C400" s="59" t="s">
        <v>586</v>
      </c>
      <c r="D400" s="4" t="s">
        <v>592</v>
      </c>
      <c r="E400" s="12" t="s">
        <v>591</v>
      </c>
      <c r="F400" s="37" t="str">
        <f t="shared" si="6"/>
        <v>Veszprémi SZC Öveges József Technikum és Kollégium</v>
      </c>
    </row>
    <row r="401" spans="3:6" x14ac:dyDescent="0.35">
      <c r="C401" s="59" t="s">
        <v>586</v>
      </c>
      <c r="D401" s="5" t="s">
        <v>593</v>
      </c>
      <c r="E401" s="12" t="s">
        <v>592</v>
      </c>
      <c r="F401" s="37" t="str">
        <f t="shared" si="6"/>
        <v>Veszprémi SZC Szent-Györgyi Albert Technikum és Kollégium</v>
      </c>
    </row>
    <row r="402" spans="3:6" x14ac:dyDescent="0.35">
      <c r="C402" s="59" t="s">
        <v>586</v>
      </c>
      <c r="D402" s="4"/>
      <c r="E402" s="12" t="s">
        <v>593</v>
      </c>
      <c r="F402" s="37" t="str">
        <f t="shared" si="6"/>
        <v>Veszprémi SZC Táncsics Mihály Technikum</v>
      </c>
    </row>
    <row r="403" spans="3:6" x14ac:dyDescent="0.35">
      <c r="D403" s="61" t="s">
        <v>594</v>
      </c>
      <c r="E403" s="12"/>
      <c r="F403" s="37" t="e">
        <f t="shared" si="6"/>
        <v>#N/A</v>
      </c>
    </row>
    <row r="404" spans="3:6" x14ac:dyDescent="0.35">
      <c r="C404" s="59" t="s">
        <v>594</v>
      </c>
      <c r="D404" s="4" t="s">
        <v>595</v>
      </c>
      <c r="E404" s="12" t="s">
        <v>595</v>
      </c>
      <c r="F404" s="37" t="str">
        <f t="shared" si="6"/>
        <v>Zalaegerszegi SZC Báthory István Technikum</v>
      </c>
    </row>
    <row r="405" spans="3:6" x14ac:dyDescent="0.35">
      <c r="C405" s="59" t="s">
        <v>594</v>
      </c>
      <c r="D405" s="4" t="s">
        <v>596</v>
      </c>
      <c r="E405" s="12" t="s">
        <v>596</v>
      </c>
      <c r="F405" s="37" t="str">
        <f t="shared" si="6"/>
        <v>Zalaegerszegi SZC Csány László Technikum</v>
      </c>
    </row>
    <row r="406" spans="3:6" x14ac:dyDescent="0.35">
      <c r="C406" s="59" t="s">
        <v>594</v>
      </c>
      <c r="D406" s="4" t="s">
        <v>597</v>
      </c>
      <c r="E406" s="12" t="s">
        <v>597</v>
      </c>
      <c r="F406" s="37" t="str">
        <f t="shared" si="6"/>
        <v>Zalaegerszegi SZC Deák Ferenc Technikum</v>
      </c>
    </row>
    <row r="407" spans="3:6" x14ac:dyDescent="0.35">
      <c r="C407" s="59" t="s">
        <v>594</v>
      </c>
      <c r="D407" s="4" t="s">
        <v>598</v>
      </c>
      <c r="E407" s="38" t="s">
        <v>598</v>
      </c>
      <c r="F407" s="37" t="str">
        <f t="shared" si="6"/>
        <v>Zalaegerszegi SZC Ganz Ábrahám Technikum</v>
      </c>
    </row>
    <row r="408" spans="3:6" ht="29" x14ac:dyDescent="0.35">
      <c r="C408" s="59" t="s">
        <v>594</v>
      </c>
      <c r="D408" s="4" t="s">
        <v>599</v>
      </c>
      <c r="E408" s="12" t="s">
        <v>599</v>
      </c>
      <c r="F408" s="37" t="str">
        <f t="shared" si="6"/>
        <v>Zalaegerszegi SZC Keszthelyi Asbóth Sándor Technikum, Szakképző Iskola és Kollégium</v>
      </c>
    </row>
    <row r="409" spans="3:6" x14ac:dyDescent="0.35">
      <c r="C409" s="59" t="s">
        <v>594</v>
      </c>
      <c r="D409" s="4" t="s">
        <v>600</v>
      </c>
      <c r="E409" s="12" t="s">
        <v>600</v>
      </c>
      <c r="F409" s="37" t="str">
        <f t="shared" si="6"/>
        <v>Zalaegerszegi SZC Keszthelyi Közgazdasági Technikum</v>
      </c>
    </row>
    <row r="410" spans="3:6" ht="29" x14ac:dyDescent="0.35">
      <c r="C410" s="59" t="s">
        <v>594</v>
      </c>
      <c r="D410" s="4" t="s">
        <v>601</v>
      </c>
      <c r="E410" s="12" t="s">
        <v>601</v>
      </c>
      <c r="F410" s="37" t="str">
        <f t="shared" si="6"/>
        <v>Zalaegerszegi SZC Keszthelyi Vendéglátó Technikum, Szakképző Iskola és Kollégium</v>
      </c>
    </row>
    <row r="411" spans="3:6" x14ac:dyDescent="0.35">
      <c r="C411" s="59" t="s">
        <v>594</v>
      </c>
      <c r="D411" s="5" t="s">
        <v>603</v>
      </c>
      <c r="E411" s="39" t="s">
        <v>758</v>
      </c>
      <c r="F411" s="37" t="e">
        <f t="shared" si="6"/>
        <v>#N/A</v>
      </c>
    </row>
    <row r="412" spans="3:6" x14ac:dyDescent="0.35">
      <c r="C412" s="59" t="s">
        <v>594</v>
      </c>
      <c r="D412" s="53"/>
      <c r="E412" s="43" t="s">
        <v>602</v>
      </c>
      <c r="F412" s="37" t="e">
        <f t="shared" si="6"/>
        <v>#N/A</v>
      </c>
    </row>
    <row r="413" spans="3:6" x14ac:dyDescent="0.35">
      <c r="C413" s="59" t="s">
        <v>594</v>
      </c>
      <c r="D413" s="5"/>
      <c r="E413" s="12" t="s">
        <v>603</v>
      </c>
      <c r="F413" s="37" t="str">
        <f t="shared" si="6"/>
        <v>Zalaegerszegi SZC Széchenyi István Technikum</v>
      </c>
    </row>
    <row r="414" spans="3:6" x14ac:dyDescent="0.35">
      <c r="C414" s="71"/>
      <c r="D414" s="62" t="s">
        <v>623</v>
      </c>
      <c r="E414" s="12"/>
      <c r="F414" s="37"/>
    </row>
    <row r="415" spans="3:6" ht="29" x14ac:dyDescent="0.35">
      <c r="C415" s="72" t="s">
        <v>623</v>
      </c>
      <c r="D415" s="23" t="s">
        <v>624</v>
      </c>
      <c r="E415" s="12"/>
      <c r="F415" s="37"/>
    </row>
    <row r="416" spans="3:6" ht="29" x14ac:dyDescent="0.35">
      <c r="C416" s="72" t="s">
        <v>623</v>
      </c>
      <c r="D416" s="23" t="s">
        <v>625</v>
      </c>
      <c r="E416" s="12"/>
      <c r="F416" s="37"/>
    </row>
    <row r="417" spans="3:6" ht="29" x14ac:dyDescent="0.35">
      <c r="C417" s="72" t="s">
        <v>623</v>
      </c>
      <c r="D417" s="23" t="s">
        <v>626</v>
      </c>
      <c r="E417" s="12"/>
      <c r="F417" s="37"/>
    </row>
    <row r="418" spans="3:6" ht="29" x14ac:dyDescent="0.35">
      <c r="C418" s="72" t="s">
        <v>623</v>
      </c>
      <c r="D418" s="23" t="s">
        <v>627</v>
      </c>
      <c r="E418" s="12"/>
      <c r="F418" s="37"/>
    </row>
    <row r="419" spans="3:6" ht="29" x14ac:dyDescent="0.35">
      <c r="C419" s="72" t="s">
        <v>623</v>
      </c>
      <c r="D419" s="23" t="s">
        <v>628</v>
      </c>
      <c r="E419" s="12"/>
      <c r="F419" s="37"/>
    </row>
    <row r="420" spans="3:6" ht="29" x14ac:dyDescent="0.35">
      <c r="C420" s="72" t="s">
        <v>623</v>
      </c>
      <c r="D420" s="23" t="s">
        <v>629</v>
      </c>
      <c r="F420" s="37"/>
    </row>
    <row r="421" spans="3:6" ht="29" x14ac:dyDescent="0.35">
      <c r="C421" s="72" t="s">
        <v>623</v>
      </c>
      <c r="D421" s="23" t="s">
        <v>630</v>
      </c>
      <c r="E421" s="12"/>
      <c r="F421" s="37"/>
    </row>
    <row r="422" spans="3:6" ht="29" x14ac:dyDescent="0.35">
      <c r="C422" s="72" t="s">
        <v>623</v>
      </c>
      <c r="D422" s="23" t="s">
        <v>631</v>
      </c>
      <c r="E422" s="12"/>
      <c r="F422" s="37"/>
    </row>
    <row r="423" spans="3:6" ht="29" x14ac:dyDescent="0.35">
      <c r="C423" s="72" t="s">
        <v>623</v>
      </c>
      <c r="D423" s="23" t="s">
        <v>632</v>
      </c>
      <c r="E423" s="12"/>
      <c r="F423" s="37"/>
    </row>
    <row r="424" spans="3:6" ht="29" x14ac:dyDescent="0.35">
      <c r="C424" s="72" t="s">
        <v>623</v>
      </c>
      <c r="D424" s="23" t="s">
        <v>633</v>
      </c>
      <c r="E424" s="12"/>
      <c r="F424" s="37"/>
    </row>
    <row r="425" spans="3:6" x14ac:dyDescent="0.35">
      <c r="C425" s="71"/>
      <c r="D425" s="62" t="s">
        <v>634</v>
      </c>
      <c r="E425" s="12"/>
      <c r="F425" s="37"/>
    </row>
    <row r="426" spans="3:6" ht="29" x14ac:dyDescent="0.35">
      <c r="C426" s="72" t="s">
        <v>634</v>
      </c>
      <c r="D426" s="63" t="s">
        <v>635</v>
      </c>
      <c r="E426" s="12"/>
      <c r="F426" s="37"/>
    </row>
    <row r="427" spans="3:6" ht="29" x14ac:dyDescent="0.35">
      <c r="C427" s="72" t="s">
        <v>634</v>
      </c>
      <c r="D427" s="63" t="s">
        <v>636</v>
      </c>
      <c r="E427" s="12"/>
      <c r="F427" s="37"/>
    </row>
    <row r="428" spans="3:6" ht="29" x14ac:dyDescent="0.35">
      <c r="C428" s="72" t="s">
        <v>634</v>
      </c>
      <c r="D428" s="63" t="s">
        <v>637</v>
      </c>
      <c r="E428" s="12"/>
      <c r="F428" s="37"/>
    </row>
    <row r="429" spans="3:6" ht="29" x14ac:dyDescent="0.35">
      <c r="C429" s="72" t="s">
        <v>634</v>
      </c>
      <c r="D429" s="63" t="s">
        <v>638</v>
      </c>
      <c r="E429" s="12"/>
      <c r="F429" s="37"/>
    </row>
    <row r="430" spans="3:6" ht="29" x14ac:dyDescent="0.35">
      <c r="C430" s="72" t="s">
        <v>634</v>
      </c>
      <c r="D430" s="63" t="s">
        <v>639</v>
      </c>
      <c r="E430" s="12"/>
      <c r="F430" s="37"/>
    </row>
    <row r="431" spans="3:6" ht="29" x14ac:dyDescent="0.35">
      <c r="C431" s="72" t="s">
        <v>634</v>
      </c>
      <c r="D431" s="63" t="s">
        <v>640</v>
      </c>
      <c r="E431" s="12"/>
      <c r="F431" s="37"/>
    </row>
    <row r="432" spans="3:6" ht="29" x14ac:dyDescent="0.35">
      <c r="C432" s="72" t="s">
        <v>634</v>
      </c>
      <c r="D432" s="63" t="s">
        <v>641</v>
      </c>
      <c r="E432" s="12"/>
      <c r="F432" s="37"/>
    </row>
    <row r="433" spans="3:6" ht="29" x14ac:dyDescent="0.35">
      <c r="C433" s="72" t="s">
        <v>634</v>
      </c>
      <c r="D433" s="63" t="s">
        <v>642</v>
      </c>
      <c r="E433" s="12"/>
      <c r="F433" s="37"/>
    </row>
    <row r="434" spans="3:6" ht="29" x14ac:dyDescent="0.35">
      <c r="C434" s="72" t="s">
        <v>634</v>
      </c>
      <c r="D434" s="63" t="s">
        <v>643</v>
      </c>
      <c r="E434" s="12"/>
      <c r="F434" s="37"/>
    </row>
    <row r="435" spans="3:6" ht="29" x14ac:dyDescent="0.35">
      <c r="C435" s="72" t="s">
        <v>634</v>
      </c>
      <c r="D435" s="63" t="s">
        <v>644</v>
      </c>
      <c r="F435" s="37"/>
    </row>
    <row r="436" spans="3:6" ht="29" x14ac:dyDescent="0.35">
      <c r="C436" s="72" t="s">
        <v>634</v>
      </c>
      <c r="D436" s="63" t="s">
        <v>645</v>
      </c>
      <c r="E436" s="12"/>
      <c r="F436" s="37"/>
    </row>
    <row r="437" spans="3:6" ht="29" x14ac:dyDescent="0.35">
      <c r="C437" s="72" t="s">
        <v>634</v>
      </c>
      <c r="D437" s="63" t="s">
        <v>646</v>
      </c>
      <c r="E437" s="12"/>
      <c r="F437" s="37"/>
    </row>
    <row r="438" spans="3:6" x14ac:dyDescent="0.35">
      <c r="C438" s="71"/>
      <c r="D438" s="62" t="s">
        <v>647</v>
      </c>
      <c r="E438" s="12"/>
      <c r="F438" s="37"/>
    </row>
    <row r="439" spans="3:6" ht="29" x14ac:dyDescent="0.35">
      <c r="C439" s="72" t="s">
        <v>647</v>
      </c>
      <c r="D439" s="63" t="s">
        <v>648</v>
      </c>
      <c r="E439" s="12"/>
      <c r="F439" s="37"/>
    </row>
    <row r="440" spans="3:6" ht="29" x14ac:dyDescent="0.35">
      <c r="C440" s="72" t="s">
        <v>647</v>
      </c>
      <c r="D440" s="63" t="s">
        <v>649</v>
      </c>
      <c r="E440" s="12"/>
      <c r="F440" s="37"/>
    </row>
    <row r="441" spans="3:6" ht="29" x14ac:dyDescent="0.35">
      <c r="C441" s="72" t="s">
        <v>647</v>
      </c>
      <c r="D441" s="63" t="s">
        <v>650</v>
      </c>
      <c r="E441" s="12"/>
      <c r="F441" s="37"/>
    </row>
    <row r="442" spans="3:6" ht="29" x14ac:dyDescent="0.35">
      <c r="C442" s="72" t="s">
        <v>647</v>
      </c>
      <c r="D442" s="63" t="s">
        <v>651</v>
      </c>
      <c r="E442" s="12"/>
      <c r="F442" s="37"/>
    </row>
    <row r="443" spans="3:6" ht="29" x14ac:dyDescent="0.35">
      <c r="C443" s="72" t="s">
        <v>647</v>
      </c>
      <c r="D443" s="63" t="s">
        <v>652</v>
      </c>
      <c r="E443" s="12"/>
      <c r="F443" s="37"/>
    </row>
    <row r="444" spans="3:6" ht="29" x14ac:dyDescent="0.35">
      <c r="C444" s="72" t="s">
        <v>647</v>
      </c>
      <c r="D444" s="63" t="s">
        <v>653</v>
      </c>
      <c r="F444" s="37"/>
    </row>
    <row r="445" spans="3:6" ht="29" x14ac:dyDescent="0.35">
      <c r="C445" s="72" t="s">
        <v>647</v>
      </c>
      <c r="D445" s="63" t="s">
        <v>654</v>
      </c>
      <c r="E445" s="12"/>
      <c r="F445" s="37"/>
    </row>
    <row r="446" spans="3:6" ht="29" x14ac:dyDescent="0.35">
      <c r="C446" s="72" t="s">
        <v>647</v>
      </c>
      <c r="D446" s="63" t="s">
        <v>655</v>
      </c>
      <c r="E446" s="12"/>
      <c r="F446" s="37"/>
    </row>
    <row r="447" spans="3:6" ht="29" x14ac:dyDescent="0.35">
      <c r="C447" s="72" t="s">
        <v>647</v>
      </c>
      <c r="D447" s="63" t="s">
        <v>656</v>
      </c>
      <c r="E447" s="12"/>
      <c r="F447" s="37"/>
    </row>
    <row r="448" spans="3:6" ht="29" x14ac:dyDescent="0.35">
      <c r="C448" s="72" t="s">
        <v>647</v>
      </c>
      <c r="D448" s="63" t="s">
        <v>657</v>
      </c>
      <c r="E448" s="12"/>
      <c r="F448" s="37"/>
    </row>
    <row r="449" spans="3:6" ht="29" x14ac:dyDescent="0.35">
      <c r="C449" s="72" t="s">
        <v>647</v>
      </c>
      <c r="D449" s="63" t="s">
        <v>658</v>
      </c>
      <c r="E449" s="12"/>
      <c r="F449" s="37"/>
    </row>
    <row r="450" spans="3:6" x14ac:dyDescent="0.35">
      <c r="C450" s="71"/>
      <c r="D450" s="64" t="s">
        <v>659</v>
      </c>
      <c r="E450" s="12"/>
      <c r="F450" s="37"/>
    </row>
    <row r="451" spans="3:6" ht="29" x14ac:dyDescent="0.35">
      <c r="C451" s="72" t="s">
        <v>659</v>
      </c>
      <c r="D451" s="63" t="s">
        <v>660</v>
      </c>
      <c r="E451" s="12"/>
      <c r="F451" s="37"/>
    </row>
    <row r="452" spans="3:6" ht="29" x14ac:dyDescent="0.35">
      <c r="C452" s="72" t="s">
        <v>659</v>
      </c>
      <c r="D452" s="63" t="s">
        <v>661</v>
      </c>
      <c r="E452" s="12"/>
      <c r="F452" s="37"/>
    </row>
    <row r="453" spans="3:6" ht="29" x14ac:dyDescent="0.35">
      <c r="C453" s="72" t="s">
        <v>659</v>
      </c>
      <c r="D453" s="63" t="s">
        <v>662</v>
      </c>
      <c r="E453" s="12"/>
      <c r="F453" s="37"/>
    </row>
    <row r="454" spans="3:6" ht="29" x14ac:dyDescent="0.35">
      <c r="C454" s="72" t="s">
        <v>659</v>
      </c>
      <c r="D454" s="63" t="s">
        <v>663</v>
      </c>
      <c r="E454" s="12"/>
      <c r="F454" s="37"/>
    </row>
    <row r="455" spans="3:6" ht="29" x14ac:dyDescent="0.35">
      <c r="C455" s="72" t="s">
        <v>659</v>
      </c>
      <c r="D455" s="63" t="s">
        <v>664</v>
      </c>
      <c r="F455" s="37"/>
    </row>
    <row r="456" spans="3:6" ht="29" x14ac:dyDescent="0.35">
      <c r="C456" s="72" t="s">
        <v>659</v>
      </c>
      <c r="D456" s="63" t="s">
        <v>665</v>
      </c>
      <c r="F456" s="37"/>
    </row>
    <row r="457" spans="3:6" ht="29" x14ac:dyDescent="0.35">
      <c r="C457" s="72" t="s">
        <v>659</v>
      </c>
      <c r="D457" s="63" t="s">
        <v>666</v>
      </c>
      <c r="F457" s="37"/>
    </row>
    <row r="458" spans="3:6" ht="29" x14ac:dyDescent="0.35">
      <c r="C458" s="72" t="s">
        <v>659</v>
      </c>
      <c r="D458" s="63" t="s">
        <v>667</v>
      </c>
      <c r="F458" s="37"/>
    </row>
    <row r="459" spans="3:6" ht="29" x14ac:dyDescent="0.35">
      <c r="C459" s="72" t="s">
        <v>659</v>
      </c>
      <c r="D459" s="63" t="s">
        <v>668</v>
      </c>
      <c r="F459" s="37"/>
    </row>
    <row r="460" spans="3:6" ht="29" x14ac:dyDescent="0.35">
      <c r="C460" s="72" t="s">
        <v>659</v>
      </c>
      <c r="D460" s="63" t="s">
        <v>669</v>
      </c>
      <c r="F460" s="37"/>
    </row>
    <row r="461" spans="3:6" ht="29" x14ac:dyDescent="0.35">
      <c r="C461" s="72" t="s">
        <v>659</v>
      </c>
      <c r="D461" s="63" t="s">
        <v>670</v>
      </c>
      <c r="F461" s="37"/>
    </row>
    <row r="462" spans="3:6" ht="29" x14ac:dyDescent="0.35">
      <c r="C462" s="72" t="s">
        <v>659</v>
      </c>
      <c r="D462" s="63" t="s">
        <v>671</v>
      </c>
      <c r="F462" s="37"/>
    </row>
    <row r="463" spans="3:6" x14ac:dyDescent="0.35">
      <c r="C463" s="71"/>
      <c r="D463" s="64" t="s">
        <v>672</v>
      </c>
      <c r="F463" s="37"/>
    </row>
    <row r="464" spans="3:6" ht="29" x14ac:dyDescent="0.35">
      <c r="C464" s="72" t="s">
        <v>672</v>
      </c>
      <c r="D464" s="63" t="s">
        <v>673</v>
      </c>
      <c r="F464" s="37"/>
    </row>
    <row r="465" spans="3:6" ht="29" x14ac:dyDescent="0.35">
      <c r="C465" s="72" t="s">
        <v>672</v>
      </c>
      <c r="D465" s="63" t="s">
        <v>674</v>
      </c>
      <c r="F465" s="37"/>
    </row>
    <row r="466" spans="3:6" ht="29" x14ac:dyDescent="0.35">
      <c r="C466" s="72" t="s">
        <v>672</v>
      </c>
      <c r="D466" s="63" t="s">
        <v>675</v>
      </c>
      <c r="F466" s="37"/>
    </row>
    <row r="467" spans="3:6" ht="29" x14ac:dyDescent="0.35">
      <c r="C467" s="72" t="s">
        <v>672</v>
      </c>
      <c r="D467" s="63" t="s">
        <v>676</v>
      </c>
      <c r="F467" s="37"/>
    </row>
    <row r="468" spans="3:6" ht="29" x14ac:dyDescent="0.35">
      <c r="C468" s="72" t="s">
        <v>672</v>
      </c>
      <c r="D468" s="63" t="s">
        <v>677</v>
      </c>
      <c r="F468" s="37"/>
    </row>
    <row r="469" spans="3:6" ht="29" x14ac:dyDescent="0.35">
      <c r="C469" s="72" t="s">
        <v>672</v>
      </c>
      <c r="D469" s="63" t="s">
        <v>678</v>
      </c>
      <c r="F469" s="37"/>
    </row>
    <row r="470" spans="3:6" ht="29" x14ac:dyDescent="0.35">
      <c r="C470" s="72" t="s">
        <v>672</v>
      </c>
      <c r="D470" s="63" t="s">
        <v>679</v>
      </c>
      <c r="F470" s="37"/>
    </row>
    <row r="471" spans="3:6" ht="29" x14ac:dyDescent="0.35">
      <c r="C471" s="72" t="s">
        <v>672</v>
      </c>
      <c r="D471" s="63" t="s">
        <v>680</v>
      </c>
      <c r="F471" s="37"/>
    </row>
    <row r="472" spans="3:6" ht="29" x14ac:dyDescent="0.35">
      <c r="C472" s="72" t="s">
        <v>672</v>
      </c>
      <c r="D472" s="63" t="s">
        <v>681</v>
      </c>
      <c r="F472" s="37"/>
    </row>
    <row r="473" spans="3:6" ht="29" x14ac:dyDescent="0.35">
      <c r="C473" s="72" t="s">
        <v>672</v>
      </c>
      <c r="D473" s="63" t="s">
        <v>682</v>
      </c>
      <c r="F473" s="37"/>
    </row>
    <row r="474" spans="3:6" ht="29" x14ac:dyDescent="0.35">
      <c r="C474" s="72" t="s">
        <v>672</v>
      </c>
      <c r="D474" s="63" t="s">
        <v>683</v>
      </c>
      <c r="F474" s="37"/>
    </row>
    <row r="475" spans="3:6" x14ac:dyDescent="0.35">
      <c r="C475" s="71"/>
      <c r="D475" s="65" t="s">
        <v>684</v>
      </c>
      <c r="F475" s="37"/>
    </row>
    <row r="476" spans="3:6" ht="29" x14ac:dyDescent="0.35">
      <c r="C476" s="72" t="s">
        <v>684</v>
      </c>
      <c r="D476" s="66" t="s">
        <v>685</v>
      </c>
      <c r="F476" s="37"/>
    </row>
    <row r="477" spans="3:6" x14ac:dyDescent="0.35">
      <c r="C477" s="71"/>
      <c r="D477" s="64" t="s">
        <v>686</v>
      </c>
      <c r="F477" s="37"/>
    </row>
    <row r="478" spans="3:6" ht="29" x14ac:dyDescent="0.35">
      <c r="C478" s="72" t="s">
        <v>686</v>
      </c>
      <c r="D478" s="64" t="s">
        <v>687</v>
      </c>
      <c r="F478" s="37"/>
    </row>
    <row r="479" spans="3:6" x14ac:dyDescent="0.35">
      <c r="C479" s="71"/>
      <c r="D479" s="64" t="s">
        <v>688</v>
      </c>
      <c r="F479" s="37"/>
    </row>
    <row r="480" spans="3:6" ht="29" x14ac:dyDescent="0.35">
      <c r="C480" s="72" t="s">
        <v>688</v>
      </c>
      <c r="D480" s="66" t="s">
        <v>689</v>
      </c>
      <c r="F480" s="37"/>
    </row>
    <row r="481" spans="3:6" x14ac:dyDescent="0.35">
      <c r="C481" s="71"/>
      <c r="D481" s="64" t="s">
        <v>690</v>
      </c>
      <c r="F481" s="37"/>
    </row>
    <row r="482" spans="3:6" ht="29" x14ac:dyDescent="0.35">
      <c r="C482" s="72" t="s">
        <v>690</v>
      </c>
      <c r="D482" s="64" t="s">
        <v>691</v>
      </c>
      <c r="F482" s="37"/>
    </row>
    <row r="483" spans="3:6" x14ac:dyDescent="0.35">
      <c r="F483" s="37"/>
    </row>
    <row r="484" spans="3:6" x14ac:dyDescent="0.35">
      <c r="F484" s="37"/>
    </row>
    <row r="485" spans="3:6" x14ac:dyDescent="0.35">
      <c r="F485" s="37"/>
    </row>
    <row r="486" spans="3:6" x14ac:dyDescent="0.35">
      <c r="F486" s="37"/>
    </row>
  </sheetData>
  <pageMargins left="0.7" right="0.7" top="0.75" bottom="0.75" header="0.3" footer="0.3"/>
  <pageSetup paperSize="9" orientation="portrait" r:id="rId1"/>
  <tableParts count="7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filterMode="1">
    <pageSetUpPr fitToPage="1"/>
  </sheetPr>
  <dimension ref="A1:U1230"/>
  <sheetViews>
    <sheetView view="pageBreakPreview" topLeftCell="C1" zoomScale="75" zoomScaleNormal="112" zoomScaleSheetLayoutView="75" workbookViewId="0">
      <pane ySplit="1" topLeftCell="A2" activePane="bottomLeft" state="frozen"/>
      <selection activeCell="E8" sqref="E8"/>
      <selection pane="bottomLeft" activeCell="G231" sqref="G231"/>
    </sheetView>
  </sheetViews>
  <sheetFormatPr defaultColWidth="9" defaultRowHeight="14.5" x14ac:dyDescent="0.35"/>
  <cols>
    <col min="1" max="1" width="14.453125" style="226" hidden="1" customWidth="1"/>
    <col min="2" max="2" width="35.453125" style="227" customWidth="1"/>
    <col min="3" max="3" width="40.453125" style="227" customWidth="1"/>
    <col min="4" max="4" width="26.26953125" style="228" hidden="1" customWidth="1"/>
    <col min="5" max="5" width="14.1796875" style="120" hidden="1" customWidth="1"/>
    <col min="6" max="6" width="20" style="120" customWidth="1"/>
    <col min="7" max="7" width="71" style="120" customWidth="1"/>
    <col min="8" max="8" width="14.1796875" style="120" customWidth="1"/>
    <col min="9" max="9" width="14.1796875" style="120" hidden="1" customWidth="1"/>
    <col min="10" max="12" width="14.1796875" style="120" customWidth="1"/>
    <col min="13" max="13" width="16.81640625" style="120" customWidth="1"/>
    <col min="14" max="14" width="14.1796875" style="120" customWidth="1"/>
    <col min="15" max="15" width="14.1796875" style="120" hidden="1" customWidth="1"/>
    <col min="16" max="17" width="16.81640625" style="120" customWidth="1"/>
    <col min="18" max="18" width="28.54296875" style="120" customWidth="1"/>
    <col min="19" max="19" width="19" style="120" hidden="1" customWidth="1"/>
    <col min="20" max="20" width="22.81640625" style="120" hidden="1" customWidth="1"/>
    <col min="21" max="21" width="20.54296875" style="229" hidden="1" customWidth="1"/>
    <col min="22" max="16384" width="9" style="120"/>
  </cols>
  <sheetData>
    <row r="1" spans="1:21" s="109" customFormat="1" ht="120.25" customHeight="1" x14ac:dyDescent="0.35">
      <c r="A1" s="103" t="s">
        <v>813</v>
      </c>
      <c r="B1" s="104" t="s">
        <v>814</v>
      </c>
      <c r="C1" s="104" t="s">
        <v>815</v>
      </c>
      <c r="D1" s="104" t="s">
        <v>816</v>
      </c>
      <c r="E1" s="104" t="s">
        <v>817</v>
      </c>
      <c r="F1" s="104" t="s">
        <v>800</v>
      </c>
      <c r="G1" s="104"/>
      <c r="H1" s="103" t="s">
        <v>818</v>
      </c>
      <c r="I1" s="104" t="s">
        <v>819</v>
      </c>
      <c r="J1" s="103" t="s">
        <v>820</v>
      </c>
      <c r="K1" s="104" t="s">
        <v>821</v>
      </c>
      <c r="L1" s="105" t="s">
        <v>822</v>
      </c>
      <c r="M1" s="105" t="s">
        <v>823</v>
      </c>
      <c r="N1" s="106" t="s">
        <v>824</v>
      </c>
      <c r="O1" s="105" t="s">
        <v>825</v>
      </c>
      <c r="P1" s="106" t="s">
        <v>826</v>
      </c>
      <c r="Q1" s="106"/>
      <c r="R1" s="107" t="s">
        <v>761</v>
      </c>
      <c r="S1" s="108" t="s">
        <v>827</v>
      </c>
      <c r="T1" s="107" t="s">
        <v>828</v>
      </c>
      <c r="U1" s="103" t="s">
        <v>829</v>
      </c>
    </row>
    <row r="2" spans="1:21" ht="53.9" hidden="1" customHeight="1" x14ac:dyDescent="0.35">
      <c r="A2" s="110" t="str">
        <f>IFERROR(VLOOKUP(B2,[4]lista!$B$2:$C$46,2,0),"")</f>
        <v>Bács-Kiskun</v>
      </c>
      <c r="B2" s="111" t="s">
        <v>830</v>
      </c>
      <c r="C2" s="112" t="s">
        <v>262</v>
      </c>
      <c r="D2" s="113" t="s">
        <v>831</v>
      </c>
      <c r="E2" s="57" t="s">
        <v>75</v>
      </c>
      <c r="F2" s="57" t="str">
        <f>VLOOKUP(D2,Háttér!$Q$2:$R$24,2,0)</f>
        <v>Turizmus_vendéglátás</v>
      </c>
      <c r="G2" s="57" t="str">
        <f>C2&amp;" "&amp;F2</f>
        <v>Bajai SZC Kossuth Zsuzsanna Technikum Turizmus_vendéglátás</v>
      </c>
      <c r="H2" s="114" t="s">
        <v>75</v>
      </c>
      <c r="I2" s="115" t="s">
        <v>75</v>
      </c>
      <c r="J2" s="114" t="s">
        <v>75</v>
      </c>
      <c r="K2" s="116">
        <v>56</v>
      </c>
      <c r="L2" s="116">
        <v>72</v>
      </c>
      <c r="M2" s="117">
        <v>18</v>
      </c>
      <c r="N2" s="116">
        <v>76</v>
      </c>
      <c r="O2" s="116"/>
      <c r="P2" s="116">
        <v>22</v>
      </c>
      <c r="Q2" s="116" t="str">
        <f>IF(P2&lt;=M2,"+","-")</f>
        <v>-</v>
      </c>
      <c r="R2" s="118"/>
      <c r="S2" s="119" t="s">
        <v>832</v>
      </c>
      <c r="T2" s="17"/>
      <c r="U2" s="92" t="s">
        <v>833</v>
      </c>
    </row>
    <row r="3" spans="1:21" ht="53.9" hidden="1" customHeight="1" x14ac:dyDescent="0.35">
      <c r="A3" s="110" t="str">
        <f>IFERROR(VLOOKUP(B3,[4]lista!$B$2:$C$46,2,0),"")</f>
        <v>Bács-Kiskun</v>
      </c>
      <c r="B3" s="111" t="s">
        <v>830</v>
      </c>
      <c r="C3" s="112" t="s">
        <v>261</v>
      </c>
      <c r="D3" s="113" t="s">
        <v>834</v>
      </c>
      <c r="E3" s="57" t="s">
        <v>75</v>
      </c>
      <c r="F3" s="57" t="str">
        <f>VLOOKUP(D3,Háttér!$Q$2:$R$24,2,0)</f>
        <v>Gépészet</v>
      </c>
      <c r="G3" s="57" t="str">
        <f t="shared" ref="G3:G66" si="0">C3&amp;" "&amp;F3</f>
        <v>Bajai SZC Kalocsai Dózsa György Technikum és Kollégium Gépészet</v>
      </c>
      <c r="H3" s="114" t="s">
        <v>75</v>
      </c>
      <c r="I3" s="115" t="s">
        <v>75</v>
      </c>
      <c r="J3" s="114" t="s">
        <v>75</v>
      </c>
      <c r="K3" s="116">
        <v>16</v>
      </c>
      <c r="L3" s="116">
        <v>36</v>
      </c>
      <c r="M3" s="117">
        <v>10</v>
      </c>
      <c r="N3" s="116">
        <v>22</v>
      </c>
      <c r="O3" s="116"/>
      <c r="P3" s="116">
        <v>3</v>
      </c>
      <c r="Q3" s="116" t="str">
        <f t="shared" ref="Q3:Q66" si="1">IF(P3&lt;=M3,"+","-")</f>
        <v>+</v>
      </c>
      <c r="R3" s="118"/>
      <c r="S3" s="119" t="s">
        <v>832</v>
      </c>
      <c r="T3" s="17"/>
      <c r="U3" s="92" t="s">
        <v>833</v>
      </c>
    </row>
    <row r="4" spans="1:21" ht="53.9" hidden="1" customHeight="1" x14ac:dyDescent="0.35">
      <c r="A4" s="110" t="str">
        <f>IFERROR(VLOOKUP(B4,[4]lista!$B$2:$C$46,2,0),"")</f>
        <v>Bács-Kiskun</v>
      </c>
      <c r="B4" s="111" t="s">
        <v>830</v>
      </c>
      <c r="C4" s="112" t="s">
        <v>261</v>
      </c>
      <c r="D4" s="113" t="s">
        <v>835</v>
      </c>
      <c r="E4" s="57" t="s">
        <v>75</v>
      </c>
      <c r="F4" s="57" t="str">
        <f>VLOOKUP(D4,Háttér!$Q$2:$R$24,2,0)</f>
        <v>Informatika_és_távközlés</v>
      </c>
      <c r="G4" s="57" t="str">
        <f t="shared" si="0"/>
        <v>Bajai SZC Kalocsai Dózsa György Technikum és Kollégium Informatika_és_távközlés</v>
      </c>
      <c r="H4" s="114" t="s">
        <v>75</v>
      </c>
      <c r="I4" s="115" t="s">
        <v>75</v>
      </c>
      <c r="J4" s="114" t="s">
        <v>75</v>
      </c>
      <c r="K4" s="116">
        <v>32</v>
      </c>
      <c r="L4" s="116">
        <v>55</v>
      </c>
      <c r="M4" s="117">
        <v>24</v>
      </c>
      <c r="N4" s="116">
        <v>38</v>
      </c>
      <c r="O4" s="116"/>
      <c r="P4" s="116">
        <v>12</v>
      </c>
      <c r="Q4" s="116" t="str">
        <f t="shared" si="1"/>
        <v>+</v>
      </c>
      <c r="R4" s="118"/>
      <c r="S4" s="119" t="s">
        <v>832</v>
      </c>
      <c r="T4" s="17"/>
      <c r="U4" s="92" t="s">
        <v>833</v>
      </c>
    </row>
    <row r="5" spans="1:21" ht="53.9" hidden="1" customHeight="1" x14ac:dyDescent="0.35">
      <c r="A5" s="110" t="str">
        <f>IFERROR(VLOOKUP(B5,[4]lista!$B$2:$C$46,2,0),"")</f>
        <v>Bács-Kiskun</v>
      </c>
      <c r="B5" s="111" t="s">
        <v>830</v>
      </c>
      <c r="C5" s="112" t="s">
        <v>261</v>
      </c>
      <c r="D5" s="113" t="s">
        <v>836</v>
      </c>
      <c r="E5" s="57" t="s">
        <v>75</v>
      </c>
      <c r="F5" s="57" t="str">
        <f>VLOOKUP(D5,Háttér!$Q$2:$R$24,2,0)</f>
        <v>Gazdálkodás_és_menedzsment</v>
      </c>
      <c r="G5" s="57" t="str">
        <f t="shared" si="0"/>
        <v>Bajai SZC Kalocsai Dózsa György Technikum és Kollégium Gazdálkodás_és_menedzsment</v>
      </c>
      <c r="H5" s="114" t="s">
        <v>75</v>
      </c>
      <c r="I5" s="115" t="s">
        <v>75</v>
      </c>
      <c r="J5" s="114" t="s">
        <v>75</v>
      </c>
      <c r="K5" s="116">
        <v>16</v>
      </c>
      <c r="L5" s="116">
        <v>30</v>
      </c>
      <c r="M5" s="117">
        <v>7</v>
      </c>
      <c r="N5" s="116">
        <v>11</v>
      </c>
      <c r="O5" s="116"/>
      <c r="P5" s="116">
        <v>0</v>
      </c>
      <c r="Q5" s="116" t="str">
        <f t="shared" si="1"/>
        <v>+</v>
      </c>
      <c r="R5" s="118"/>
      <c r="S5" s="119" t="s">
        <v>832</v>
      </c>
      <c r="T5" s="17"/>
      <c r="U5" s="92" t="s">
        <v>833</v>
      </c>
    </row>
    <row r="6" spans="1:21" ht="53.9" hidden="1" customHeight="1" x14ac:dyDescent="0.35">
      <c r="A6" s="110" t="str">
        <f>IFERROR(VLOOKUP(B6,[4]lista!$B$2:$C$46,2,0),"")</f>
        <v>Bács-Kiskun</v>
      </c>
      <c r="B6" s="111" t="s">
        <v>830</v>
      </c>
      <c r="C6" s="112" t="s">
        <v>261</v>
      </c>
      <c r="D6" s="113" t="s">
        <v>837</v>
      </c>
      <c r="E6" s="57" t="s">
        <v>75</v>
      </c>
      <c r="F6" s="57" t="str">
        <f>VLOOKUP(D6,Háttér!$Q$2:$R$24,2,0)</f>
        <v>Rendészet_és_közszolgálat</v>
      </c>
      <c r="G6" s="57" t="str">
        <f t="shared" si="0"/>
        <v>Bajai SZC Kalocsai Dózsa György Technikum és Kollégium Rendészet_és_közszolgálat</v>
      </c>
      <c r="H6" s="114" t="s">
        <v>75</v>
      </c>
      <c r="I6" s="115" t="s">
        <v>75</v>
      </c>
      <c r="J6" s="114" t="s">
        <v>75</v>
      </c>
      <c r="K6" s="116">
        <v>32</v>
      </c>
      <c r="L6" s="116">
        <v>72</v>
      </c>
      <c r="M6" s="117">
        <v>28</v>
      </c>
      <c r="N6" s="116">
        <v>48</v>
      </c>
      <c r="O6" s="116"/>
      <c r="P6" s="116">
        <v>15</v>
      </c>
      <c r="Q6" s="116" t="str">
        <f t="shared" si="1"/>
        <v>+</v>
      </c>
      <c r="R6" s="118"/>
      <c r="S6" s="119" t="s">
        <v>832</v>
      </c>
      <c r="T6" s="102" t="s">
        <v>838</v>
      </c>
      <c r="U6" s="92" t="s">
        <v>839</v>
      </c>
    </row>
    <row r="7" spans="1:21" ht="53.9" hidden="1" customHeight="1" x14ac:dyDescent="0.35">
      <c r="A7" s="110" t="str">
        <f>IFERROR(VLOOKUP(B7,[4]lista!$B$2:$C$46,2,0),"")</f>
        <v>Bács-Kiskun</v>
      </c>
      <c r="B7" s="111" t="s">
        <v>830</v>
      </c>
      <c r="C7" s="112" t="s">
        <v>261</v>
      </c>
      <c r="D7" s="113" t="s">
        <v>840</v>
      </c>
      <c r="E7" s="57" t="s">
        <v>75</v>
      </c>
      <c r="F7" s="57" t="str">
        <f>VLOOKUP(D7,Háttér!$Q$2:$R$24,2,0)</f>
        <v>Szépészet</v>
      </c>
      <c r="G7" s="57" t="str">
        <f t="shared" si="0"/>
        <v>Bajai SZC Kalocsai Dózsa György Technikum és Kollégium Szépészet</v>
      </c>
      <c r="H7" s="114" t="s">
        <v>75</v>
      </c>
      <c r="I7" s="115" t="s">
        <v>75</v>
      </c>
      <c r="J7" s="114" t="s">
        <v>75</v>
      </c>
      <c r="K7" s="116">
        <v>16</v>
      </c>
      <c r="L7" s="116">
        <v>46</v>
      </c>
      <c r="M7" s="117">
        <v>16</v>
      </c>
      <c r="N7" s="116">
        <v>33</v>
      </c>
      <c r="O7" s="116"/>
      <c r="P7" s="116">
        <v>10</v>
      </c>
      <c r="Q7" s="116" t="str">
        <f t="shared" si="1"/>
        <v>+</v>
      </c>
      <c r="R7" s="118"/>
      <c r="S7" s="119" t="s">
        <v>832</v>
      </c>
      <c r="T7" s="17"/>
      <c r="U7" s="92" t="s">
        <v>833</v>
      </c>
    </row>
    <row r="8" spans="1:21" ht="53.9" hidden="1" customHeight="1" x14ac:dyDescent="0.35">
      <c r="A8" s="110" t="str">
        <f>IFERROR(VLOOKUP(B8,[4]lista!$B$2:$C$46,2,0),"")</f>
        <v>Bács-Kiskun</v>
      </c>
      <c r="B8" s="111" t="s">
        <v>830</v>
      </c>
      <c r="C8" s="112" t="s">
        <v>260</v>
      </c>
      <c r="D8" s="113" t="s">
        <v>841</v>
      </c>
      <c r="E8" s="57" t="s">
        <v>75</v>
      </c>
      <c r="F8" s="57" t="str">
        <f>VLOOKUP(D8,Háttér!$Q$2:$R$24,2,0)</f>
        <v>Egészségügy</v>
      </c>
      <c r="G8" s="57" t="str">
        <f t="shared" si="0"/>
        <v>Bajai SZC Jelky András Technikum és Szakképző Iskola Egészségügy</v>
      </c>
      <c r="H8" s="114" t="s">
        <v>75</v>
      </c>
      <c r="I8" s="115" t="s">
        <v>75</v>
      </c>
      <c r="J8" s="114" t="s">
        <v>75</v>
      </c>
      <c r="K8" s="116">
        <v>32</v>
      </c>
      <c r="L8" s="116">
        <v>30</v>
      </c>
      <c r="M8" s="117">
        <v>13</v>
      </c>
      <c r="N8" s="116">
        <v>22</v>
      </c>
      <c r="O8" s="116"/>
      <c r="P8" s="116">
        <v>4</v>
      </c>
      <c r="Q8" s="116" t="str">
        <f t="shared" si="1"/>
        <v>+</v>
      </c>
      <c r="R8" s="118"/>
      <c r="S8" s="119" t="s">
        <v>832</v>
      </c>
      <c r="T8" s="59" t="s">
        <v>842</v>
      </c>
      <c r="U8" s="92" t="s">
        <v>843</v>
      </c>
    </row>
    <row r="9" spans="1:21" ht="53.9" hidden="1" customHeight="1" x14ac:dyDescent="0.35">
      <c r="A9" s="110" t="str">
        <f>IFERROR(VLOOKUP(B9,[4]lista!$B$2:$C$46,2,0),"")</f>
        <v>Bács-Kiskun</v>
      </c>
      <c r="B9" s="111" t="s">
        <v>830</v>
      </c>
      <c r="C9" s="112" t="s">
        <v>260</v>
      </c>
      <c r="D9" s="113" t="s">
        <v>844</v>
      </c>
      <c r="E9" s="57" t="s">
        <v>75</v>
      </c>
      <c r="F9" s="57" t="str">
        <f>VLOOKUP(D9,Háttér!$Q$2:$R$24,2,0)</f>
        <v>Fa_és_bútoripar</v>
      </c>
      <c r="G9" s="57" t="str">
        <f t="shared" si="0"/>
        <v>Bajai SZC Jelky András Technikum és Szakképző Iskola Fa_és_bútoripar</v>
      </c>
      <c r="H9" s="114" t="s">
        <v>75</v>
      </c>
      <c r="I9" s="115" t="s">
        <v>75</v>
      </c>
      <c r="J9" s="114" t="s">
        <v>75</v>
      </c>
      <c r="K9" s="116">
        <v>32</v>
      </c>
      <c r="L9" s="116">
        <v>35</v>
      </c>
      <c r="M9" s="117">
        <v>12</v>
      </c>
      <c r="N9" s="116">
        <v>18</v>
      </c>
      <c r="O9" s="116"/>
      <c r="P9" s="116">
        <v>10</v>
      </c>
      <c r="Q9" s="116" t="str">
        <f t="shared" si="1"/>
        <v>+</v>
      </c>
      <c r="R9" s="118"/>
      <c r="S9" s="119" t="s">
        <v>832</v>
      </c>
      <c r="T9" s="17"/>
      <c r="U9" s="92" t="s">
        <v>833</v>
      </c>
    </row>
    <row r="10" spans="1:21" ht="53.9" hidden="1" customHeight="1" x14ac:dyDescent="0.35">
      <c r="A10" s="110" t="str">
        <f>IFERROR(VLOOKUP(B10,[4]lista!$B$2:$C$46,2,0),"")</f>
        <v>Bács-Kiskun</v>
      </c>
      <c r="B10" s="111" t="s">
        <v>830</v>
      </c>
      <c r="C10" s="112" t="s">
        <v>260</v>
      </c>
      <c r="D10" s="113" t="s">
        <v>845</v>
      </c>
      <c r="E10" s="57" t="s">
        <v>75</v>
      </c>
      <c r="F10" s="57" t="str">
        <f>VLOOKUP(D10,Háttér!$Q$2:$R$24,2,0)</f>
        <v>Kreatív</v>
      </c>
      <c r="G10" s="57" t="str">
        <f t="shared" si="0"/>
        <v>Bajai SZC Jelky András Technikum és Szakképző Iskola Kreatív</v>
      </c>
      <c r="H10" s="114" t="s">
        <v>75</v>
      </c>
      <c r="I10" s="115" t="s">
        <v>75</v>
      </c>
      <c r="J10" s="114" t="s">
        <v>75</v>
      </c>
      <c r="K10" s="116">
        <v>16</v>
      </c>
      <c r="L10" s="116">
        <v>49</v>
      </c>
      <c r="M10" s="117">
        <v>16</v>
      </c>
      <c r="N10" s="116">
        <v>28</v>
      </c>
      <c r="O10" s="116"/>
      <c r="P10" s="116">
        <v>16</v>
      </c>
      <c r="Q10" s="116" t="str">
        <f t="shared" si="1"/>
        <v>+</v>
      </c>
      <c r="R10" s="118"/>
      <c r="S10" s="119" t="s">
        <v>832</v>
      </c>
      <c r="T10" s="17"/>
      <c r="U10" s="92" t="s">
        <v>833</v>
      </c>
    </row>
    <row r="11" spans="1:21" ht="53.9" hidden="1" customHeight="1" x14ac:dyDescent="0.35">
      <c r="A11" s="110" t="str">
        <f>IFERROR(VLOOKUP(B11,[4]lista!$B$2:$C$46,2,0),"")</f>
        <v>Bács-Kiskun</v>
      </c>
      <c r="B11" s="111" t="s">
        <v>830</v>
      </c>
      <c r="C11" s="112" t="s">
        <v>260</v>
      </c>
      <c r="D11" s="113" t="s">
        <v>846</v>
      </c>
      <c r="E11" s="57" t="s">
        <v>75</v>
      </c>
      <c r="F11" s="57" t="str">
        <f>VLOOKUP(D11,Háttér!$Q$2:$R$24,2,0)</f>
        <v>Specializált_gép_és_járműgyártás</v>
      </c>
      <c r="G11" s="57" t="str">
        <f t="shared" si="0"/>
        <v>Bajai SZC Jelky András Technikum és Szakképző Iskola Specializált_gép_és_járműgyártás</v>
      </c>
      <c r="H11" s="114" t="s">
        <v>75</v>
      </c>
      <c r="I11" s="115" t="s">
        <v>75</v>
      </c>
      <c r="J11" s="114" t="s">
        <v>75</v>
      </c>
      <c r="K11" s="116">
        <v>32</v>
      </c>
      <c r="L11" s="116">
        <v>59</v>
      </c>
      <c r="M11" s="117">
        <v>23</v>
      </c>
      <c r="N11" s="116">
        <v>40</v>
      </c>
      <c r="O11" s="116"/>
      <c r="P11" s="116">
        <v>20</v>
      </c>
      <c r="Q11" s="116" t="str">
        <f t="shared" si="1"/>
        <v>+</v>
      </c>
      <c r="R11" s="118"/>
      <c r="S11" s="119" t="s">
        <v>832</v>
      </c>
      <c r="T11" s="17"/>
      <c r="U11" s="92" t="s">
        <v>833</v>
      </c>
    </row>
    <row r="12" spans="1:21" ht="53.9" hidden="1" customHeight="1" x14ac:dyDescent="0.35">
      <c r="A12" s="110" t="str">
        <f>IFERROR(VLOOKUP(B12,[4]lista!$B$2:$C$46,2,0),"")</f>
        <v>Bács-Kiskun</v>
      </c>
      <c r="B12" s="111" t="s">
        <v>830</v>
      </c>
      <c r="C12" s="112" t="s">
        <v>260</v>
      </c>
      <c r="D12" s="113" t="s">
        <v>840</v>
      </c>
      <c r="E12" s="57" t="s">
        <v>75</v>
      </c>
      <c r="F12" s="57" t="str">
        <f>VLOOKUP(D12,Háttér!$Q$2:$R$24,2,0)</f>
        <v>Szépészet</v>
      </c>
      <c r="G12" s="57" t="str">
        <f t="shared" si="0"/>
        <v>Bajai SZC Jelky András Technikum és Szakképző Iskola Szépészet</v>
      </c>
      <c r="H12" s="114" t="s">
        <v>75</v>
      </c>
      <c r="I12" s="115" t="s">
        <v>75</v>
      </c>
      <c r="J12" s="114" t="s">
        <v>75</v>
      </c>
      <c r="K12" s="116">
        <v>32</v>
      </c>
      <c r="L12" s="116">
        <v>140</v>
      </c>
      <c r="M12" s="117">
        <v>32</v>
      </c>
      <c r="N12" s="116">
        <v>133</v>
      </c>
      <c r="O12" s="116"/>
      <c r="P12" s="116">
        <v>34</v>
      </c>
      <c r="Q12" s="116" t="str">
        <f t="shared" si="1"/>
        <v>-</v>
      </c>
      <c r="R12" s="118"/>
      <c r="S12" s="119" t="s">
        <v>832</v>
      </c>
      <c r="T12" s="17"/>
      <c r="U12" s="92" t="s">
        <v>833</v>
      </c>
    </row>
    <row r="13" spans="1:21" ht="53.9" hidden="1" customHeight="1" x14ac:dyDescent="0.35">
      <c r="A13" s="110" t="str">
        <f>IFERROR(VLOOKUP(B13,[4]lista!$B$2:$C$46,2,0),"")</f>
        <v>Bács-Kiskun</v>
      </c>
      <c r="B13" s="111" t="s">
        <v>830</v>
      </c>
      <c r="C13" s="112" t="s">
        <v>263</v>
      </c>
      <c r="D13" s="113" t="s">
        <v>836</v>
      </c>
      <c r="E13" s="57" t="s">
        <v>75</v>
      </c>
      <c r="F13" s="57" t="str">
        <f>VLOOKUP(D13,Háttér!$Q$2:$R$24,2,0)</f>
        <v>Gazdálkodás_és_menedzsment</v>
      </c>
      <c r="G13" s="57" t="str">
        <f t="shared" si="0"/>
        <v>Bajai SZC Türr István Technikum Gazdálkodás_és_menedzsment</v>
      </c>
      <c r="H13" s="114" t="s">
        <v>75</v>
      </c>
      <c r="I13" s="115" t="s">
        <v>75</v>
      </c>
      <c r="J13" s="114" t="s">
        <v>75</v>
      </c>
      <c r="K13" s="116">
        <v>48</v>
      </c>
      <c r="L13" s="116">
        <v>144</v>
      </c>
      <c r="M13" s="117">
        <v>48</v>
      </c>
      <c r="N13" s="116">
        <v>147</v>
      </c>
      <c r="O13" s="116"/>
      <c r="P13" s="116">
        <v>47</v>
      </c>
      <c r="Q13" s="116" t="str">
        <f t="shared" si="1"/>
        <v>+</v>
      </c>
      <c r="R13" s="118"/>
      <c r="S13" s="119" t="s">
        <v>832</v>
      </c>
      <c r="T13" s="17"/>
      <c r="U13" s="92" t="s">
        <v>833</v>
      </c>
    </row>
    <row r="14" spans="1:21" ht="53.9" hidden="1" customHeight="1" x14ac:dyDescent="0.35">
      <c r="A14" s="110" t="str">
        <f>IFERROR(VLOOKUP(B14,[4]lista!$B$2:$C$46,2,0),"")</f>
        <v>Bács-Kiskun</v>
      </c>
      <c r="B14" s="111" t="s">
        <v>830</v>
      </c>
      <c r="C14" s="112" t="s">
        <v>263</v>
      </c>
      <c r="D14" s="113" t="s">
        <v>835</v>
      </c>
      <c r="E14" s="57" t="s">
        <v>75</v>
      </c>
      <c r="F14" s="57" t="str">
        <f>VLOOKUP(D14,Háttér!$Q$2:$R$24,2,0)</f>
        <v>Informatika_és_távközlés</v>
      </c>
      <c r="G14" s="57" t="str">
        <f t="shared" si="0"/>
        <v>Bajai SZC Türr István Technikum Informatika_és_távközlés</v>
      </c>
      <c r="H14" s="114" t="s">
        <v>75</v>
      </c>
      <c r="I14" s="115" t="s">
        <v>75</v>
      </c>
      <c r="J14" s="114" t="s">
        <v>75</v>
      </c>
      <c r="K14" s="116">
        <v>32</v>
      </c>
      <c r="L14" s="116">
        <v>143</v>
      </c>
      <c r="M14" s="117">
        <v>32</v>
      </c>
      <c r="N14" s="116">
        <v>127</v>
      </c>
      <c r="O14" s="116"/>
      <c r="P14" s="116">
        <v>32</v>
      </c>
      <c r="Q14" s="116" t="str">
        <f t="shared" si="1"/>
        <v>+</v>
      </c>
      <c r="R14" s="118"/>
      <c r="S14" s="119" t="s">
        <v>832</v>
      </c>
      <c r="T14" s="17"/>
      <c r="U14" s="92" t="s">
        <v>833</v>
      </c>
    </row>
    <row r="15" spans="1:21" ht="53.9" hidden="1" customHeight="1" x14ac:dyDescent="0.35">
      <c r="A15" s="110" t="str">
        <f>IFERROR(VLOOKUP(B15,[4]lista!$B$2:$C$46,2,0),"")</f>
        <v>Bács-Kiskun</v>
      </c>
      <c r="B15" s="111" t="s">
        <v>830</v>
      </c>
      <c r="C15" s="112" t="s">
        <v>263</v>
      </c>
      <c r="D15" s="113" t="s">
        <v>847</v>
      </c>
      <c r="E15" s="57" t="s">
        <v>75</v>
      </c>
      <c r="F15" s="57" t="str">
        <f>VLOOKUP(D15,Háttér!$Q$2:$R$24,2,0)</f>
        <v>Közlekedés_és_szállítmányozás</v>
      </c>
      <c r="G15" s="57" t="str">
        <f t="shared" si="0"/>
        <v>Bajai SZC Türr István Technikum Közlekedés_és_szállítmányozás</v>
      </c>
      <c r="H15" s="114" t="s">
        <v>75</v>
      </c>
      <c r="I15" s="115" t="s">
        <v>75</v>
      </c>
      <c r="J15" s="114" t="s">
        <v>75</v>
      </c>
      <c r="K15" s="116">
        <v>16</v>
      </c>
      <c r="L15" s="116">
        <v>119</v>
      </c>
      <c r="M15" s="117">
        <v>16</v>
      </c>
      <c r="N15" s="116">
        <v>90</v>
      </c>
      <c r="O15" s="116"/>
      <c r="P15" s="116">
        <v>29</v>
      </c>
      <c r="Q15" s="116" t="str">
        <f t="shared" si="1"/>
        <v>-</v>
      </c>
      <c r="R15" s="118"/>
      <c r="S15" s="119" t="s">
        <v>832</v>
      </c>
      <c r="T15" s="17"/>
      <c r="U15" s="92" t="s">
        <v>833</v>
      </c>
    </row>
    <row r="16" spans="1:21" ht="53.9" hidden="1" customHeight="1" x14ac:dyDescent="0.35">
      <c r="A16" s="110" t="str">
        <f>IFERROR(VLOOKUP(B16,[4]lista!$B$2:$C$46,2,0),"")</f>
        <v>Bács-Kiskun</v>
      </c>
      <c r="B16" s="111" t="s">
        <v>830</v>
      </c>
      <c r="C16" s="112" t="s">
        <v>259</v>
      </c>
      <c r="D16" s="113" t="s">
        <v>848</v>
      </c>
      <c r="E16" s="57" t="s">
        <v>75</v>
      </c>
      <c r="F16" s="57" t="str">
        <f>VLOOKUP(D16,Háttér!$Q$2:$R$24,2,0)</f>
        <v>Kereskedelem</v>
      </c>
      <c r="G16" s="57" t="str">
        <f t="shared" si="0"/>
        <v>Bajai SZC Bányai Júlia Technikum és Szakképző Iskola Kereskedelem</v>
      </c>
      <c r="H16" s="114" t="s">
        <v>75</v>
      </c>
      <c r="I16" s="115" t="s">
        <v>75</v>
      </c>
      <c r="J16" s="114" t="s">
        <v>75</v>
      </c>
      <c r="K16" s="116">
        <v>32</v>
      </c>
      <c r="L16" s="116">
        <v>36</v>
      </c>
      <c r="M16" s="117">
        <v>9</v>
      </c>
      <c r="N16" s="116">
        <v>35</v>
      </c>
      <c r="O16" s="116"/>
      <c r="P16" s="116">
        <v>7</v>
      </c>
      <c r="Q16" s="116" t="str">
        <f t="shared" si="1"/>
        <v>+</v>
      </c>
      <c r="R16" s="118"/>
      <c r="S16" s="119" t="s">
        <v>832</v>
      </c>
      <c r="T16" s="17"/>
      <c r="U16" s="92" t="s">
        <v>833</v>
      </c>
    </row>
    <row r="17" spans="1:21" ht="53.9" hidden="1" customHeight="1" x14ac:dyDescent="0.35">
      <c r="A17" s="110" t="str">
        <f>IFERROR(VLOOKUP(B17,[4]lista!$B$2:$C$46,2,0),"")</f>
        <v>Bács-Kiskun</v>
      </c>
      <c r="B17" s="111" t="s">
        <v>830</v>
      </c>
      <c r="C17" s="112" t="s">
        <v>259</v>
      </c>
      <c r="D17" s="113" t="s">
        <v>831</v>
      </c>
      <c r="E17" s="57" t="s">
        <v>75</v>
      </c>
      <c r="F17" s="57" t="str">
        <f>VLOOKUP(D17,Háttér!$Q$2:$R$24,2,0)</f>
        <v>Turizmus_vendéglátás</v>
      </c>
      <c r="G17" s="57" t="str">
        <f t="shared" si="0"/>
        <v>Bajai SZC Bányai Júlia Technikum és Szakképző Iskola Turizmus_vendéglátás</v>
      </c>
      <c r="H17" s="114" t="s">
        <v>75</v>
      </c>
      <c r="I17" s="115" t="s">
        <v>75</v>
      </c>
      <c r="J17" s="114" t="s">
        <v>75</v>
      </c>
      <c r="K17" s="116">
        <v>96</v>
      </c>
      <c r="L17" s="116">
        <v>106</v>
      </c>
      <c r="M17" s="117">
        <v>35</v>
      </c>
      <c r="N17" s="116">
        <v>85</v>
      </c>
      <c r="O17" s="116"/>
      <c r="P17" s="116">
        <v>25</v>
      </c>
      <c r="Q17" s="116" t="str">
        <f t="shared" si="1"/>
        <v>+</v>
      </c>
      <c r="R17" s="118"/>
      <c r="S17" s="119" t="s">
        <v>832</v>
      </c>
      <c r="T17" s="17"/>
      <c r="U17" s="92" t="s">
        <v>833</v>
      </c>
    </row>
    <row r="18" spans="1:21" ht="53.9" hidden="1" customHeight="1" x14ac:dyDescent="0.35">
      <c r="A18" s="121" t="str">
        <f>IFERROR(VLOOKUP(B18,#REF!,2,0),"")</f>
        <v/>
      </c>
      <c r="B18" s="122" t="s">
        <v>849</v>
      </c>
      <c r="C18" s="123" t="s">
        <v>695</v>
      </c>
      <c r="D18" s="124" t="s">
        <v>846</v>
      </c>
      <c r="E18" s="125" t="s">
        <v>75</v>
      </c>
      <c r="F18" s="57" t="str">
        <f>VLOOKUP(D18,Háttér!$Q$2:$R$24,2,0)</f>
        <v>Specializált_gép_és_járműgyártás</v>
      </c>
      <c r="G18" s="57" t="str">
        <f t="shared" si="0"/>
        <v>Baranya Megyei SZC Angster József Szakképző Iskola és Szakiskola Specializált_gép_és_járműgyártás</v>
      </c>
      <c r="H18" s="126" t="s">
        <v>75</v>
      </c>
      <c r="I18" s="127" t="s">
        <v>75</v>
      </c>
      <c r="J18" s="126" t="s">
        <v>75</v>
      </c>
      <c r="K18" s="128">
        <v>64</v>
      </c>
      <c r="L18" s="128">
        <v>91</v>
      </c>
      <c r="M18" s="117">
        <v>41</v>
      </c>
      <c r="N18" s="128">
        <v>86</v>
      </c>
      <c r="O18" s="128"/>
      <c r="P18" s="128">
        <v>44</v>
      </c>
      <c r="Q18" s="116" t="str">
        <f t="shared" si="1"/>
        <v>-</v>
      </c>
      <c r="R18" s="118"/>
      <c r="S18" s="129" t="s">
        <v>832</v>
      </c>
      <c r="T18" s="130"/>
      <c r="U18" s="131" t="s">
        <v>833</v>
      </c>
    </row>
    <row r="19" spans="1:21" ht="53.9" hidden="1" customHeight="1" x14ac:dyDescent="0.35">
      <c r="A19" s="121" t="str">
        <f>IFERROR(VLOOKUP(B19,#REF!,2,0),"")</f>
        <v/>
      </c>
      <c r="B19" s="122" t="s">
        <v>849</v>
      </c>
      <c r="C19" s="123" t="s">
        <v>482</v>
      </c>
      <c r="D19" s="124" t="s">
        <v>831</v>
      </c>
      <c r="E19" s="125" t="s">
        <v>75</v>
      </c>
      <c r="F19" s="57" t="str">
        <f>VLOOKUP(D19,Háttér!$Q$2:$R$24,2,0)</f>
        <v>Turizmus_vendéglátás</v>
      </c>
      <c r="G19" s="57" t="str">
        <f t="shared" si="0"/>
        <v>Baranya Megyei SZC Garai Miklós Technikum és Szakképző Iskola Turizmus_vendéglátás</v>
      </c>
      <c r="H19" s="126" t="s">
        <v>75</v>
      </c>
      <c r="I19" s="127" t="s">
        <v>75</v>
      </c>
      <c r="J19" s="126" t="s">
        <v>75</v>
      </c>
      <c r="K19" s="128">
        <v>16</v>
      </c>
      <c r="L19" s="128">
        <v>22</v>
      </c>
      <c r="M19" s="117">
        <v>11</v>
      </c>
      <c r="N19" s="128">
        <v>6</v>
      </c>
      <c r="O19" s="128"/>
      <c r="P19" s="128">
        <v>0</v>
      </c>
      <c r="Q19" s="116" t="str">
        <f t="shared" si="1"/>
        <v>+</v>
      </c>
      <c r="R19" s="118"/>
      <c r="S19" s="129" t="s">
        <v>832</v>
      </c>
      <c r="T19" s="130"/>
      <c r="U19" s="131" t="s">
        <v>833</v>
      </c>
    </row>
    <row r="20" spans="1:21" ht="53.9" hidden="1" customHeight="1" x14ac:dyDescent="0.35">
      <c r="A20" s="121" t="str">
        <f>IFERROR(VLOOKUP(B20,#REF!,2,0),"")</f>
        <v/>
      </c>
      <c r="B20" s="122" t="s">
        <v>849</v>
      </c>
      <c r="C20" s="123" t="s">
        <v>482</v>
      </c>
      <c r="D20" s="124" t="s">
        <v>848</v>
      </c>
      <c r="E20" s="125" t="s">
        <v>75</v>
      </c>
      <c r="F20" s="57" t="str">
        <f>VLOOKUP(D20,Háttér!$Q$2:$R$24,2,0)</f>
        <v>Kereskedelem</v>
      </c>
      <c r="G20" s="57" t="str">
        <f t="shared" si="0"/>
        <v>Baranya Megyei SZC Garai Miklós Technikum és Szakképző Iskola Kereskedelem</v>
      </c>
      <c r="H20" s="126" t="s">
        <v>75</v>
      </c>
      <c r="I20" s="127" t="s">
        <v>75</v>
      </c>
      <c r="J20" s="126" t="s">
        <v>75</v>
      </c>
      <c r="K20" s="128">
        <v>16</v>
      </c>
      <c r="L20" s="128">
        <v>13</v>
      </c>
      <c r="M20" s="117">
        <v>5</v>
      </c>
      <c r="N20" s="128">
        <v>5</v>
      </c>
      <c r="O20" s="128"/>
      <c r="P20" s="128">
        <v>0</v>
      </c>
      <c r="Q20" s="116" t="str">
        <f t="shared" si="1"/>
        <v>+</v>
      </c>
      <c r="R20" s="118"/>
      <c r="S20" s="129" t="s">
        <v>832</v>
      </c>
      <c r="T20" s="130"/>
      <c r="U20" s="131" t="s">
        <v>833</v>
      </c>
    </row>
    <row r="21" spans="1:21" ht="53.9" hidden="1" customHeight="1" x14ac:dyDescent="0.35">
      <c r="A21" s="121" t="str">
        <f>IFERROR(VLOOKUP(B21,#REF!,2,0),"")</f>
        <v/>
      </c>
      <c r="B21" s="122" t="s">
        <v>849</v>
      </c>
      <c r="C21" s="123" t="s">
        <v>483</v>
      </c>
      <c r="D21" s="124" t="s">
        <v>837</v>
      </c>
      <c r="E21" s="125" t="s">
        <v>75</v>
      </c>
      <c r="F21" s="57" t="str">
        <f>VLOOKUP(D21,Háttér!$Q$2:$R$24,2,0)</f>
        <v>Rendészet_és_közszolgálat</v>
      </c>
      <c r="G21" s="57" t="str">
        <f t="shared" si="0"/>
        <v>Baranya Megyei SZC II. Béla Technikum és Kollégium Rendészet_és_közszolgálat</v>
      </c>
      <c r="H21" s="126" t="s">
        <v>75</v>
      </c>
      <c r="I21" s="127" t="s">
        <v>75</v>
      </c>
      <c r="J21" s="126" t="s">
        <v>75</v>
      </c>
      <c r="K21" s="128">
        <v>56</v>
      </c>
      <c r="L21" s="128">
        <v>97</v>
      </c>
      <c r="M21" s="117">
        <v>47</v>
      </c>
      <c r="N21" s="128">
        <v>71</v>
      </c>
      <c r="O21" s="128"/>
      <c r="P21" s="128">
        <v>32</v>
      </c>
      <c r="Q21" s="116" t="str">
        <f t="shared" si="1"/>
        <v>+</v>
      </c>
      <c r="R21" s="118"/>
      <c r="S21" s="129" t="s">
        <v>832</v>
      </c>
      <c r="T21" s="130"/>
      <c r="U21" s="131" t="s">
        <v>839</v>
      </c>
    </row>
    <row r="22" spans="1:21" ht="53.9" hidden="1" customHeight="1" x14ac:dyDescent="0.35">
      <c r="A22" s="121" t="str">
        <f>IFERROR(VLOOKUP(B22,#REF!,2,0),"")</f>
        <v/>
      </c>
      <c r="B22" s="122" t="s">
        <v>849</v>
      </c>
      <c r="C22" s="123" t="s">
        <v>484</v>
      </c>
      <c r="D22" s="124" t="s">
        <v>850</v>
      </c>
      <c r="E22" s="125" t="s">
        <v>75</v>
      </c>
      <c r="F22" s="57" t="str">
        <f>VLOOKUP(D22,Háttér!$Q$2:$R$24,2,0)</f>
        <v>Szociális</v>
      </c>
      <c r="G22" s="57" t="str">
        <f t="shared" si="0"/>
        <v>Baranya Megyei SZC Komlói Technikum, Szakképző Iskola és Kollégium Szociális</v>
      </c>
      <c r="H22" s="126" t="s">
        <v>75</v>
      </c>
      <c r="I22" s="127" t="s">
        <v>75</v>
      </c>
      <c r="J22" s="126" t="s">
        <v>75</v>
      </c>
      <c r="K22" s="128">
        <v>28</v>
      </c>
      <c r="L22" s="128">
        <v>53</v>
      </c>
      <c r="M22" s="117">
        <v>18</v>
      </c>
      <c r="N22" s="128">
        <v>37</v>
      </c>
      <c r="O22" s="128"/>
      <c r="P22" s="128">
        <v>19</v>
      </c>
      <c r="Q22" s="116" t="str">
        <f t="shared" si="1"/>
        <v>-</v>
      </c>
      <c r="R22" s="118"/>
      <c r="S22" s="129" t="s">
        <v>832</v>
      </c>
      <c r="T22" s="132"/>
      <c r="U22" s="131" t="s">
        <v>833</v>
      </c>
    </row>
    <row r="23" spans="1:21" ht="53.9" hidden="1" customHeight="1" x14ac:dyDescent="0.35">
      <c r="A23" s="121" t="str">
        <f>IFERROR(VLOOKUP(B23,#REF!,2,0),"")</f>
        <v/>
      </c>
      <c r="B23" s="122" t="s">
        <v>849</v>
      </c>
      <c r="C23" s="123" t="s">
        <v>484</v>
      </c>
      <c r="D23" s="124" t="s">
        <v>835</v>
      </c>
      <c r="E23" s="125" t="s">
        <v>75</v>
      </c>
      <c r="F23" s="57" t="str">
        <f>VLOOKUP(D23,Háttér!$Q$2:$R$24,2,0)</f>
        <v>Informatika_és_távközlés</v>
      </c>
      <c r="G23" s="57" t="str">
        <f t="shared" si="0"/>
        <v>Baranya Megyei SZC Komlói Technikum, Szakképző Iskola és Kollégium Informatika_és_távközlés</v>
      </c>
      <c r="H23" s="126" t="s">
        <v>75</v>
      </c>
      <c r="I23" s="127" t="s">
        <v>75</v>
      </c>
      <c r="J23" s="126" t="s">
        <v>75</v>
      </c>
      <c r="K23" s="128">
        <v>28</v>
      </c>
      <c r="L23" s="128">
        <v>57</v>
      </c>
      <c r="M23" s="117">
        <v>21</v>
      </c>
      <c r="N23" s="128">
        <v>29</v>
      </c>
      <c r="O23" s="128"/>
      <c r="P23" s="128">
        <v>13</v>
      </c>
      <c r="Q23" s="116" t="str">
        <f t="shared" si="1"/>
        <v>+</v>
      </c>
      <c r="R23" s="118"/>
      <c r="S23" s="129" t="s">
        <v>832</v>
      </c>
      <c r="T23" s="130"/>
      <c r="U23" s="131" t="s">
        <v>833</v>
      </c>
    </row>
    <row r="24" spans="1:21" ht="53.9" hidden="1" customHeight="1" x14ac:dyDescent="0.35">
      <c r="A24" s="121" t="str">
        <f>IFERROR(VLOOKUP(B24,#REF!,2,0),"")</f>
        <v/>
      </c>
      <c r="B24" s="122" t="s">
        <v>849</v>
      </c>
      <c r="C24" s="123" t="s">
        <v>484</v>
      </c>
      <c r="D24" s="124" t="s">
        <v>836</v>
      </c>
      <c r="E24" s="125" t="s">
        <v>75</v>
      </c>
      <c r="F24" s="57" t="str">
        <f>VLOOKUP(D24,Háttér!$Q$2:$R$24,2,0)</f>
        <v>Gazdálkodás_és_menedzsment</v>
      </c>
      <c r="G24" s="57" t="str">
        <f t="shared" si="0"/>
        <v>Baranya Megyei SZC Komlói Technikum, Szakképző Iskola és Kollégium Gazdálkodás_és_menedzsment</v>
      </c>
      <c r="H24" s="126" t="s">
        <v>75</v>
      </c>
      <c r="I24" s="127" t="s">
        <v>75</v>
      </c>
      <c r="J24" s="126" t="s">
        <v>75</v>
      </c>
      <c r="K24" s="128">
        <v>16</v>
      </c>
      <c r="L24" s="128">
        <v>34</v>
      </c>
      <c r="M24" s="117">
        <v>5</v>
      </c>
      <c r="N24" s="128">
        <v>30</v>
      </c>
      <c r="O24" s="128"/>
      <c r="P24" s="128">
        <v>5</v>
      </c>
      <c r="Q24" s="116" t="str">
        <f t="shared" si="1"/>
        <v>+</v>
      </c>
      <c r="R24" s="118"/>
      <c r="S24" s="129" t="s">
        <v>832</v>
      </c>
      <c r="T24" s="130"/>
      <c r="U24" s="131" t="s">
        <v>833</v>
      </c>
    </row>
    <row r="25" spans="1:21" ht="53.9" hidden="1" customHeight="1" x14ac:dyDescent="0.35">
      <c r="A25" s="121" t="str">
        <f>IFERROR(VLOOKUP(B25,#REF!,2,0),"")</f>
        <v/>
      </c>
      <c r="B25" s="122" t="s">
        <v>849</v>
      </c>
      <c r="C25" s="123" t="s">
        <v>484</v>
      </c>
      <c r="D25" s="124" t="s">
        <v>847</v>
      </c>
      <c r="E25" s="125" t="s">
        <v>75</v>
      </c>
      <c r="F25" s="57" t="str">
        <f>VLOOKUP(D25,Háttér!$Q$2:$R$24,2,0)</f>
        <v>Közlekedés_és_szállítmányozás</v>
      </c>
      <c r="G25" s="57" t="str">
        <f t="shared" si="0"/>
        <v>Baranya Megyei SZC Komlói Technikum, Szakképző Iskola és Kollégium Közlekedés_és_szállítmányozás</v>
      </c>
      <c r="H25" s="126" t="s">
        <v>75</v>
      </c>
      <c r="I25" s="127" t="s">
        <v>75</v>
      </c>
      <c r="J25" s="126" t="s">
        <v>75</v>
      </c>
      <c r="K25" s="128">
        <v>16</v>
      </c>
      <c r="L25" s="128">
        <v>42</v>
      </c>
      <c r="M25" s="117">
        <v>5</v>
      </c>
      <c r="N25" s="128">
        <v>25</v>
      </c>
      <c r="O25" s="128"/>
      <c r="P25" s="128">
        <v>7</v>
      </c>
      <c r="Q25" s="116" t="str">
        <f t="shared" si="1"/>
        <v>-</v>
      </c>
      <c r="R25" s="118"/>
      <c r="S25" s="129" t="s">
        <v>832</v>
      </c>
      <c r="T25" s="130"/>
      <c r="U25" s="131" t="s">
        <v>833</v>
      </c>
    </row>
    <row r="26" spans="1:21" ht="53.9" hidden="1" customHeight="1" x14ac:dyDescent="0.35">
      <c r="A26" s="121" t="str">
        <f>IFERROR(VLOOKUP(B26,#REF!,2,0),"")</f>
        <v/>
      </c>
      <c r="B26" s="122" t="s">
        <v>849</v>
      </c>
      <c r="C26" s="123" t="s">
        <v>485</v>
      </c>
      <c r="D26" s="124" t="s">
        <v>835</v>
      </c>
      <c r="E26" s="125" t="s">
        <v>75</v>
      </c>
      <c r="F26" s="57" t="str">
        <f>VLOOKUP(D26,Háttér!$Q$2:$R$24,2,0)</f>
        <v>Informatika_és_távközlés</v>
      </c>
      <c r="G26" s="57" t="str">
        <f t="shared" si="0"/>
        <v>Baranya Megyei SZC Mohácsi Radnóti Miklós Technikum és Szakképző Iskola Informatika_és_távközlés</v>
      </c>
      <c r="H26" s="126" t="s">
        <v>75</v>
      </c>
      <c r="I26" s="127" t="s">
        <v>75</v>
      </c>
      <c r="J26" s="126" t="s">
        <v>75</v>
      </c>
      <c r="K26" s="128">
        <v>32</v>
      </c>
      <c r="L26" s="128">
        <v>65</v>
      </c>
      <c r="M26" s="117">
        <v>30</v>
      </c>
      <c r="N26" s="128">
        <v>37</v>
      </c>
      <c r="O26" s="128"/>
      <c r="P26" s="128">
        <v>9</v>
      </c>
      <c r="Q26" s="116" t="str">
        <f t="shared" si="1"/>
        <v>+</v>
      </c>
      <c r="R26" s="118"/>
      <c r="S26" s="129" t="s">
        <v>832</v>
      </c>
      <c r="T26" s="130"/>
      <c r="U26" s="131" t="s">
        <v>833</v>
      </c>
    </row>
    <row r="27" spans="1:21" ht="53.9" hidden="1" customHeight="1" x14ac:dyDescent="0.35">
      <c r="A27" s="121" t="str">
        <f>IFERROR(VLOOKUP(B27,#REF!,2,0),"")</f>
        <v/>
      </c>
      <c r="B27" s="122" t="s">
        <v>849</v>
      </c>
      <c r="C27" s="123" t="s">
        <v>485</v>
      </c>
      <c r="D27" s="124" t="s">
        <v>837</v>
      </c>
      <c r="E27" s="125" t="s">
        <v>75</v>
      </c>
      <c r="F27" s="57" t="str">
        <f>VLOOKUP(D27,Háttér!$Q$2:$R$24,2,0)</f>
        <v>Rendészet_és_közszolgálat</v>
      </c>
      <c r="G27" s="57" t="str">
        <f t="shared" si="0"/>
        <v>Baranya Megyei SZC Mohácsi Radnóti Miklós Technikum és Szakképző Iskola Rendészet_és_közszolgálat</v>
      </c>
      <c r="H27" s="126" t="s">
        <v>75</v>
      </c>
      <c r="I27" s="127" t="s">
        <v>75</v>
      </c>
      <c r="J27" s="126" t="s">
        <v>75</v>
      </c>
      <c r="K27" s="128">
        <v>48</v>
      </c>
      <c r="L27" s="128">
        <v>71</v>
      </c>
      <c r="M27" s="117">
        <v>34</v>
      </c>
      <c r="N27" s="128">
        <v>52</v>
      </c>
      <c r="O27" s="128"/>
      <c r="P27" s="128">
        <v>31</v>
      </c>
      <c r="Q27" s="116" t="str">
        <f t="shared" si="1"/>
        <v>+</v>
      </c>
      <c r="R27" s="118"/>
      <c r="S27" s="129" t="s">
        <v>832</v>
      </c>
      <c r="T27" s="130"/>
      <c r="U27" s="131" t="s">
        <v>839</v>
      </c>
    </row>
    <row r="28" spans="1:21" ht="53.9" hidden="1" customHeight="1" x14ac:dyDescent="0.35">
      <c r="A28" s="121" t="str">
        <f>IFERROR(VLOOKUP(B28,#REF!,2,0),"")</f>
        <v/>
      </c>
      <c r="B28" s="122" t="s">
        <v>849</v>
      </c>
      <c r="C28" s="123" t="s">
        <v>485</v>
      </c>
      <c r="D28" s="124" t="s">
        <v>831</v>
      </c>
      <c r="E28" s="125" t="s">
        <v>75</v>
      </c>
      <c r="F28" s="57" t="str">
        <f>VLOOKUP(D28,Háttér!$Q$2:$R$24,2,0)</f>
        <v>Turizmus_vendéglátás</v>
      </c>
      <c r="G28" s="57" t="str">
        <f t="shared" si="0"/>
        <v>Baranya Megyei SZC Mohácsi Radnóti Miklós Technikum és Szakképző Iskola Turizmus_vendéglátás</v>
      </c>
      <c r="H28" s="126" t="s">
        <v>75</v>
      </c>
      <c r="I28" s="127" t="s">
        <v>75</v>
      </c>
      <c r="J28" s="126" t="s">
        <v>75</v>
      </c>
      <c r="K28" s="128">
        <v>16</v>
      </c>
      <c r="L28" s="128">
        <v>33</v>
      </c>
      <c r="M28" s="117">
        <v>15</v>
      </c>
      <c r="N28" s="128">
        <v>30</v>
      </c>
      <c r="O28" s="128"/>
      <c r="P28" s="128">
        <v>14</v>
      </c>
      <c r="Q28" s="116" t="str">
        <f t="shared" si="1"/>
        <v>+</v>
      </c>
      <c r="R28" s="118"/>
      <c r="S28" s="129" t="s">
        <v>832</v>
      </c>
      <c r="T28" s="130"/>
      <c r="U28" s="131" t="s">
        <v>833</v>
      </c>
    </row>
    <row r="29" spans="1:21" ht="53.9" hidden="1" customHeight="1" x14ac:dyDescent="0.35">
      <c r="A29" s="121" t="str">
        <f>IFERROR(VLOOKUP(B29,#REF!,2,0),"")</f>
        <v/>
      </c>
      <c r="B29" s="122" t="s">
        <v>849</v>
      </c>
      <c r="C29" s="123" t="s">
        <v>486</v>
      </c>
      <c r="D29" s="124" t="s">
        <v>851</v>
      </c>
      <c r="E29" s="125" t="s">
        <v>75</v>
      </c>
      <c r="F29" s="57" t="str">
        <f>VLOOKUP(D29,Háttér!$Q$2:$R$24,2,0)</f>
        <v>Építőipar</v>
      </c>
      <c r="G29" s="57" t="str">
        <f t="shared" si="0"/>
        <v>Baranya Megyei SZC Pollack Mihály Technikum és Kollégium Építőipar</v>
      </c>
      <c r="H29" s="126" t="s">
        <v>75</v>
      </c>
      <c r="I29" s="127" t="s">
        <v>75</v>
      </c>
      <c r="J29" s="126" t="s">
        <v>75</v>
      </c>
      <c r="K29" s="128">
        <v>64</v>
      </c>
      <c r="L29" s="128">
        <v>134</v>
      </c>
      <c r="M29" s="117">
        <v>64</v>
      </c>
      <c r="N29" s="128">
        <v>114</v>
      </c>
      <c r="O29" s="128"/>
      <c r="P29" s="128">
        <v>51</v>
      </c>
      <c r="Q29" s="116" t="str">
        <f t="shared" si="1"/>
        <v>+</v>
      </c>
      <c r="R29" s="118"/>
      <c r="S29" s="129" t="s">
        <v>832</v>
      </c>
      <c r="T29" s="130"/>
      <c r="U29" s="131" t="s">
        <v>833</v>
      </c>
    </row>
    <row r="30" spans="1:21" ht="53.9" hidden="1" customHeight="1" x14ac:dyDescent="0.35">
      <c r="A30" s="121" t="str">
        <f>IFERROR(VLOOKUP(B30,#REF!,2,0),"")</f>
        <v/>
      </c>
      <c r="B30" s="122" t="s">
        <v>849</v>
      </c>
      <c r="C30" s="123" t="s">
        <v>486</v>
      </c>
      <c r="D30" s="124" t="s">
        <v>852</v>
      </c>
      <c r="E30" s="125" t="s">
        <v>75</v>
      </c>
      <c r="F30" s="57" t="str">
        <f>VLOOKUP(D30,Háttér!$Q$2:$R$24,2,0)</f>
        <v>Mezőgazdaság_és_erdészet</v>
      </c>
      <c r="G30" s="57" t="str">
        <f t="shared" si="0"/>
        <v>Baranya Megyei SZC Pollack Mihály Technikum és Kollégium Mezőgazdaság_és_erdészet</v>
      </c>
      <c r="H30" s="126" t="s">
        <v>75</v>
      </c>
      <c r="I30" s="127" t="s">
        <v>75</v>
      </c>
      <c r="J30" s="126" t="s">
        <v>75</v>
      </c>
      <c r="K30" s="128">
        <v>28</v>
      </c>
      <c r="L30" s="128">
        <v>82</v>
      </c>
      <c r="M30" s="117">
        <v>17</v>
      </c>
      <c r="N30" s="128">
        <v>65</v>
      </c>
      <c r="O30" s="128"/>
      <c r="P30" s="128">
        <v>11</v>
      </c>
      <c r="Q30" s="116" t="str">
        <f t="shared" si="1"/>
        <v>+</v>
      </c>
      <c r="R30" s="118"/>
      <c r="S30" s="129" t="s">
        <v>832</v>
      </c>
      <c r="T30" s="130"/>
      <c r="U30" s="131" t="s">
        <v>853</v>
      </c>
    </row>
    <row r="31" spans="1:21" ht="53.9" hidden="1" customHeight="1" x14ac:dyDescent="0.35">
      <c r="A31" s="121" t="str">
        <f>IFERROR(VLOOKUP(B31,#REF!,2,0),"")</f>
        <v/>
      </c>
      <c r="B31" s="122" t="s">
        <v>849</v>
      </c>
      <c r="C31" s="123" t="s">
        <v>486</v>
      </c>
      <c r="D31" s="124" t="s">
        <v>854</v>
      </c>
      <c r="E31" s="125" t="s">
        <v>75</v>
      </c>
      <c r="F31" s="57" t="str">
        <f>VLOOKUP(D31,Háttér!$Q$2:$R$24,2,0)</f>
        <v>Vegyipar</v>
      </c>
      <c r="G31" s="57" t="str">
        <f t="shared" si="0"/>
        <v>Baranya Megyei SZC Pollack Mihály Technikum és Kollégium Vegyipar</v>
      </c>
      <c r="H31" s="126" t="s">
        <v>75</v>
      </c>
      <c r="I31" s="127" t="s">
        <v>75</v>
      </c>
      <c r="J31" s="126" t="s">
        <v>75</v>
      </c>
      <c r="K31" s="128">
        <v>56</v>
      </c>
      <c r="L31" s="128">
        <v>55</v>
      </c>
      <c r="M31" s="117">
        <v>20</v>
      </c>
      <c r="N31" s="128">
        <v>56</v>
      </c>
      <c r="O31" s="128"/>
      <c r="P31" s="128">
        <v>30</v>
      </c>
      <c r="Q31" s="116" t="str">
        <f t="shared" si="1"/>
        <v>-</v>
      </c>
      <c r="R31" s="118"/>
      <c r="S31" s="129" t="s">
        <v>832</v>
      </c>
      <c r="T31" s="130"/>
      <c r="U31" s="131" t="s">
        <v>833</v>
      </c>
    </row>
    <row r="32" spans="1:21" ht="48.25" hidden="1" customHeight="1" x14ac:dyDescent="0.35">
      <c r="A32" s="121" t="str">
        <f>IFERROR(VLOOKUP(B32,#REF!,2,0),"")</f>
        <v/>
      </c>
      <c r="B32" s="122" t="s">
        <v>849</v>
      </c>
      <c r="C32" s="123" t="s">
        <v>487</v>
      </c>
      <c r="D32" s="124" t="s">
        <v>836</v>
      </c>
      <c r="E32" s="125" t="s">
        <v>75</v>
      </c>
      <c r="F32" s="57" t="str">
        <f>VLOOKUP(D32,Háttér!$Q$2:$R$24,2,0)</f>
        <v>Gazdálkodás_és_menedzsment</v>
      </c>
      <c r="G32" s="57" t="str">
        <f t="shared" si="0"/>
        <v>Baranya Megyei SZC Radnóti Miklós Közgazdasági Technikum Gazdálkodás_és_menedzsment</v>
      </c>
      <c r="H32" s="126" t="s">
        <v>75</v>
      </c>
      <c r="I32" s="127" t="s">
        <v>75</v>
      </c>
      <c r="J32" s="126" t="s">
        <v>75</v>
      </c>
      <c r="K32" s="128">
        <v>52</v>
      </c>
      <c r="L32" s="128">
        <v>159</v>
      </c>
      <c r="M32" s="117">
        <v>52</v>
      </c>
      <c r="N32" s="128">
        <v>130</v>
      </c>
      <c r="O32" s="128"/>
      <c r="P32" s="128">
        <v>47</v>
      </c>
      <c r="Q32" s="116" t="str">
        <f t="shared" si="1"/>
        <v>+</v>
      </c>
      <c r="R32" s="118"/>
      <c r="S32" s="129" t="s">
        <v>832</v>
      </c>
      <c r="T32" s="130"/>
      <c r="U32" s="131" t="s">
        <v>833</v>
      </c>
    </row>
    <row r="33" spans="1:21" ht="53.9" hidden="1" customHeight="1" x14ac:dyDescent="0.35">
      <c r="A33" s="121" t="str">
        <f>IFERROR(VLOOKUP(B33,#REF!,2,0),"")</f>
        <v/>
      </c>
      <c r="B33" s="122" t="s">
        <v>849</v>
      </c>
      <c r="C33" s="123" t="s">
        <v>487</v>
      </c>
      <c r="D33" s="124" t="s">
        <v>847</v>
      </c>
      <c r="E33" s="125" t="s">
        <v>75</v>
      </c>
      <c r="F33" s="57" t="str">
        <f>VLOOKUP(D33,Háttér!$Q$2:$R$24,2,0)</f>
        <v>Közlekedés_és_szállítmányozás</v>
      </c>
      <c r="G33" s="57" t="str">
        <f t="shared" si="0"/>
        <v>Baranya Megyei SZC Radnóti Miklós Közgazdasági Technikum Közlekedés_és_szállítmányozás</v>
      </c>
      <c r="H33" s="126" t="s">
        <v>75</v>
      </c>
      <c r="I33" s="127" t="s">
        <v>75</v>
      </c>
      <c r="J33" s="126" t="s">
        <v>75</v>
      </c>
      <c r="K33" s="128">
        <v>26</v>
      </c>
      <c r="L33" s="128">
        <v>107</v>
      </c>
      <c r="M33" s="117">
        <v>26</v>
      </c>
      <c r="N33" s="128">
        <v>61</v>
      </c>
      <c r="O33" s="128"/>
      <c r="P33" s="128">
        <v>12</v>
      </c>
      <c r="Q33" s="116" t="str">
        <f t="shared" si="1"/>
        <v>+</v>
      </c>
      <c r="R33" s="118"/>
      <c r="S33" s="129" t="s">
        <v>832</v>
      </c>
      <c r="T33" s="130"/>
      <c r="U33" s="131" t="s">
        <v>833</v>
      </c>
    </row>
    <row r="34" spans="1:21" ht="29" hidden="1" x14ac:dyDescent="0.35">
      <c r="A34" s="121" t="str">
        <f>IFERROR(VLOOKUP(B34,#REF!,2,0),"")</f>
        <v/>
      </c>
      <c r="B34" s="122" t="s">
        <v>849</v>
      </c>
      <c r="C34" s="123" t="s">
        <v>487</v>
      </c>
      <c r="D34" s="124" t="s">
        <v>835</v>
      </c>
      <c r="E34" s="125" t="s">
        <v>75</v>
      </c>
      <c r="F34" s="57" t="str">
        <f>VLOOKUP(D34,Háttér!$Q$2:$R$24,2,0)</f>
        <v>Informatika_és_távközlés</v>
      </c>
      <c r="G34" s="57" t="str">
        <f t="shared" si="0"/>
        <v>Baranya Megyei SZC Radnóti Miklós Közgazdasági Technikum Informatika_és_távközlés</v>
      </c>
      <c r="H34" s="126" t="s">
        <v>75</v>
      </c>
      <c r="I34" s="127" t="s">
        <v>75</v>
      </c>
      <c r="J34" s="126" t="s">
        <v>75</v>
      </c>
      <c r="K34" s="128">
        <v>32</v>
      </c>
      <c r="L34" s="128">
        <v>152</v>
      </c>
      <c r="M34" s="117">
        <v>26</v>
      </c>
      <c r="N34" s="128">
        <v>91</v>
      </c>
      <c r="O34" s="128"/>
      <c r="P34" s="128">
        <v>28</v>
      </c>
      <c r="Q34" s="116" t="str">
        <f t="shared" si="1"/>
        <v>-</v>
      </c>
      <c r="R34" s="118"/>
      <c r="S34" s="129" t="s">
        <v>832</v>
      </c>
      <c r="T34" s="130"/>
      <c r="U34" s="131" t="s">
        <v>833</v>
      </c>
    </row>
    <row r="35" spans="1:21" ht="29" hidden="1" x14ac:dyDescent="0.35">
      <c r="A35" s="121" t="str">
        <f>IFERROR(VLOOKUP(B35,#REF!,2,0),"")</f>
        <v/>
      </c>
      <c r="B35" s="122" t="s">
        <v>849</v>
      </c>
      <c r="C35" s="123" t="s">
        <v>487</v>
      </c>
      <c r="D35" s="124" t="s">
        <v>848</v>
      </c>
      <c r="E35" s="125" t="s">
        <v>75</v>
      </c>
      <c r="F35" s="57" t="str">
        <f>VLOOKUP(D35,Háttér!$Q$2:$R$24,2,0)</f>
        <v>Kereskedelem</v>
      </c>
      <c r="G35" s="57" t="str">
        <f t="shared" si="0"/>
        <v>Baranya Megyei SZC Radnóti Miklós Közgazdasági Technikum Kereskedelem</v>
      </c>
      <c r="H35" s="126" t="s">
        <v>75</v>
      </c>
      <c r="I35" s="127" t="s">
        <v>75</v>
      </c>
      <c r="J35" s="126" t="s">
        <v>75</v>
      </c>
      <c r="K35" s="128">
        <v>26</v>
      </c>
      <c r="L35" s="128">
        <v>38</v>
      </c>
      <c r="M35" s="117">
        <v>12</v>
      </c>
      <c r="N35" s="128">
        <v>0</v>
      </c>
      <c r="O35" s="128"/>
      <c r="P35" s="128">
        <v>0</v>
      </c>
      <c r="Q35" s="116" t="str">
        <f t="shared" si="1"/>
        <v>+</v>
      </c>
      <c r="R35" s="118"/>
      <c r="S35" s="129" t="s">
        <v>832</v>
      </c>
      <c r="T35" s="133" t="s">
        <v>855</v>
      </c>
      <c r="U35" s="131" t="s">
        <v>833</v>
      </c>
    </row>
    <row r="36" spans="1:21" ht="29" hidden="1" x14ac:dyDescent="0.35">
      <c r="A36" s="121" t="str">
        <f>IFERROR(VLOOKUP(B36,#REF!,2,0),"")</f>
        <v/>
      </c>
      <c r="B36" s="122" t="s">
        <v>849</v>
      </c>
      <c r="C36" s="123" t="s">
        <v>488</v>
      </c>
      <c r="D36" s="124" t="s">
        <v>845</v>
      </c>
      <c r="E36" s="125" t="s">
        <v>75</v>
      </c>
      <c r="F36" s="57" t="str">
        <f>VLOOKUP(D36,Háttér!$Q$2:$R$24,2,0)</f>
        <v>Kreatív</v>
      </c>
      <c r="G36" s="57" t="str">
        <f t="shared" si="0"/>
        <v>Baranya Megyei SZC Simonyi Károly Technikum és Szakképző Iskola Kreatív</v>
      </c>
      <c r="H36" s="126" t="s">
        <v>75</v>
      </c>
      <c r="I36" s="127" t="s">
        <v>75</v>
      </c>
      <c r="J36" s="126" t="s">
        <v>75</v>
      </c>
      <c r="K36" s="128">
        <v>32</v>
      </c>
      <c r="L36" s="128">
        <v>176</v>
      </c>
      <c r="M36" s="117">
        <v>32</v>
      </c>
      <c r="N36" s="128">
        <v>181</v>
      </c>
      <c r="O36" s="128"/>
      <c r="P36" s="128">
        <v>32</v>
      </c>
      <c r="Q36" s="116" t="str">
        <f t="shared" si="1"/>
        <v>+</v>
      </c>
      <c r="R36" s="118"/>
      <c r="S36" s="129" t="s">
        <v>832</v>
      </c>
      <c r="T36" s="130"/>
      <c r="U36" s="131" t="s">
        <v>833</v>
      </c>
    </row>
    <row r="37" spans="1:21" ht="29" hidden="1" x14ac:dyDescent="0.35">
      <c r="A37" s="121" t="str">
        <f>IFERROR(VLOOKUP(B37,#REF!,2,0),"")</f>
        <v/>
      </c>
      <c r="B37" s="122" t="s">
        <v>849</v>
      </c>
      <c r="C37" s="123" t="s">
        <v>488</v>
      </c>
      <c r="D37" s="124" t="s">
        <v>856</v>
      </c>
      <c r="E37" s="125" t="s">
        <v>75</v>
      </c>
      <c r="F37" s="57" t="str">
        <f>VLOOKUP(D37,Háttér!$Q$2:$R$24,2,0)</f>
        <v>Épületgépészet</v>
      </c>
      <c r="G37" s="57" t="str">
        <f t="shared" si="0"/>
        <v>Baranya Megyei SZC Simonyi Károly Technikum és Szakképző Iskola Épületgépészet</v>
      </c>
      <c r="H37" s="126" t="s">
        <v>75</v>
      </c>
      <c r="I37" s="127" t="s">
        <v>75</v>
      </c>
      <c r="J37" s="126" t="s">
        <v>75</v>
      </c>
      <c r="K37" s="128">
        <v>16</v>
      </c>
      <c r="L37" s="128">
        <v>49</v>
      </c>
      <c r="M37" s="117">
        <v>15</v>
      </c>
      <c r="N37" s="128">
        <v>63</v>
      </c>
      <c r="O37" s="128"/>
      <c r="P37" s="128">
        <v>17</v>
      </c>
      <c r="Q37" s="116" t="str">
        <f t="shared" si="1"/>
        <v>-</v>
      </c>
      <c r="R37" s="118"/>
      <c r="S37" s="129" t="s">
        <v>832</v>
      </c>
      <c r="T37" s="130"/>
      <c r="U37" s="131" t="s">
        <v>833</v>
      </c>
    </row>
    <row r="38" spans="1:21" ht="29" hidden="1" x14ac:dyDescent="0.35">
      <c r="A38" s="121" t="str">
        <f>IFERROR(VLOOKUP(B38,#REF!,2,0),"")</f>
        <v/>
      </c>
      <c r="B38" s="122" t="s">
        <v>849</v>
      </c>
      <c r="C38" s="123" t="s">
        <v>488</v>
      </c>
      <c r="D38" s="124" t="s">
        <v>857</v>
      </c>
      <c r="E38" s="125" t="s">
        <v>75</v>
      </c>
      <c r="F38" s="57" t="str">
        <f>VLOOKUP(D38,Háttér!$Q$2:$R$24,2,0)</f>
        <v>Elektronika_és_elektrotechnika</v>
      </c>
      <c r="G38" s="57" t="str">
        <f t="shared" si="0"/>
        <v>Baranya Megyei SZC Simonyi Károly Technikum és Szakképző Iskola Elektronika_és_elektrotechnika</v>
      </c>
      <c r="H38" s="126" t="s">
        <v>75</v>
      </c>
      <c r="I38" s="127" t="s">
        <v>75</v>
      </c>
      <c r="J38" s="126" t="s">
        <v>75</v>
      </c>
      <c r="K38" s="128">
        <v>16</v>
      </c>
      <c r="L38" s="128">
        <v>31</v>
      </c>
      <c r="M38" s="117">
        <v>4</v>
      </c>
      <c r="N38" s="128">
        <v>31</v>
      </c>
      <c r="O38" s="128"/>
      <c r="P38" s="128">
        <v>0</v>
      </c>
      <c r="Q38" s="116" t="str">
        <f t="shared" si="1"/>
        <v>+</v>
      </c>
      <c r="R38" s="118"/>
      <c r="S38" s="129" t="s">
        <v>832</v>
      </c>
      <c r="T38" s="130"/>
      <c r="U38" s="131" t="s">
        <v>833</v>
      </c>
    </row>
    <row r="39" spans="1:21" ht="29" hidden="1" x14ac:dyDescent="0.35">
      <c r="A39" s="121" t="str">
        <f>IFERROR(VLOOKUP(B39,#REF!,2,0),"")</f>
        <v/>
      </c>
      <c r="B39" s="122" t="s">
        <v>849</v>
      </c>
      <c r="C39" s="123" t="s">
        <v>488</v>
      </c>
      <c r="D39" s="124" t="s">
        <v>835</v>
      </c>
      <c r="E39" s="125" t="s">
        <v>75</v>
      </c>
      <c r="F39" s="57" t="str">
        <f>VLOOKUP(D39,Háttér!$Q$2:$R$24,2,0)</f>
        <v>Informatika_és_távközlés</v>
      </c>
      <c r="G39" s="57" t="str">
        <f t="shared" si="0"/>
        <v>Baranya Megyei SZC Simonyi Károly Technikum és Szakképző Iskola Informatika_és_távközlés</v>
      </c>
      <c r="H39" s="126" t="s">
        <v>75</v>
      </c>
      <c r="I39" s="127" t="s">
        <v>75</v>
      </c>
      <c r="J39" s="126" t="s">
        <v>75</v>
      </c>
      <c r="K39" s="128">
        <v>48</v>
      </c>
      <c r="L39" s="128">
        <v>190</v>
      </c>
      <c r="M39" s="117">
        <v>37</v>
      </c>
      <c r="N39" s="128">
        <v>151</v>
      </c>
      <c r="O39" s="128"/>
      <c r="P39" s="128">
        <v>32</v>
      </c>
      <c r="Q39" s="116" t="str">
        <f t="shared" si="1"/>
        <v>+</v>
      </c>
      <c r="R39" s="118"/>
      <c r="S39" s="129" t="s">
        <v>832</v>
      </c>
      <c r="T39" s="130"/>
      <c r="U39" s="131" t="s">
        <v>833</v>
      </c>
    </row>
    <row r="40" spans="1:21" ht="29" hidden="1" x14ac:dyDescent="0.35">
      <c r="A40" s="121" t="str">
        <f>IFERROR(VLOOKUP(B40,#REF!,2,0),"")</f>
        <v/>
      </c>
      <c r="B40" s="122" t="s">
        <v>849</v>
      </c>
      <c r="C40" s="123" t="s">
        <v>488</v>
      </c>
      <c r="D40" s="124" t="s">
        <v>844</v>
      </c>
      <c r="E40" s="125" t="s">
        <v>75</v>
      </c>
      <c r="F40" s="57" t="str">
        <f>VLOOKUP(D40,Háttér!$Q$2:$R$24,2,0)</f>
        <v>Fa_és_bútoripar</v>
      </c>
      <c r="G40" s="57" t="str">
        <f t="shared" si="0"/>
        <v>Baranya Megyei SZC Simonyi Károly Technikum és Szakképző Iskola Fa_és_bútoripar</v>
      </c>
      <c r="H40" s="126" t="s">
        <v>75</v>
      </c>
      <c r="I40" s="127" t="s">
        <v>75</v>
      </c>
      <c r="J40" s="126" t="s">
        <v>75</v>
      </c>
      <c r="K40" s="128">
        <v>16</v>
      </c>
      <c r="L40" s="128">
        <v>37</v>
      </c>
      <c r="M40" s="117">
        <v>13</v>
      </c>
      <c r="N40" s="128">
        <v>31</v>
      </c>
      <c r="O40" s="128"/>
      <c r="P40" s="128">
        <v>11</v>
      </c>
      <c r="Q40" s="116" t="str">
        <f t="shared" si="1"/>
        <v>+</v>
      </c>
      <c r="R40" s="118"/>
      <c r="S40" s="129" t="s">
        <v>832</v>
      </c>
      <c r="T40" s="130"/>
      <c r="U40" s="131" t="s">
        <v>833</v>
      </c>
    </row>
    <row r="41" spans="1:21" ht="29" hidden="1" x14ac:dyDescent="0.35">
      <c r="A41" s="121" t="str">
        <f>IFERROR(VLOOKUP(B41,#REF!,2,0),"")</f>
        <v/>
      </c>
      <c r="B41" s="122" t="s">
        <v>849</v>
      </c>
      <c r="C41" s="123" t="s">
        <v>488</v>
      </c>
      <c r="D41" s="124" t="s">
        <v>840</v>
      </c>
      <c r="E41" s="125" t="s">
        <v>75</v>
      </c>
      <c r="F41" s="57" t="str">
        <f>VLOOKUP(D41,Háttér!$Q$2:$R$24,2,0)</f>
        <v>Szépészet</v>
      </c>
      <c r="G41" s="57" t="str">
        <f t="shared" si="0"/>
        <v>Baranya Megyei SZC Simonyi Károly Technikum és Szakképző Iskola Szépészet</v>
      </c>
      <c r="H41" s="126" t="s">
        <v>75</v>
      </c>
      <c r="I41" s="127" t="s">
        <v>75</v>
      </c>
      <c r="J41" s="126" t="s">
        <v>75</v>
      </c>
      <c r="K41" s="128">
        <v>64</v>
      </c>
      <c r="L41" s="128">
        <v>376</v>
      </c>
      <c r="M41" s="117">
        <v>64</v>
      </c>
      <c r="N41" s="128">
        <v>322</v>
      </c>
      <c r="O41" s="128"/>
      <c r="P41" s="128">
        <v>68</v>
      </c>
      <c r="Q41" s="116" t="str">
        <f t="shared" si="1"/>
        <v>-</v>
      </c>
      <c r="R41" s="118"/>
      <c r="S41" s="129" t="s">
        <v>832</v>
      </c>
      <c r="T41" s="130"/>
      <c r="U41" s="131" t="s">
        <v>833</v>
      </c>
    </row>
    <row r="42" spans="1:21" ht="29" hidden="1" x14ac:dyDescent="0.35">
      <c r="A42" s="121" t="str">
        <f>IFERROR(VLOOKUP(B42,#REF!,2,0),"")</f>
        <v/>
      </c>
      <c r="B42" s="122" t="s">
        <v>849</v>
      </c>
      <c r="C42" s="123" t="s">
        <v>489</v>
      </c>
      <c r="D42" s="124" t="s">
        <v>857</v>
      </c>
      <c r="E42" s="125" t="s">
        <v>75</v>
      </c>
      <c r="F42" s="57" t="str">
        <f>VLOOKUP(D42,Háttér!$Q$2:$R$24,2,0)</f>
        <v>Elektronika_és_elektrotechnika</v>
      </c>
      <c r="G42" s="57" t="str">
        <f t="shared" si="0"/>
        <v>Baranya Megyei SZC Zipernowsky Károly Műszaki Technikum Elektronika_és_elektrotechnika</v>
      </c>
      <c r="H42" s="126" t="s">
        <v>75</v>
      </c>
      <c r="I42" s="127" t="s">
        <v>75</v>
      </c>
      <c r="J42" s="126" t="s">
        <v>75</v>
      </c>
      <c r="K42" s="128">
        <v>48</v>
      </c>
      <c r="L42" s="128">
        <v>109</v>
      </c>
      <c r="M42" s="117">
        <v>33</v>
      </c>
      <c r="N42" s="128">
        <v>119</v>
      </c>
      <c r="O42" s="128"/>
      <c r="P42" s="128">
        <v>36</v>
      </c>
      <c r="Q42" s="116" t="str">
        <f t="shared" si="1"/>
        <v>-</v>
      </c>
      <c r="R42" s="118"/>
      <c r="S42" s="129" t="s">
        <v>832</v>
      </c>
      <c r="T42" s="130"/>
      <c r="U42" s="131" t="s">
        <v>833</v>
      </c>
    </row>
    <row r="43" spans="1:21" ht="29" hidden="1" x14ac:dyDescent="0.35">
      <c r="A43" s="121" t="str">
        <f>IFERROR(VLOOKUP(B43,#REF!,2,0),"")</f>
        <v/>
      </c>
      <c r="B43" s="122" t="s">
        <v>849</v>
      </c>
      <c r="C43" s="123" t="s">
        <v>489</v>
      </c>
      <c r="D43" s="124" t="s">
        <v>834</v>
      </c>
      <c r="E43" s="125" t="s">
        <v>75</v>
      </c>
      <c r="F43" s="57" t="str">
        <f>VLOOKUP(D43,Háttér!$Q$2:$R$24,2,0)</f>
        <v>Gépészet</v>
      </c>
      <c r="G43" s="57" t="str">
        <f t="shared" si="0"/>
        <v>Baranya Megyei SZC Zipernowsky Károly Műszaki Technikum Gépészet</v>
      </c>
      <c r="H43" s="126" t="s">
        <v>75</v>
      </c>
      <c r="I43" s="127" t="s">
        <v>75</v>
      </c>
      <c r="J43" s="126" t="s">
        <v>75</v>
      </c>
      <c r="K43" s="128">
        <v>64</v>
      </c>
      <c r="L43" s="128">
        <v>113</v>
      </c>
      <c r="M43" s="117">
        <v>35</v>
      </c>
      <c r="N43" s="128">
        <v>88</v>
      </c>
      <c r="O43" s="128"/>
      <c r="P43" s="128">
        <v>24</v>
      </c>
      <c r="Q43" s="116" t="str">
        <f t="shared" si="1"/>
        <v>+</v>
      </c>
      <c r="R43" s="118"/>
      <c r="S43" s="129" t="s">
        <v>832</v>
      </c>
      <c r="T43" s="130"/>
      <c r="U43" s="131" t="s">
        <v>833</v>
      </c>
    </row>
    <row r="44" spans="1:21" ht="29" hidden="1" x14ac:dyDescent="0.35">
      <c r="A44" s="121" t="str">
        <f>IFERROR(VLOOKUP(B44,#REF!,2,0),"")</f>
        <v/>
      </c>
      <c r="B44" s="122" t="s">
        <v>849</v>
      </c>
      <c r="C44" s="123" t="s">
        <v>489</v>
      </c>
      <c r="D44" s="124" t="s">
        <v>835</v>
      </c>
      <c r="E44" s="125" t="s">
        <v>75</v>
      </c>
      <c r="F44" s="57" t="str">
        <f>VLOOKUP(D44,Háttér!$Q$2:$R$24,2,0)</f>
        <v>Informatika_és_távközlés</v>
      </c>
      <c r="G44" s="57" t="str">
        <f t="shared" si="0"/>
        <v>Baranya Megyei SZC Zipernowsky Károly Műszaki Technikum Informatika_és_távközlés</v>
      </c>
      <c r="H44" s="126" t="s">
        <v>75</v>
      </c>
      <c r="I44" s="127" t="s">
        <v>75</v>
      </c>
      <c r="J44" s="126" t="s">
        <v>75</v>
      </c>
      <c r="K44" s="128">
        <v>48</v>
      </c>
      <c r="L44" s="128">
        <v>215</v>
      </c>
      <c r="M44" s="117">
        <v>48</v>
      </c>
      <c r="N44" s="128">
        <v>154</v>
      </c>
      <c r="O44" s="128"/>
      <c r="P44" s="128">
        <v>51</v>
      </c>
      <c r="Q44" s="116" t="str">
        <f t="shared" si="1"/>
        <v>-</v>
      </c>
      <c r="R44" s="118"/>
      <c r="S44" s="129" t="s">
        <v>832</v>
      </c>
      <c r="T44" s="130"/>
      <c r="U44" s="131" t="s">
        <v>833</v>
      </c>
    </row>
    <row r="45" spans="1:21" ht="29" hidden="1" x14ac:dyDescent="0.35">
      <c r="A45" s="121" t="str">
        <f>IFERROR(VLOOKUP(B45,#REF!,2,0),"")</f>
        <v/>
      </c>
      <c r="B45" s="122" t="s">
        <v>849</v>
      </c>
      <c r="C45" s="123" t="s">
        <v>489</v>
      </c>
      <c r="D45" s="124" t="s">
        <v>846</v>
      </c>
      <c r="E45" s="125" t="s">
        <v>75</v>
      </c>
      <c r="F45" s="57" t="str">
        <f>VLOOKUP(D45,Háttér!$Q$2:$R$24,2,0)</f>
        <v>Specializált_gép_és_járműgyártás</v>
      </c>
      <c r="G45" s="57" t="str">
        <f t="shared" si="0"/>
        <v>Baranya Megyei SZC Zipernowsky Károly Műszaki Technikum Specializált_gép_és_járműgyártás</v>
      </c>
      <c r="H45" s="126" t="s">
        <v>75</v>
      </c>
      <c r="I45" s="127" t="s">
        <v>75</v>
      </c>
      <c r="J45" s="126" t="s">
        <v>75</v>
      </c>
      <c r="K45" s="128">
        <v>32</v>
      </c>
      <c r="L45" s="128">
        <v>87</v>
      </c>
      <c r="M45" s="117">
        <v>26</v>
      </c>
      <c r="N45" s="128">
        <v>46</v>
      </c>
      <c r="O45" s="128"/>
      <c r="P45" s="128">
        <v>13</v>
      </c>
      <c r="Q45" s="116" t="str">
        <f t="shared" si="1"/>
        <v>+</v>
      </c>
      <c r="R45" s="118"/>
      <c r="S45" s="129" t="s">
        <v>832</v>
      </c>
      <c r="T45" s="130"/>
      <c r="U45" s="131" t="s">
        <v>833</v>
      </c>
    </row>
    <row r="46" spans="1:21" ht="29" hidden="1" x14ac:dyDescent="0.35">
      <c r="A46" s="121" t="str">
        <f>IFERROR(VLOOKUP(B46,#REF!,2,0),"")</f>
        <v/>
      </c>
      <c r="B46" s="122" t="s">
        <v>849</v>
      </c>
      <c r="C46" s="123" t="s">
        <v>697</v>
      </c>
      <c r="D46" s="124" t="s">
        <v>835</v>
      </c>
      <c r="E46" s="125" t="s">
        <v>75</v>
      </c>
      <c r="F46" s="57" t="str">
        <f>VLOOKUP(D46,Háttér!$Q$2:$R$24,2,0)</f>
        <v>Informatika_és_távközlés</v>
      </c>
      <c r="G46" s="57" t="str">
        <f t="shared" si="0"/>
        <v>Baranya Megyei SZC Zrínyi Miklós Gimnázium és Szakképző Iskola Informatika_és_távközlés</v>
      </c>
      <c r="H46" s="126" t="s">
        <v>75</v>
      </c>
      <c r="I46" s="127" t="s">
        <v>75</v>
      </c>
      <c r="J46" s="126" t="s">
        <v>75</v>
      </c>
      <c r="K46" s="128">
        <v>16</v>
      </c>
      <c r="L46" s="128">
        <v>30</v>
      </c>
      <c r="M46" s="117">
        <v>9</v>
      </c>
      <c r="N46" s="128">
        <v>36</v>
      </c>
      <c r="O46" s="128"/>
      <c r="P46" s="128">
        <v>16</v>
      </c>
      <c r="Q46" s="116" t="str">
        <f t="shared" si="1"/>
        <v>-</v>
      </c>
      <c r="R46" s="118"/>
      <c r="S46" s="129" t="s">
        <v>832</v>
      </c>
      <c r="T46" s="130"/>
      <c r="U46" s="131" t="s">
        <v>833</v>
      </c>
    </row>
    <row r="47" spans="1:21" ht="29" hidden="1" x14ac:dyDescent="0.35">
      <c r="A47" s="121" t="str">
        <f>IFERROR(VLOOKUP(B47,#REF!,2,0),"")</f>
        <v/>
      </c>
      <c r="B47" s="122" t="s">
        <v>849</v>
      </c>
      <c r="C47" s="123" t="s">
        <v>697</v>
      </c>
      <c r="D47" s="124" t="s">
        <v>848</v>
      </c>
      <c r="E47" s="125" t="s">
        <v>75</v>
      </c>
      <c r="F47" s="57" t="str">
        <f>VLOOKUP(D47,Háttér!$Q$2:$R$24,2,0)</f>
        <v>Kereskedelem</v>
      </c>
      <c r="G47" s="57" t="str">
        <f t="shared" si="0"/>
        <v>Baranya Megyei SZC Zrínyi Miklós Gimnázium és Szakképző Iskola Kereskedelem</v>
      </c>
      <c r="H47" s="126" t="s">
        <v>75</v>
      </c>
      <c r="I47" s="127" t="s">
        <v>75</v>
      </c>
      <c r="J47" s="126" t="s">
        <v>75</v>
      </c>
      <c r="K47" s="128">
        <v>16</v>
      </c>
      <c r="L47" s="128">
        <v>26</v>
      </c>
      <c r="M47" s="117">
        <v>11</v>
      </c>
      <c r="N47" s="128">
        <v>41</v>
      </c>
      <c r="O47" s="128"/>
      <c r="P47" s="128">
        <v>7</v>
      </c>
      <c r="Q47" s="116" t="str">
        <f t="shared" si="1"/>
        <v>+</v>
      </c>
      <c r="R47" s="118"/>
      <c r="S47" s="129" t="s">
        <v>832</v>
      </c>
      <c r="T47" s="130"/>
      <c r="U47" s="131" t="s">
        <v>833</v>
      </c>
    </row>
    <row r="48" spans="1:21" ht="29" hidden="1" x14ac:dyDescent="0.35">
      <c r="A48" s="121" t="str">
        <f>IFERROR(VLOOKUP(B48,#REF!,2,0),"")</f>
        <v/>
      </c>
      <c r="B48" s="122" t="s">
        <v>849</v>
      </c>
      <c r="C48" s="123" t="s">
        <v>490</v>
      </c>
      <c r="D48" s="124" t="s">
        <v>848</v>
      </c>
      <c r="E48" s="125" t="s">
        <v>75</v>
      </c>
      <c r="F48" s="57" t="str">
        <f>VLOOKUP(D48,Háttér!$Q$2:$R$24,2,0)</f>
        <v>Kereskedelem</v>
      </c>
      <c r="G48" s="57" t="str">
        <f t="shared" si="0"/>
        <v>Baranya Megyei SZC Zsolnay Vilmos Technikum és Szakképző Iskola Kereskedelem</v>
      </c>
      <c r="H48" s="126" t="s">
        <v>75</v>
      </c>
      <c r="I48" s="127" t="s">
        <v>75</v>
      </c>
      <c r="J48" s="126" t="s">
        <v>75</v>
      </c>
      <c r="K48" s="128">
        <v>32</v>
      </c>
      <c r="L48" s="128">
        <v>50</v>
      </c>
      <c r="M48" s="117">
        <v>12</v>
      </c>
      <c r="N48" s="128">
        <v>49</v>
      </c>
      <c r="O48" s="128"/>
      <c r="P48" s="128">
        <v>10</v>
      </c>
      <c r="Q48" s="116" t="str">
        <f t="shared" si="1"/>
        <v>+</v>
      </c>
      <c r="R48" s="118"/>
      <c r="S48" s="129" t="s">
        <v>832</v>
      </c>
      <c r="T48" s="130"/>
      <c r="U48" s="131" t="s">
        <v>833</v>
      </c>
    </row>
    <row r="49" spans="1:21" ht="29" hidden="1" x14ac:dyDescent="0.35">
      <c r="A49" s="121" t="str">
        <f>IFERROR(VLOOKUP(B49,#REF!,2,0),"")</f>
        <v/>
      </c>
      <c r="B49" s="122" t="s">
        <v>849</v>
      </c>
      <c r="C49" s="123" t="s">
        <v>490</v>
      </c>
      <c r="D49" s="124" t="s">
        <v>831</v>
      </c>
      <c r="E49" s="125" t="s">
        <v>75</v>
      </c>
      <c r="F49" s="57" t="str">
        <f>VLOOKUP(D49,Háttér!$Q$2:$R$24,2,0)</f>
        <v>Turizmus_vendéglátás</v>
      </c>
      <c r="G49" s="57" t="str">
        <f t="shared" si="0"/>
        <v>Baranya Megyei SZC Zsolnay Vilmos Technikum és Szakképző Iskola Turizmus_vendéglátás</v>
      </c>
      <c r="H49" s="126" t="s">
        <v>75</v>
      </c>
      <c r="I49" s="127" t="s">
        <v>858</v>
      </c>
      <c r="J49" s="134" t="s">
        <v>75</v>
      </c>
      <c r="K49" s="128">
        <v>112</v>
      </c>
      <c r="L49" s="128">
        <v>323</v>
      </c>
      <c r="M49" s="117">
        <v>84</v>
      </c>
      <c r="N49" s="128">
        <v>238</v>
      </c>
      <c r="O49" s="128"/>
      <c r="P49" s="128">
        <v>70</v>
      </c>
      <c r="Q49" s="116" t="str">
        <f t="shared" si="1"/>
        <v>+</v>
      </c>
      <c r="R49" s="135" t="s">
        <v>859</v>
      </c>
      <c r="S49" s="129" t="s">
        <v>832</v>
      </c>
      <c r="T49" s="130"/>
      <c r="U49" s="131" t="s">
        <v>833</v>
      </c>
    </row>
    <row r="50" spans="1:21" ht="29" hidden="1" x14ac:dyDescent="0.35">
      <c r="A50" s="121" t="str">
        <f>IFERROR(VLOOKUP(B50,[5]lista!$B$2:$C$46,2,0),"")</f>
        <v>Békés</v>
      </c>
      <c r="B50" s="122" t="s">
        <v>860</v>
      </c>
      <c r="C50" s="123" t="s">
        <v>266</v>
      </c>
      <c r="D50" s="124" t="s">
        <v>846</v>
      </c>
      <c r="E50" s="125" t="s">
        <v>75</v>
      </c>
      <c r="F50" s="57" t="str">
        <f>VLOOKUP(D50,Háttér!$Q$2:$R$24,2,0)</f>
        <v>Specializált_gép_és_járműgyártás</v>
      </c>
      <c r="G50" s="57" t="str">
        <f t="shared" si="0"/>
        <v>Békéscsabai SZC Kemény Gábor Technikum Specializált_gép_és_járműgyártás</v>
      </c>
      <c r="H50" s="126" t="s">
        <v>75</v>
      </c>
      <c r="I50" s="127" t="s">
        <v>75</v>
      </c>
      <c r="J50" s="126" t="s">
        <v>75</v>
      </c>
      <c r="K50" s="128">
        <v>48</v>
      </c>
      <c r="L50" s="128">
        <v>102</v>
      </c>
      <c r="M50" s="117">
        <v>45</v>
      </c>
      <c r="N50" s="128">
        <v>81</v>
      </c>
      <c r="O50" s="128"/>
      <c r="P50" s="128">
        <v>35</v>
      </c>
      <c r="Q50" s="116" t="str">
        <f t="shared" si="1"/>
        <v>+</v>
      </c>
      <c r="R50" s="118"/>
      <c r="S50" s="129" t="s">
        <v>832</v>
      </c>
      <c r="T50" s="136"/>
      <c r="U50" s="131" t="s">
        <v>833</v>
      </c>
    </row>
    <row r="51" spans="1:21" ht="29" hidden="1" x14ac:dyDescent="0.35">
      <c r="A51" s="121" t="str">
        <f>IFERROR(VLOOKUP(B51,[5]lista!$B$2:$C$46,2,0),"")</f>
        <v>Békés</v>
      </c>
      <c r="B51" s="122" t="s">
        <v>860</v>
      </c>
      <c r="C51" s="123" t="s">
        <v>266</v>
      </c>
      <c r="D51" s="124" t="s">
        <v>847</v>
      </c>
      <c r="E51" s="125" t="s">
        <v>75</v>
      </c>
      <c r="F51" s="57" t="str">
        <f>VLOOKUP(D51,Háttér!$Q$2:$R$24,2,0)</f>
        <v>Közlekedés_és_szállítmányozás</v>
      </c>
      <c r="G51" s="57" t="str">
        <f t="shared" si="0"/>
        <v>Békéscsabai SZC Kemény Gábor Technikum Közlekedés_és_szállítmányozás</v>
      </c>
      <c r="H51" s="126" t="s">
        <v>75</v>
      </c>
      <c r="I51" s="127" t="s">
        <v>75</v>
      </c>
      <c r="J51" s="126" t="s">
        <v>75</v>
      </c>
      <c r="K51" s="128">
        <v>48</v>
      </c>
      <c r="L51" s="128">
        <v>126</v>
      </c>
      <c r="M51" s="117">
        <v>28</v>
      </c>
      <c r="N51" s="128">
        <v>104</v>
      </c>
      <c r="O51" s="128"/>
      <c r="P51" s="128">
        <v>28</v>
      </c>
      <c r="Q51" s="116" t="str">
        <f t="shared" si="1"/>
        <v>+</v>
      </c>
      <c r="R51" s="118"/>
      <c r="S51" s="129" t="s">
        <v>832</v>
      </c>
      <c r="T51" s="136"/>
      <c r="U51" s="131" t="s">
        <v>833</v>
      </c>
    </row>
    <row r="52" spans="1:21" ht="29" hidden="1" x14ac:dyDescent="0.35">
      <c r="A52" s="121" t="str">
        <f>IFERROR(VLOOKUP(B52,[5]lista!$B$2:$C$46,2,0),"")</f>
        <v>Békés</v>
      </c>
      <c r="B52" s="122" t="s">
        <v>860</v>
      </c>
      <c r="C52" s="123" t="s">
        <v>267</v>
      </c>
      <c r="D52" s="124" t="s">
        <v>836</v>
      </c>
      <c r="E52" s="125" t="s">
        <v>75</v>
      </c>
      <c r="F52" s="57" t="str">
        <f>VLOOKUP(D52,Háttér!$Q$2:$R$24,2,0)</f>
        <v>Gazdálkodás_és_menedzsment</v>
      </c>
      <c r="G52" s="57" t="str">
        <f t="shared" si="0"/>
        <v>Békéscsabai SZC Kós Károly Technikum és Szakképző Iskola Gazdálkodás_és_menedzsment</v>
      </c>
      <c r="H52" s="126" t="s">
        <v>75</v>
      </c>
      <c r="I52" s="127" t="s">
        <v>75</v>
      </c>
      <c r="J52" s="126" t="s">
        <v>75</v>
      </c>
      <c r="K52" s="128">
        <v>32</v>
      </c>
      <c r="L52" s="128">
        <v>28</v>
      </c>
      <c r="M52" s="117">
        <v>7</v>
      </c>
      <c r="N52" s="128">
        <v>22</v>
      </c>
      <c r="O52" s="128"/>
      <c r="P52" s="128">
        <v>8</v>
      </c>
      <c r="Q52" s="116" t="str">
        <f t="shared" si="1"/>
        <v>-</v>
      </c>
      <c r="R52" s="118"/>
      <c r="S52" s="129" t="s">
        <v>832</v>
      </c>
      <c r="T52" s="136"/>
      <c r="U52" s="131" t="s">
        <v>833</v>
      </c>
    </row>
    <row r="53" spans="1:21" ht="29" hidden="1" x14ac:dyDescent="0.35">
      <c r="A53" s="121" t="str">
        <f>IFERROR(VLOOKUP(B53,[5]lista!$B$2:$C$46,2,0),"")</f>
        <v>Békés</v>
      </c>
      <c r="B53" s="122" t="s">
        <v>860</v>
      </c>
      <c r="C53" s="123" t="s">
        <v>267</v>
      </c>
      <c r="D53" s="124" t="s">
        <v>840</v>
      </c>
      <c r="E53" s="125" t="s">
        <v>75</v>
      </c>
      <c r="F53" s="57" t="str">
        <f>VLOOKUP(D53,Háttér!$Q$2:$R$24,2,0)</f>
        <v>Szépészet</v>
      </c>
      <c r="G53" s="57" t="str">
        <f t="shared" si="0"/>
        <v>Békéscsabai SZC Kós Károly Technikum és Szakképző Iskola Szépészet</v>
      </c>
      <c r="H53" s="126" t="s">
        <v>75</v>
      </c>
      <c r="I53" s="127" t="s">
        <v>75</v>
      </c>
      <c r="J53" s="126" t="s">
        <v>75</v>
      </c>
      <c r="K53" s="128">
        <v>64</v>
      </c>
      <c r="L53" s="128">
        <v>173</v>
      </c>
      <c r="M53" s="117">
        <v>64</v>
      </c>
      <c r="N53" s="128">
        <v>129</v>
      </c>
      <c r="O53" s="128"/>
      <c r="P53" s="128">
        <v>43</v>
      </c>
      <c r="Q53" s="116" t="str">
        <f t="shared" si="1"/>
        <v>+</v>
      </c>
      <c r="R53" s="118"/>
      <c r="S53" s="129" t="s">
        <v>832</v>
      </c>
      <c r="T53" s="136"/>
      <c r="U53" s="131" t="s">
        <v>833</v>
      </c>
    </row>
    <row r="54" spans="1:21" ht="29" hidden="1" x14ac:dyDescent="0.35">
      <c r="A54" s="121" t="str">
        <f>IFERROR(VLOOKUP(B54,[5]lista!$B$2:$C$46,2,0),"")</f>
        <v>Békés</v>
      </c>
      <c r="B54" s="122" t="s">
        <v>860</v>
      </c>
      <c r="C54" s="123" t="s">
        <v>267</v>
      </c>
      <c r="D54" s="124" t="s">
        <v>845</v>
      </c>
      <c r="E54" s="125" t="s">
        <v>75</v>
      </c>
      <c r="F54" s="57" t="str">
        <f>VLOOKUP(D54,Háttér!$Q$2:$R$24,2,0)</f>
        <v>Kreatív</v>
      </c>
      <c r="G54" s="57" t="str">
        <f t="shared" si="0"/>
        <v>Békéscsabai SZC Kós Károly Technikum és Szakképző Iskola Kreatív</v>
      </c>
      <c r="H54" s="126" t="s">
        <v>75</v>
      </c>
      <c r="I54" s="127" t="s">
        <v>75</v>
      </c>
      <c r="J54" s="126" t="s">
        <v>75</v>
      </c>
      <c r="K54" s="128">
        <v>32</v>
      </c>
      <c r="L54" s="128">
        <v>30</v>
      </c>
      <c r="M54" s="117">
        <v>5</v>
      </c>
      <c r="N54" s="128">
        <v>2</v>
      </c>
      <c r="O54" s="128"/>
      <c r="P54" s="128">
        <v>0</v>
      </c>
      <c r="Q54" s="116" t="str">
        <f t="shared" si="1"/>
        <v>+</v>
      </c>
      <c r="R54" s="118"/>
      <c r="S54" s="129" t="s">
        <v>832</v>
      </c>
      <c r="T54" s="137"/>
      <c r="U54" s="131" t="s">
        <v>833</v>
      </c>
    </row>
    <row r="55" spans="1:21" ht="29" hidden="1" x14ac:dyDescent="0.35">
      <c r="A55" s="121" t="str">
        <f>IFERROR(VLOOKUP(B55,[5]lista!$B$2:$C$46,2,0),"")</f>
        <v>Békés</v>
      </c>
      <c r="B55" s="122" t="s">
        <v>860</v>
      </c>
      <c r="C55" s="123" t="s">
        <v>267</v>
      </c>
      <c r="D55" s="124" t="s">
        <v>844</v>
      </c>
      <c r="E55" s="125" t="s">
        <v>75</v>
      </c>
      <c r="F55" s="57" t="str">
        <f>VLOOKUP(D55,Háttér!$Q$2:$R$24,2,0)</f>
        <v>Fa_és_bútoripar</v>
      </c>
      <c r="G55" s="57" t="str">
        <f t="shared" si="0"/>
        <v>Békéscsabai SZC Kós Károly Technikum és Szakképző Iskola Fa_és_bútoripar</v>
      </c>
      <c r="H55" s="126" t="s">
        <v>75</v>
      </c>
      <c r="I55" s="127" t="s">
        <v>75</v>
      </c>
      <c r="J55" s="126" t="s">
        <v>75</v>
      </c>
      <c r="K55" s="128">
        <v>16</v>
      </c>
      <c r="L55" s="128">
        <v>20</v>
      </c>
      <c r="M55" s="117">
        <v>8</v>
      </c>
      <c r="N55" s="128">
        <v>10</v>
      </c>
      <c r="O55" s="128"/>
      <c r="P55" s="128">
        <v>4</v>
      </c>
      <c r="Q55" s="116" t="str">
        <f t="shared" si="1"/>
        <v>+</v>
      </c>
      <c r="R55" s="118"/>
      <c r="S55" s="129" t="s">
        <v>832</v>
      </c>
      <c r="T55" s="136"/>
      <c r="U55" s="131" t="s">
        <v>833</v>
      </c>
    </row>
    <row r="56" spans="1:21" ht="29" hidden="1" x14ac:dyDescent="0.35">
      <c r="A56" s="121" t="str">
        <f>IFERROR(VLOOKUP(B56,[5]lista!$B$2:$C$46,2,0),"")</f>
        <v>Békés</v>
      </c>
      <c r="B56" s="122" t="s">
        <v>860</v>
      </c>
      <c r="C56" s="123" t="s">
        <v>268</v>
      </c>
      <c r="D56" s="124" t="s">
        <v>834</v>
      </c>
      <c r="E56" s="125" t="s">
        <v>75</v>
      </c>
      <c r="F56" s="57" t="str">
        <f>VLOOKUP(D56,Háttér!$Q$2:$R$24,2,0)</f>
        <v>Gépészet</v>
      </c>
      <c r="G56" s="57" t="str">
        <f t="shared" si="0"/>
        <v>Békéscsabai SZC Nemes Tihamér Technikum és Kollégium Gépészet</v>
      </c>
      <c r="H56" s="126" t="s">
        <v>75</v>
      </c>
      <c r="I56" s="127" t="s">
        <v>75</v>
      </c>
      <c r="J56" s="126" t="s">
        <v>75</v>
      </c>
      <c r="K56" s="128">
        <v>16</v>
      </c>
      <c r="L56" s="128">
        <v>29</v>
      </c>
      <c r="M56" s="117">
        <v>5</v>
      </c>
      <c r="N56" s="128">
        <v>38</v>
      </c>
      <c r="O56" s="128"/>
      <c r="P56" s="128">
        <v>9</v>
      </c>
      <c r="Q56" s="116" t="str">
        <f t="shared" si="1"/>
        <v>-</v>
      </c>
      <c r="R56" s="118"/>
      <c r="S56" s="129" t="s">
        <v>832</v>
      </c>
      <c r="T56" s="136"/>
      <c r="U56" s="131" t="s">
        <v>833</v>
      </c>
    </row>
    <row r="57" spans="1:21" ht="29" hidden="1" x14ac:dyDescent="0.35">
      <c r="A57" s="121" t="str">
        <f>IFERROR(VLOOKUP(B57,[5]lista!$B$2:$C$46,2,0),"")</f>
        <v>Békés</v>
      </c>
      <c r="B57" s="122" t="s">
        <v>860</v>
      </c>
      <c r="C57" s="123" t="s">
        <v>268</v>
      </c>
      <c r="D57" s="124" t="s">
        <v>846</v>
      </c>
      <c r="E57" s="125" t="s">
        <v>75</v>
      </c>
      <c r="F57" s="57" t="str">
        <f>VLOOKUP(D57,Háttér!$Q$2:$R$24,2,0)</f>
        <v>Specializált_gép_és_járműgyártás</v>
      </c>
      <c r="G57" s="57" t="str">
        <f t="shared" si="0"/>
        <v>Békéscsabai SZC Nemes Tihamér Technikum és Kollégium Specializált_gép_és_járműgyártás</v>
      </c>
      <c r="H57" s="126" t="s">
        <v>75</v>
      </c>
      <c r="I57" s="127" t="s">
        <v>75</v>
      </c>
      <c r="J57" s="126" t="s">
        <v>75</v>
      </c>
      <c r="K57" s="128">
        <v>16</v>
      </c>
      <c r="L57" s="128">
        <v>47</v>
      </c>
      <c r="M57" s="117">
        <v>18</v>
      </c>
      <c r="N57" s="128">
        <v>60</v>
      </c>
      <c r="O57" s="128"/>
      <c r="P57" s="128">
        <v>21</v>
      </c>
      <c r="Q57" s="116" t="str">
        <f t="shared" si="1"/>
        <v>-</v>
      </c>
      <c r="R57" s="118"/>
      <c r="S57" s="129" t="s">
        <v>832</v>
      </c>
      <c r="T57" s="136"/>
      <c r="U57" s="131" t="s">
        <v>833</v>
      </c>
    </row>
    <row r="58" spans="1:21" ht="29" hidden="1" x14ac:dyDescent="0.35">
      <c r="A58" s="121" t="str">
        <f>IFERROR(VLOOKUP(B58,[5]lista!$B$2:$C$46,2,0),"")</f>
        <v>Békés</v>
      </c>
      <c r="B58" s="122" t="s">
        <v>860</v>
      </c>
      <c r="C58" s="123" t="s">
        <v>268</v>
      </c>
      <c r="D58" s="124" t="s">
        <v>835</v>
      </c>
      <c r="E58" s="125" t="s">
        <v>75</v>
      </c>
      <c r="F58" s="57" t="str">
        <f>VLOOKUP(D58,Háttér!$Q$2:$R$24,2,0)</f>
        <v>Informatika_és_távközlés</v>
      </c>
      <c r="G58" s="57" t="str">
        <f t="shared" si="0"/>
        <v>Békéscsabai SZC Nemes Tihamér Technikum és Kollégium Informatika_és_távközlés</v>
      </c>
      <c r="H58" s="126" t="s">
        <v>75</v>
      </c>
      <c r="I58" s="127" t="s">
        <v>75</v>
      </c>
      <c r="J58" s="126" t="s">
        <v>75</v>
      </c>
      <c r="K58" s="128">
        <v>64</v>
      </c>
      <c r="L58" s="128">
        <v>308</v>
      </c>
      <c r="M58" s="117">
        <v>62</v>
      </c>
      <c r="N58" s="128">
        <v>289</v>
      </c>
      <c r="O58" s="128"/>
      <c r="P58" s="128">
        <v>62</v>
      </c>
      <c r="Q58" s="116" t="str">
        <f t="shared" si="1"/>
        <v>+</v>
      </c>
      <c r="R58" s="118"/>
      <c r="S58" s="129" t="s">
        <v>832</v>
      </c>
      <c r="T58" s="136"/>
      <c r="U58" s="131" t="s">
        <v>833</v>
      </c>
    </row>
    <row r="59" spans="1:21" ht="29" hidden="1" x14ac:dyDescent="0.35">
      <c r="A59" s="121" t="str">
        <f>IFERROR(VLOOKUP(B59,[5]lista!$B$2:$C$46,2,0),"")</f>
        <v>Békés</v>
      </c>
      <c r="B59" s="122" t="s">
        <v>860</v>
      </c>
      <c r="C59" s="123" t="s">
        <v>268</v>
      </c>
      <c r="D59" s="124" t="s">
        <v>837</v>
      </c>
      <c r="E59" s="125" t="s">
        <v>75</v>
      </c>
      <c r="F59" s="57" t="str">
        <f>VLOOKUP(D59,Háttér!$Q$2:$R$24,2,0)</f>
        <v>Rendészet_és_közszolgálat</v>
      </c>
      <c r="G59" s="57" t="str">
        <f t="shared" si="0"/>
        <v>Békéscsabai SZC Nemes Tihamér Technikum és Kollégium Rendészet_és_közszolgálat</v>
      </c>
      <c r="H59" s="126" t="s">
        <v>75</v>
      </c>
      <c r="I59" s="127" t="s">
        <v>75</v>
      </c>
      <c r="J59" s="126" t="s">
        <v>75</v>
      </c>
      <c r="K59" s="128">
        <v>64</v>
      </c>
      <c r="L59" s="128">
        <v>111</v>
      </c>
      <c r="M59" s="117">
        <v>49</v>
      </c>
      <c r="N59" s="128">
        <v>111</v>
      </c>
      <c r="O59" s="128"/>
      <c r="P59" s="128">
        <v>52</v>
      </c>
      <c r="Q59" s="116" t="str">
        <f t="shared" si="1"/>
        <v>-</v>
      </c>
      <c r="R59" s="118"/>
      <c r="S59" s="129" t="s">
        <v>832</v>
      </c>
      <c r="T59" s="136"/>
      <c r="U59" s="131" t="s">
        <v>839</v>
      </c>
    </row>
    <row r="60" spans="1:21" ht="29" hidden="1" x14ac:dyDescent="0.35">
      <c r="A60" s="121" t="str">
        <f>IFERROR(VLOOKUP(B60,[5]lista!$B$2:$C$46,2,0),"")</f>
        <v>Békés</v>
      </c>
      <c r="B60" s="122" t="s">
        <v>860</v>
      </c>
      <c r="C60" s="123" t="s">
        <v>270</v>
      </c>
      <c r="D60" s="124" t="s">
        <v>841</v>
      </c>
      <c r="E60" s="125" t="s">
        <v>75</v>
      </c>
      <c r="F60" s="57" t="str">
        <f>VLOOKUP(D60,Háttér!$Q$2:$R$24,2,0)</f>
        <v>Egészségügy</v>
      </c>
      <c r="G60" s="57" t="str">
        <f t="shared" si="0"/>
        <v>Békéscsabai SZC Szent-Györgyi Albert Technikum és Kollégium Egészségügy</v>
      </c>
      <c r="H60" s="126" t="s">
        <v>75</v>
      </c>
      <c r="I60" s="127" t="s">
        <v>75</v>
      </c>
      <c r="J60" s="126" t="s">
        <v>75</v>
      </c>
      <c r="K60" s="128">
        <v>80</v>
      </c>
      <c r="L60" s="128">
        <v>105</v>
      </c>
      <c r="M60" s="117">
        <v>35</v>
      </c>
      <c r="N60" s="128">
        <v>107</v>
      </c>
      <c r="O60" s="128"/>
      <c r="P60" s="128">
        <v>59</v>
      </c>
      <c r="Q60" s="116" t="str">
        <f t="shared" si="1"/>
        <v>-</v>
      </c>
      <c r="R60" s="118"/>
      <c r="S60" s="129" t="s">
        <v>832</v>
      </c>
      <c r="T60" s="136"/>
      <c r="U60" s="131" t="s">
        <v>843</v>
      </c>
    </row>
    <row r="61" spans="1:21" ht="29" hidden="1" x14ac:dyDescent="0.35">
      <c r="A61" s="121" t="str">
        <f>IFERROR(VLOOKUP(B61,[5]lista!$B$2:$C$46,2,0),"")</f>
        <v>Békés</v>
      </c>
      <c r="B61" s="122" t="s">
        <v>860</v>
      </c>
      <c r="C61" s="123" t="s">
        <v>270</v>
      </c>
      <c r="D61" s="124" t="s">
        <v>837</v>
      </c>
      <c r="E61" s="125" t="s">
        <v>75</v>
      </c>
      <c r="F61" s="57" t="str">
        <f>VLOOKUP(D61,Háttér!$Q$2:$R$24,2,0)</f>
        <v>Rendészet_és_közszolgálat</v>
      </c>
      <c r="G61" s="57" t="str">
        <f t="shared" si="0"/>
        <v>Békéscsabai SZC Szent-Györgyi Albert Technikum és Kollégium Rendészet_és_közszolgálat</v>
      </c>
      <c r="H61" s="126" t="s">
        <v>75</v>
      </c>
      <c r="I61" s="127" t="s">
        <v>75</v>
      </c>
      <c r="J61" s="126" t="s">
        <v>75</v>
      </c>
      <c r="K61" s="128">
        <v>64</v>
      </c>
      <c r="L61" s="128">
        <v>154</v>
      </c>
      <c r="M61" s="117">
        <v>55</v>
      </c>
      <c r="N61" s="128">
        <v>128</v>
      </c>
      <c r="O61" s="128"/>
      <c r="P61" s="128">
        <v>47</v>
      </c>
      <c r="Q61" s="116" t="str">
        <f t="shared" si="1"/>
        <v>+</v>
      </c>
      <c r="R61" s="118"/>
      <c r="S61" s="129" t="s">
        <v>832</v>
      </c>
      <c r="T61" s="136"/>
      <c r="U61" s="131" t="s">
        <v>839</v>
      </c>
    </row>
    <row r="62" spans="1:21" ht="29" hidden="1" x14ac:dyDescent="0.35">
      <c r="A62" s="121" t="str">
        <f>IFERROR(VLOOKUP(B62,[5]lista!$B$2:$C$46,2,0),"")</f>
        <v>Békés</v>
      </c>
      <c r="B62" s="122" t="s">
        <v>860</v>
      </c>
      <c r="C62" s="123" t="s">
        <v>270</v>
      </c>
      <c r="D62" s="124" t="s">
        <v>861</v>
      </c>
      <c r="E62" s="125" t="s">
        <v>75</v>
      </c>
      <c r="F62" s="57" t="str">
        <f>VLOOKUP(D62,Háttér!$Q$2:$R$24,2,0)</f>
        <v>Sport</v>
      </c>
      <c r="G62" s="57" t="str">
        <f t="shared" si="0"/>
        <v>Békéscsabai SZC Szent-Györgyi Albert Technikum és Kollégium Sport</v>
      </c>
      <c r="H62" s="126" t="s">
        <v>75</v>
      </c>
      <c r="I62" s="127" t="s">
        <v>75</v>
      </c>
      <c r="J62" s="126" t="s">
        <v>75</v>
      </c>
      <c r="K62" s="128">
        <v>16</v>
      </c>
      <c r="L62" s="128">
        <v>34</v>
      </c>
      <c r="M62" s="117">
        <v>15</v>
      </c>
      <c r="N62" s="128">
        <v>0</v>
      </c>
      <c r="O62" s="128"/>
      <c r="P62" s="128">
        <v>0</v>
      </c>
      <c r="Q62" s="116" t="str">
        <f t="shared" si="1"/>
        <v>+</v>
      </c>
      <c r="R62" s="118"/>
      <c r="S62" s="129" t="s">
        <v>832</v>
      </c>
      <c r="T62" s="138" t="s">
        <v>862</v>
      </c>
      <c r="U62" s="131" t="s">
        <v>833</v>
      </c>
    </row>
    <row r="63" spans="1:21" ht="29" hidden="1" x14ac:dyDescent="0.35">
      <c r="A63" s="121" t="str">
        <f>IFERROR(VLOOKUP(B63,[5]lista!$B$2:$C$46,2,0),"")</f>
        <v>Békés</v>
      </c>
      <c r="B63" s="122" t="s">
        <v>860</v>
      </c>
      <c r="C63" s="123" t="s">
        <v>270</v>
      </c>
      <c r="D63" s="124" t="s">
        <v>845</v>
      </c>
      <c r="E63" s="125" t="s">
        <v>75</v>
      </c>
      <c r="F63" s="57" t="str">
        <f>VLOOKUP(D63,Háttér!$Q$2:$R$24,2,0)</f>
        <v>Kreatív</v>
      </c>
      <c r="G63" s="57" t="str">
        <f t="shared" si="0"/>
        <v>Békéscsabai SZC Szent-Györgyi Albert Technikum és Kollégium Kreatív</v>
      </c>
      <c r="H63" s="126" t="s">
        <v>75</v>
      </c>
      <c r="I63" s="127" t="s">
        <v>75</v>
      </c>
      <c r="J63" s="126" t="s">
        <v>75</v>
      </c>
      <c r="K63" s="128">
        <v>96</v>
      </c>
      <c r="L63" s="128">
        <v>234</v>
      </c>
      <c r="M63" s="117">
        <v>50</v>
      </c>
      <c r="N63" s="128">
        <v>169</v>
      </c>
      <c r="O63" s="128"/>
      <c r="P63" s="128">
        <v>52</v>
      </c>
      <c r="Q63" s="116" t="str">
        <f t="shared" si="1"/>
        <v>-</v>
      </c>
      <c r="R63" s="118"/>
      <c r="S63" s="129" t="s">
        <v>832</v>
      </c>
      <c r="T63" s="136"/>
      <c r="U63" s="131" t="s">
        <v>833</v>
      </c>
    </row>
    <row r="64" spans="1:21" ht="29" hidden="1" x14ac:dyDescent="0.35">
      <c r="A64" s="121" t="str">
        <f>IFERROR(VLOOKUP(B64,[5]lista!$B$2:$C$46,2,0),"")</f>
        <v>Békés</v>
      </c>
      <c r="B64" s="122" t="s">
        <v>860</v>
      </c>
      <c r="C64" s="123" t="s">
        <v>272</v>
      </c>
      <c r="D64" s="124" t="s">
        <v>851</v>
      </c>
      <c r="E64" s="125" t="s">
        <v>75</v>
      </c>
      <c r="F64" s="57" t="str">
        <f>VLOOKUP(D64,Háttér!$Q$2:$R$24,2,0)</f>
        <v>Építőipar</v>
      </c>
      <c r="G64" s="57" t="str">
        <f t="shared" si="0"/>
        <v>Békéscsabai SZC Vásárhelyi Pál Technikum és Kollégium Építőipar</v>
      </c>
      <c r="H64" s="126" t="s">
        <v>75</v>
      </c>
      <c r="I64" s="127" t="s">
        <v>75</v>
      </c>
      <c r="J64" s="126" t="s">
        <v>75</v>
      </c>
      <c r="K64" s="128">
        <v>80</v>
      </c>
      <c r="L64" s="128">
        <v>167</v>
      </c>
      <c r="M64" s="117">
        <v>80</v>
      </c>
      <c r="N64" s="128">
        <v>198</v>
      </c>
      <c r="O64" s="128"/>
      <c r="P64" s="128">
        <v>61</v>
      </c>
      <c r="Q64" s="116" t="str">
        <f t="shared" si="1"/>
        <v>+</v>
      </c>
      <c r="R64" s="118"/>
      <c r="S64" s="129" t="s">
        <v>832</v>
      </c>
      <c r="T64" s="136"/>
      <c r="U64" s="131" t="s">
        <v>833</v>
      </c>
    </row>
    <row r="65" spans="1:21" ht="29" hidden="1" x14ac:dyDescent="0.35">
      <c r="A65" s="121" t="str">
        <f>IFERROR(VLOOKUP(B65,[5]lista!$B$2:$C$46,2,0),"")</f>
        <v>Békés</v>
      </c>
      <c r="B65" s="122" t="s">
        <v>860</v>
      </c>
      <c r="C65" s="123" t="s">
        <v>272</v>
      </c>
      <c r="D65" s="124" t="s">
        <v>863</v>
      </c>
      <c r="E65" s="125" t="s">
        <v>75</v>
      </c>
      <c r="F65" s="57" t="str">
        <f>VLOOKUP(D65,Háttér!$Q$2:$R$24,2,0)</f>
        <v>Bányászat_és_kohászat</v>
      </c>
      <c r="G65" s="57" t="str">
        <f t="shared" si="0"/>
        <v>Békéscsabai SZC Vásárhelyi Pál Technikum és Kollégium Bányászat_és_kohászat</v>
      </c>
      <c r="H65" s="126" t="s">
        <v>75</v>
      </c>
      <c r="I65" s="127" t="s">
        <v>75</v>
      </c>
      <c r="J65" s="126" t="s">
        <v>75</v>
      </c>
      <c r="K65" s="128">
        <v>16</v>
      </c>
      <c r="L65" s="128">
        <v>41</v>
      </c>
      <c r="M65" s="117">
        <v>11</v>
      </c>
      <c r="N65" s="128">
        <v>35</v>
      </c>
      <c r="O65" s="128"/>
      <c r="P65" s="128">
        <v>13</v>
      </c>
      <c r="Q65" s="116" t="str">
        <f t="shared" si="1"/>
        <v>-</v>
      </c>
      <c r="R65" s="118"/>
      <c r="S65" s="129" t="s">
        <v>832</v>
      </c>
      <c r="T65" s="136"/>
      <c r="U65" s="131" t="s">
        <v>833</v>
      </c>
    </row>
    <row r="66" spans="1:21" ht="29" hidden="1" x14ac:dyDescent="0.35">
      <c r="A66" s="121" t="str">
        <f>IFERROR(VLOOKUP(B66,[5]lista!$B$2:$C$46,2,0),"")</f>
        <v>Békés</v>
      </c>
      <c r="B66" s="122" t="s">
        <v>860</v>
      </c>
      <c r="C66" s="123" t="s">
        <v>272</v>
      </c>
      <c r="D66" s="124" t="s">
        <v>852</v>
      </c>
      <c r="E66" s="125" t="s">
        <v>75</v>
      </c>
      <c r="F66" s="57" t="str">
        <f>VLOOKUP(D66,Háttér!$Q$2:$R$24,2,0)</f>
        <v>Mezőgazdaság_és_erdészet</v>
      </c>
      <c r="G66" s="57" t="str">
        <f t="shared" si="0"/>
        <v>Békéscsabai SZC Vásárhelyi Pál Technikum és Kollégium Mezőgazdaság_és_erdészet</v>
      </c>
      <c r="H66" s="126" t="s">
        <v>75</v>
      </c>
      <c r="I66" s="127" t="s">
        <v>75</v>
      </c>
      <c r="J66" s="126" t="s">
        <v>75</v>
      </c>
      <c r="K66" s="128">
        <v>16</v>
      </c>
      <c r="L66" s="128">
        <v>72</v>
      </c>
      <c r="M66" s="117">
        <v>16</v>
      </c>
      <c r="N66" s="128">
        <v>71</v>
      </c>
      <c r="O66" s="128"/>
      <c r="P66" s="128">
        <v>20</v>
      </c>
      <c r="Q66" s="116" t="str">
        <f t="shared" si="1"/>
        <v>-</v>
      </c>
      <c r="R66" s="118"/>
      <c r="S66" s="129" t="s">
        <v>832</v>
      </c>
      <c r="T66" s="136"/>
      <c r="U66" s="131" t="s">
        <v>853</v>
      </c>
    </row>
    <row r="67" spans="1:21" ht="29" hidden="1" x14ac:dyDescent="0.35">
      <c r="A67" s="121" t="str">
        <f>IFERROR(VLOOKUP(B67,[5]lista!$B$2:$C$46,2,0),"")</f>
        <v>Békés</v>
      </c>
      <c r="B67" s="122" t="s">
        <v>860</v>
      </c>
      <c r="C67" s="123" t="s">
        <v>272</v>
      </c>
      <c r="D67" s="124" t="s">
        <v>864</v>
      </c>
      <c r="E67" s="125" t="s">
        <v>75</v>
      </c>
      <c r="F67" s="57" t="str">
        <f>VLOOKUP(D67,Háttér!$Q$2:$R$24,2,0)</f>
        <v>Környezetvédelem_és_vízügy</v>
      </c>
      <c r="G67" s="57" t="str">
        <f t="shared" ref="G67:G130" si="2">C67&amp;" "&amp;F67</f>
        <v>Békéscsabai SZC Vásárhelyi Pál Technikum és Kollégium Környezetvédelem_és_vízügy</v>
      </c>
      <c r="H67" s="126" t="s">
        <v>75</v>
      </c>
      <c r="I67" s="127" t="s">
        <v>75</v>
      </c>
      <c r="J67" s="126" t="s">
        <v>75</v>
      </c>
      <c r="K67" s="128">
        <v>32</v>
      </c>
      <c r="L67" s="128">
        <v>107</v>
      </c>
      <c r="M67" s="117">
        <v>32</v>
      </c>
      <c r="N67" s="128">
        <v>127</v>
      </c>
      <c r="O67" s="128"/>
      <c r="P67" s="128">
        <v>22</v>
      </c>
      <c r="Q67" s="116" t="str">
        <f t="shared" ref="Q67:Q130" si="3">IF(P67&lt;=M67,"+","-")</f>
        <v>+</v>
      </c>
      <c r="R67" s="118"/>
      <c r="S67" s="129" t="s">
        <v>832</v>
      </c>
      <c r="T67" s="136"/>
      <c r="U67" s="131" t="s">
        <v>833</v>
      </c>
    </row>
    <row r="68" spans="1:21" ht="29" hidden="1" x14ac:dyDescent="0.35">
      <c r="A68" s="121" t="str">
        <f>IFERROR(VLOOKUP(B68,[5]lista!$B$2:$C$46,2,0),"")</f>
        <v>Békés</v>
      </c>
      <c r="B68" s="122" t="s">
        <v>860</v>
      </c>
      <c r="C68" s="123" t="s">
        <v>273</v>
      </c>
      <c r="D68" s="124" t="s">
        <v>848</v>
      </c>
      <c r="E68" s="125" t="s">
        <v>75</v>
      </c>
      <c r="F68" s="57" t="str">
        <f>VLOOKUP(D68,Háttér!$Q$2:$R$24,2,0)</f>
        <v>Kereskedelem</v>
      </c>
      <c r="G68" s="57" t="str">
        <f t="shared" si="2"/>
        <v>Békéscsabai SZC Zwack József Technikum és Szakképző Iskola Kereskedelem</v>
      </c>
      <c r="H68" s="126" t="s">
        <v>75</v>
      </c>
      <c r="I68" s="127" t="s">
        <v>75</v>
      </c>
      <c r="J68" s="126" t="s">
        <v>75</v>
      </c>
      <c r="K68" s="128">
        <v>32</v>
      </c>
      <c r="L68" s="128">
        <v>44</v>
      </c>
      <c r="M68" s="117">
        <v>14</v>
      </c>
      <c r="N68" s="128">
        <v>68</v>
      </c>
      <c r="O68" s="128"/>
      <c r="P68" s="128">
        <v>30</v>
      </c>
      <c r="Q68" s="116" t="str">
        <f t="shared" si="3"/>
        <v>-</v>
      </c>
      <c r="R68" s="118"/>
      <c r="S68" s="129" t="s">
        <v>832</v>
      </c>
      <c r="T68" s="136"/>
      <c r="U68" s="131" t="s">
        <v>833</v>
      </c>
    </row>
    <row r="69" spans="1:21" ht="29" hidden="1" x14ac:dyDescent="0.35">
      <c r="A69" s="121" t="str">
        <f>IFERROR(VLOOKUP(B69,[5]lista!$B$2:$C$46,2,0),"")</f>
        <v>Békés</v>
      </c>
      <c r="B69" s="122" t="s">
        <v>860</v>
      </c>
      <c r="C69" s="123" t="s">
        <v>273</v>
      </c>
      <c r="D69" s="124" t="s">
        <v>831</v>
      </c>
      <c r="E69" s="125" t="s">
        <v>75</v>
      </c>
      <c r="F69" s="57" t="str">
        <f>VLOOKUP(D69,Háttér!$Q$2:$R$24,2,0)</f>
        <v>Turizmus_vendéglátás</v>
      </c>
      <c r="G69" s="57" t="str">
        <f t="shared" si="2"/>
        <v>Békéscsabai SZC Zwack József Technikum és Szakképző Iskola Turizmus_vendéglátás</v>
      </c>
      <c r="H69" s="126" t="s">
        <v>75</v>
      </c>
      <c r="I69" s="127" t="s">
        <v>75</v>
      </c>
      <c r="J69" s="126" t="s">
        <v>75</v>
      </c>
      <c r="K69" s="128">
        <v>96</v>
      </c>
      <c r="L69" s="128">
        <v>194</v>
      </c>
      <c r="M69" s="117">
        <v>56</v>
      </c>
      <c r="N69" s="128">
        <v>296</v>
      </c>
      <c r="O69" s="128"/>
      <c r="P69" s="128">
        <v>68</v>
      </c>
      <c r="Q69" s="116" t="str">
        <f t="shared" si="3"/>
        <v>-</v>
      </c>
      <c r="R69" s="118"/>
      <c r="S69" s="129" t="s">
        <v>832</v>
      </c>
      <c r="T69" s="136"/>
      <c r="U69" s="131" t="s">
        <v>833</v>
      </c>
    </row>
    <row r="70" spans="1:21" ht="58" hidden="1" x14ac:dyDescent="0.35">
      <c r="A70" s="121" t="str">
        <f>IFERROR(VLOOKUP(B70,[5]lista!$B$2:$C$46,2,0),"")</f>
        <v>Békés</v>
      </c>
      <c r="B70" s="122" t="s">
        <v>860</v>
      </c>
      <c r="C70" s="123" t="s">
        <v>273</v>
      </c>
      <c r="D70" s="124" t="s">
        <v>865</v>
      </c>
      <c r="E70" s="125" t="s">
        <v>75</v>
      </c>
      <c r="F70" s="57" t="str">
        <f>VLOOKUP(D70,Háttér!$Q$2:$R$24,2,0)</f>
        <v>Élelmiszeripar</v>
      </c>
      <c r="G70" s="57" t="str">
        <f t="shared" si="2"/>
        <v>Békéscsabai SZC Zwack József Technikum és Szakképző Iskola Élelmiszeripar</v>
      </c>
      <c r="H70" s="126" t="s">
        <v>75</v>
      </c>
      <c r="I70" s="127" t="s">
        <v>75</v>
      </c>
      <c r="J70" s="126" t="s">
        <v>75</v>
      </c>
      <c r="K70" s="128">
        <v>16</v>
      </c>
      <c r="L70" s="128">
        <v>26</v>
      </c>
      <c r="M70" s="117">
        <v>8</v>
      </c>
      <c r="N70" s="128">
        <v>0</v>
      </c>
      <c r="O70" s="128"/>
      <c r="P70" s="128">
        <v>0</v>
      </c>
      <c r="Q70" s="116" t="str">
        <f t="shared" si="3"/>
        <v>+</v>
      </c>
      <c r="R70" s="118"/>
      <c r="S70" s="129" t="s">
        <v>832</v>
      </c>
      <c r="T70" s="139" t="s">
        <v>866</v>
      </c>
      <c r="U70" s="131" t="s">
        <v>853</v>
      </c>
    </row>
    <row r="71" spans="1:21" ht="43.5" hidden="1" x14ac:dyDescent="0.35">
      <c r="A71" s="121" t="str">
        <f>IFERROR(VLOOKUP(B71,[5]lista!$B$2:$C$46,2,0),"")</f>
        <v>Békés</v>
      </c>
      <c r="B71" s="122" t="s">
        <v>860</v>
      </c>
      <c r="C71" s="123" t="s">
        <v>273</v>
      </c>
      <c r="D71" s="124" t="s">
        <v>845</v>
      </c>
      <c r="E71" s="125" t="s">
        <v>75</v>
      </c>
      <c r="F71" s="57" t="str">
        <f>VLOOKUP(D71,Háttér!$Q$2:$R$24,2,0)</f>
        <v>Kreatív</v>
      </c>
      <c r="G71" s="57" t="str">
        <f t="shared" si="2"/>
        <v>Békéscsabai SZC Zwack József Technikum és Szakképző Iskola Kreatív</v>
      </c>
      <c r="H71" s="126" t="s">
        <v>75</v>
      </c>
      <c r="I71" s="127" t="s">
        <v>75</v>
      </c>
      <c r="J71" s="126" t="s">
        <v>75</v>
      </c>
      <c r="K71" s="128">
        <v>16</v>
      </c>
      <c r="L71" s="128">
        <v>15</v>
      </c>
      <c r="M71" s="117">
        <v>6</v>
      </c>
      <c r="N71" s="128">
        <v>0</v>
      </c>
      <c r="O71" s="128"/>
      <c r="P71" s="128">
        <v>0</v>
      </c>
      <c r="Q71" s="116" t="str">
        <f t="shared" si="3"/>
        <v>+</v>
      </c>
      <c r="R71" s="118"/>
      <c r="S71" s="129" t="s">
        <v>832</v>
      </c>
      <c r="T71" s="140" t="s">
        <v>867</v>
      </c>
      <c r="U71" s="131" t="s">
        <v>833</v>
      </c>
    </row>
    <row r="72" spans="1:21" ht="29" hidden="1" x14ac:dyDescent="0.35">
      <c r="A72" s="121" t="str">
        <f>IFERROR(VLOOKUP(B72,[5]lista!$B$2:$C$46,2,0),"")</f>
        <v>Békés</v>
      </c>
      <c r="B72" s="122" t="s">
        <v>860</v>
      </c>
      <c r="C72" s="123" t="s">
        <v>271</v>
      </c>
      <c r="D72" s="124" t="s">
        <v>856</v>
      </c>
      <c r="E72" s="125" t="s">
        <v>75</v>
      </c>
      <c r="F72" s="57" t="str">
        <f>VLOOKUP(D72,Háttér!$Q$2:$R$24,2,0)</f>
        <v>Épületgépészet</v>
      </c>
      <c r="G72" s="57" t="str">
        <f t="shared" si="2"/>
        <v>Békéscsabai SZC Trefort Ágoston Technikum, Szakképző Iskola és Kollégium Épületgépészet</v>
      </c>
      <c r="H72" s="126" t="s">
        <v>75</v>
      </c>
      <c r="I72" s="127" t="s">
        <v>75</v>
      </c>
      <c r="J72" s="126" t="s">
        <v>75</v>
      </c>
      <c r="K72" s="128">
        <v>16</v>
      </c>
      <c r="L72" s="128">
        <v>26</v>
      </c>
      <c r="M72" s="117">
        <v>8</v>
      </c>
      <c r="N72" s="128">
        <v>14</v>
      </c>
      <c r="O72" s="128"/>
      <c r="P72" s="128">
        <v>5</v>
      </c>
      <c r="Q72" s="116" t="str">
        <f t="shared" si="3"/>
        <v>+</v>
      </c>
      <c r="R72" s="118"/>
      <c r="S72" s="129" t="s">
        <v>832</v>
      </c>
      <c r="T72" s="136"/>
      <c r="U72" s="131" t="s">
        <v>833</v>
      </c>
    </row>
    <row r="73" spans="1:21" ht="29" hidden="1" x14ac:dyDescent="0.35">
      <c r="A73" s="121" t="str">
        <f>IFERROR(VLOOKUP(B73,[5]lista!$B$2:$C$46,2,0),"")</f>
        <v>Békés</v>
      </c>
      <c r="B73" s="122" t="s">
        <v>860</v>
      </c>
      <c r="C73" s="123" t="s">
        <v>271</v>
      </c>
      <c r="D73" s="124" t="s">
        <v>834</v>
      </c>
      <c r="E73" s="125" t="s">
        <v>75</v>
      </c>
      <c r="F73" s="57" t="str">
        <f>VLOOKUP(D73,Háttér!$Q$2:$R$24,2,0)</f>
        <v>Gépészet</v>
      </c>
      <c r="G73" s="57" t="str">
        <f t="shared" si="2"/>
        <v>Békéscsabai SZC Trefort Ágoston Technikum, Szakképző Iskola és Kollégium Gépészet</v>
      </c>
      <c r="H73" s="126" t="s">
        <v>75</v>
      </c>
      <c r="I73" s="127" t="s">
        <v>75</v>
      </c>
      <c r="J73" s="126" t="s">
        <v>75</v>
      </c>
      <c r="K73" s="128">
        <v>64</v>
      </c>
      <c r="L73" s="128">
        <v>33</v>
      </c>
      <c r="M73" s="117">
        <v>9</v>
      </c>
      <c r="N73" s="128">
        <v>46</v>
      </c>
      <c r="O73" s="128"/>
      <c r="P73" s="128">
        <v>20</v>
      </c>
      <c r="Q73" s="116" t="str">
        <f t="shared" si="3"/>
        <v>-</v>
      </c>
      <c r="R73" s="118"/>
      <c r="S73" s="129" t="s">
        <v>832</v>
      </c>
      <c r="T73" s="136"/>
      <c r="U73" s="131" t="s">
        <v>833</v>
      </c>
    </row>
    <row r="74" spans="1:21" ht="29" hidden="1" x14ac:dyDescent="0.35">
      <c r="A74" s="121" t="str">
        <f>IFERROR(VLOOKUP(B74,[5]lista!$B$2:$C$46,2,0),"")</f>
        <v>Békés</v>
      </c>
      <c r="B74" s="122" t="s">
        <v>860</v>
      </c>
      <c r="C74" s="123" t="s">
        <v>271</v>
      </c>
      <c r="D74" s="124" t="s">
        <v>846</v>
      </c>
      <c r="E74" s="125" t="s">
        <v>75</v>
      </c>
      <c r="F74" s="57" t="str">
        <f>VLOOKUP(D74,Háttér!$Q$2:$R$24,2,0)</f>
        <v>Specializált_gép_és_járműgyártás</v>
      </c>
      <c r="G74" s="57" t="str">
        <f t="shared" si="2"/>
        <v>Békéscsabai SZC Trefort Ágoston Technikum, Szakképző Iskola és Kollégium Specializált_gép_és_járműgyártás</v>
      </c>
      <c r="H74" s="126" t="s">
        <v>75</v>
      </c>
      <c r="I74" s="127" t="s">
        <v>75</v>
      </c>
      <c r="J74" s="126" t="s">
        <v>75</v>
      </c>
      <c r="K74" s="128">
        <v>48</v>
      </c>
      <c r="L74" s="128">
        <v>73</v>
      </c>
      <c r="M74" s="117">
        <v>27</v>
      </c>
      <c r="N74" s="128">
        <v>41</v>
      </c>
      <c r="O74" s="128"/>
      <c r="P74" s="128">
        <v>16</v>
      </c>
      <c r="Q74" s="116" t="str">
        <f t="shared" si="3"/>
        <v>+</v>
      </c>
      <c r="R74" s="118"/>
      <c r="S74" s="129" t="s">
        <v>832</v>
      </c>
      <c r="T74" s="136"/>
      <c r="U74" s="131" t="s">
        <v>833</v>
      </c>
    </row>
    <row r="75" spans="1:21" ht="29" hidden="1" x14ac:dyDescent="0.35">
      <c r="A75" s="121" t="str">
        <f>IFERROR(VLOOKUP(B75,[5]lista!$B$2:$C$46,2,0),"")</f>
        <v>Békés</v>
      </c>
      <c r="B75" s="122" t="s">
        <v>860</v>
      </c>
      <c r="C75" s="123" t="s">
        <v>271</v>
      </c>
      <c r="D75" s="124" t="s">
        <v>857</v>
      </c>
      <c r="E75" s="125" t="s">
        <v>75</v>
      </c>
      <c r="F75" s="57" t="str">
        <f>VLOOKUP(D75,Háttér!$Q$2:$R$24,2,0)</f>
        <v>Elektronika_és_elektrotechnika</v>
      </c>
      <c r="G75" s="57" t="str">
        <f t="shared" si="2"/>
        <v>Békéscsabai SZC Trefort Ágoston Technikum, Szakképző Iskola és Kollégium Elektronika_és_elektrotechnika</v>
      </c>
      <c r="H75" s="126" t="s">
        <v>75</v>
      </c>
      <c r="I75" s="127" t="s">
        <v>75</v>
      </c>
      <c r="J75" s="126" t="s">
        <v>75</v>
      </c>
      <c r="K75" s="128">
        <v>64</v>
      </c>
      <c r="L75" s="128">
        <v>71</v>
      </c>
      <c r="M75" s="117">
        <v>19</v>
      </c>
      <c r="N75" s="128">
        <v>73</v>
      </c>
      <c r="O75" s="128"/>
      <c r="P75" s="128">
        <v>12</v>
      </c>
      <c r="Q75" s="116" t="str">
        <f t="shared" si="3"/>
        <v>+</v>
      </c>
      <c r="R75" s="118"/>
      <c r="S75" s="129" t="s">
        <v>832</v>
      </c>
      <c r="T75" s="136"/>
      <c r="U75" s="131" t="s">
        <v>833</v>
      </c>
    </row>
    <row r="76" spans="1:21" ht="29" hidden="1" x14ac:dyDescent="0.35">
      <c r="A76" s="121" t="str">
        <f>IFERROR(VLOOKUP(B76,[5]lista!$B$2:$C$46,2,0),"")</f>
        <v>Békés</v>
      </c>
      <c r="B76" s="122" t="s">
        <v>860</v>
      </c>
      <c r="C76" s="123" t="s">
        <v>271</v>
      </c>
      <c r="D76" s="124" t="s">
        <v>835</v>
      </c>
      <c r="E76" s="125" t="s">
        <v>75</v>
      </c>
      <c r="F76" s="57" t="str">
        <f>VLOOKUP(D76,Háttér!$Q$2:$R$24,2,0)</f>
        <v>Informatika_és_távközlés</v>
      </c>
      <c r="G76" s="57" t="str">
        <f t="shared" si="2"/>
        <v>Békéscsabai SZC Trefort Ágoston Technikum, Szakképző Iskola és Kollégium Informatika_és_távközlés</v>
      </c>
      <c r="H76" s="126" t="s">
        <v>75</v>
      </c>
      <c r="I76" s="127" t="s">
        <v>75</v>
      </c>
      <c r="J76" s="126" t="s">
        <v>75</v>
      </c>
      <c r="K76" s="128">
        <v>48</v>
      </c>
      <c r="L76" s="128">
        <v>152</v>
      </c>
      <c r="M76" s="117">
        <v>45</v>
      </c>
      <c r="N76" s="128">
        <v>139</v>
      </c>
      <c r="O76" s="128"/>
      <c r="P76" s="128">
        <v>34</v>
      </c>
      <c r="Q76" s="116" t="str">
        <f t="shared" si="3"/>
        <v>+</v>
      </c>
      <c r="R76" s="118"/>
      <c r="S76" s="129" t="s">
        <v>832</v>
      </c>
      <c r="T76" s="136"/>
      <c r="U76" s="131" t="s">
        <v>833</v>
      </c>
    </row>
    <row r="77" spans="1:21" ht="29" hidden="1" x14ac:dyDescent="0.35">
      <c r="A77" s="121" t="str">
        <f>IFERROR(VLOOKUP(B77,[5]lista!$B$2:$C$46,2,0),"")</f>
        <v>Békés</v>
      </c>
      <c r="B77" s="122" t="s">
        <v>860</v>
      </c>
      <c r="C77" s="123" t="s">
        <v>271</v>
      </c>
      <c r="D77" s="124" t="s">
        <v>847</v>
      </c>
      <c r="E77" s="125" t="s">
        <v>75</v>
      </c>
      <c r="F77" s="57" t="str">
        <f>VLOOKUP(D77,Háttér!$Q$2:$R$24,2,0)</f>
        <v>Közlekedés_és_szállítmányozás</v>
      </c>
      <c r="G77" s="57" t="str">
        <f t="shared" si="2"/>
        <v>Békéscsabai SZC Trefort Ágoston Technikum, Szakképző Iskola és Kollégium Közlekedés_és_szállítmányozás</v>
      </c>
      <c r="H77" s="126" t="s">
        <v>75</v>
      </c>
      <c r="I77" s="127" t="s">
        <v>75</v>
      </c>
      <c r="J77" s="126" t="s">
        <v>75</v>
      </c>
      <c r="K77" s="128">
        <v>16</v>
      </c>
      <c r="L77" s="128">
        <v>23</v>
      </c>
      <c r="M77" s="117">
        <v>2</v>
      </c>
      <c r="N77" s="128">
        <v>0</v>
      </c>
      <c r="O77" s="128"/>
      <c r="P77" s="128">
        <v>0</v>
      </c>
      <c r="Q77" s="116" t="str">
        <f t="shared" si="3"/>
        <v>+</v>
      </c>
      <c r="R77" s="118"/>
      <c r="S77" s="129" t="s">
        <v>832</v>
      </c>
      <c r="T77" s="136"/>
      <c r="U77" s="131" t="s">
        <v>833</v>
      </c>
    </row>
    <row r="78" spans="1:21" ht="29" hidden="1" x14ac:dyDescent="0.35">
      <c r="A78" s="121" t="str">
        <f>IFERROR(VLOOKUP(B78,[5]lista!$B$2:$C$46,2,0),"")</f>
        <v>Békés</v>
      </c>
      <c r="B78" s="122" t="s">
        <v>860</v>
      </c>
      <c r="C78" s="123" t="s">
        <v>269</v>
      </c>
      <c r="D78" s="124" t="s">
        <v>836</v>
      </c>
      <c r="E78" s="125" t="s">
        <v>75</v>
      </c>
      <c r="F78" s="57" t="str">
        <f>VLOOKUP(D78,Háttér!$Q$2:$R$24,2,0)</f>
        <v>Gazdálkodás_és_menedzsment</v>
      </c>
      <c r="G78" s="57" t="str">
        <f t="shared" si="2"/>
        <v>Békéscsabai SZC Széchenyi István Két Tanítási Nyelvű Közgazdasági Technikum és Kollégium Gazdálkodás_és_menedzsment</v>
      </c>
      <c r="H78" s="126" t="s">
        <v>75</v>
      </c>
      <c r="I78" s="127" t="s">
        <v>75</v>
      </c>
      <c r="J78" s="126" t="s">
        <v>75</v>
      </c>
      <c r="K78" s="128">
        <v>64</v>
      </c>
      <c r="L78" s="128">
        <v>229</v>
      </c>
      <c r="M78" s="117">
        <v>56</v>
      </c>
      <c r="N78" s="128">
        <v>194</v>
      </c>
      <c r="O78" s="128"/>
      <c r="P78" s="128">
        <v>56</v>
      </c>
      <c r="Q78" s="116" t="str">
        <f t="shared" si="3"/>
        <v>+</v>
      </c>
      <c r="R78" s="118"/>
      <c r="S78" s="129" t="s">
        <v>832</v>
      </c>
      <c r="T78" s="136"/>
      <c r="U78" s="131" t="s">
        <v>833</v>
      </c>
    </row>
    <row r="79" spans="1:21" ht="43.5" hidden="1" x14ac:dyDescent="0.35">
      <c r="A79" s="121" t="str">
        <f>IFERROR(VLOOKUP(B79,[5]lista!$B$2:$C$46,2,0),"")</f>
        <v>Békés</v>
      </c>
      <c r="B79" s="122" t="s">
        <v>860</v>
      </c>
      <c r="C79" s="123" t="s">
        <v>269</v>
      </c>
      <c r="D79" s="124" t="s">
        <v>861</v>
      </c>
      <c r="E79" s="125" t="s">
        <v>75</v>
      </c>
      <c r="F79" s="57" t="str">
        <f>VLOOKUP(D79,Háttér!$Q$2:$R$24,2,0)</f>
        <v>Sport</v>
      </c>
      <c r="G79" s="57" t="str">
        <f t="shared" si="2"/>
        <v>Békéscsabai SZC Széchenyi István Két Tanítási Nyelvű Közgazdasági Technikum és Kollégium Sport</v>
      </c>
      <c r="H79" s="126" t="s">
        <v>75</v>
      </c>
      <c r="I79" s="127" t="s">
        <v>75</v>
      </c>
      <c r="J79" s="126" t="s">
        <v>75</v>
      </c>
      <c r="K79" s="128">
        <v>16</v>
      </c>
      <c r="L79" s="128">
        <v>46</v>
      </c>
      <c r="M79" s="117">
        <v>14</v>
      </c>
      <c r="N79" s="128">
        <v>0</v>
      </c>
      <c r="O79" s="128"/>
      <c r="P79" s="128">
        <v>0</v>
      </c>
      <c r="Q79" s="116" t="str">
        <f t="shared" si="3"/>
        <v>+</v>
      </c>
      <c r="R79" s="118"/>
      <c r="S79" s="129" t="s">
        <v>832</v>
      </c>
      <c r="T79" s="140" t="s">
        <v>868</v>
      </c>
      <c r="U79" s="131" t="s">
        <v>833</v>
      </c>
    </row>
    <row r="80" spans="1:21" ht="29" hidden="1" x14ac:dyDescent="0.35">
      <c r="A80" s="121" t="str">
        <f>IFERROR(VLOOKUP(B80,[5]lista!$B$2:$C$46,2,0),"")</f>
        <v>Békés</v>
      </c>
      <c r="B80" s="122" t="s">
        <v>860</v>
      </c>
      <c r="C80" s="123" t="s">
        <v>269</v>
      </c>
      <c r="D80" s="124" t="s">
        <v>831</v>
      </c>
      <c r="E80" s="125" t="s">
        <v>75</v>
      </c>
      <c r="F80" s="57" t="str">
        <f>VLOOKUP(D80,Háttér!$Q$2:$R$24,2,0)</f>
        <v>Turizmus_vendéglátás</v>
      </c>
      <c r="G80" s="57" t="str">
        <f t="shared" si="2"/>
        <v>Békéscsabai SZC Széchenyi István Két Tanítási Nyelvű Közgazdasági Technikum és Kollégium Turizmus_vendéglátás</v>
      </c>
      <c r="H80" s="126" t="s">
        <v>75</v>
      </c>
      <c r="I80" s="127" t="s">
        <v>75</v>
      </c>
      <c r="J80" s="126" t="s">
        <v>75</v>
      </c>
      <c r="K80" s="128">
        <v>16</v>
      </c>
      <c r="L80" s="128">
        <v>134</v>
      </c>
      <c r="M80" s="117">
        <v>14</v>
      </c>
      <c r="N80" s="128">
        <v>157</v>
      </c>
      <c r="O80" s="128"/>
      <c r="P80" s="128">
        <v>28</v>
      </c>
      <c r="Q80" s="116" t="str">
        <f t="shared" si="3"/>
        <v>-</v>
      </c>
      <c r="R80" s="118"/>
      <c r="S80" s="129" t="s">
        <v>832</v>
      </c>
      <c r="T80" s="136"/>
      <c r="U80" s="131" t="s">
        <v>833</v>
      </c>
    </row>
    <row r="81" spans="1:21" ht="29" hidden="1" x14ac:dyDescent="0.35">
      <c r="A81" s="121" t="str">
        <f>IFERROR(VLOOKUP(B81,[5]lista!$B$2:$C$46,2,0),"")</f>
        <v>Békés</v>
      </c>
      <c r="B81" s="122" t="s">
        <v>860</v>
      </c>
      <c r="C81" s="123" t="s">
        <v>269</v>
      </c>
      <c r="D81" s="124" t="s">
        <v>831</v>
      </c>
      <c r="E81" s="141" t="s">
        <v>75</v>
      </c>
      <c r="F81" s="57" t="str">
        <f>VLOOKUP(D81,Háttér!$Q$2:$R$24,2,0)</f>
        <v>Turizmus_vendéglátás</v>
      </c>
      <c r="G81" s="57" t="str">
        <f t="shared" si="2"/>
        <v>Békéscsabai SZC Széchenyi István Két Tanítási Nyelvű Közgazdasági Technikum és Kollégium Turizmus_vendéglátás</v>
      </c>
      <c r="H81" s="126" t="s">
        <v>75</v>
      </c>
      <c r="I81" s="127" t="s">
        <v>869</v>
      </c>
      <c r="J81" s="126" t="s">
        <v>74</v>
      </c>
      <c r="K81" s="142">
        <v>32</v>
      </c>
      <c r="L81" s="142">
        <v>75</v>
      </c>
      <c r="M81" s="143">
        <v>28</v>
      </c>
      <c r="N81" s="142">
        <v>84</v>
      </c>
      <c r="O81" s="142"/>
      <c r="P81" s="142">
        <v>28</v>
      </c>
      <c r="Q81" s="116" t="str">
        <f t="shared" si="3"/>
        <v>+</v>
      </c>
      <c r="R81" s="118"/>
      <c r="S81" s="129" t="s">
        <v>832</v>
      </c>
      <c r="T81" s="144" t="s">
        <v>870</v>
      </c>
      <c r="U81" s="131" t="s">
        <v>833</v>
      </c>
    </row>
    <row r="82" spans="1:21" ht="29" hidden="1" x14ac:dyDescent="0.35">
      <c r="A82" s="121" t="str">
        <f>IFERROR(VLOOKUP(B82,[5]lista!$B$2:$C$46,2,0),"")</f>
        <v>Békés</v>
      </c>
      <c r="B82" s="122" t="s">
        <v>860</v>
      </c>
      <c r="C82" s="123" t="s">
        <v>269</v>
      </c>
      <c r="D82" s="124" t="s">
        <v>831</v>
      </c>
      <c r="E82" s="141" t="s">
        <v>75</v>
      </c>
      <c r="F82" s="57" t="str">
        <f>VLOOKUP(D82,Háttér!$Q$2:$R$24,2,0)</f>
        <v>Turizmus_vendéglátás</v>
      </c>
      <c r="G82" s="57" t="str">
        <f t="shared" si="2"/>
        <v>Békéscsabai SZC Széchenyi István Két Tanítási Nyelvű Közgazdasági Technikum és Kollégium Turizmus_vendéglátás</v>
      </c>
      <c r="H82" s="126" t="s">
        <v>75</v>
      </c>
      <c r="I82" s="127" t="s">
        <v>858</v>
      </c>
      <c r="J82" s="126" t="s">
        <v>74</v>
      </c>
      <c r="K82" s="128">
        <v>16</v>
      </c>
      <c r="L82" s="128">
        <v>37</v>
      </c>
      <c r="M82" s="117">
        <v>14</v>
      </c>
      <c r="N82" s="128">
        <v>46</v>
      </c>
      <c r="O82" s="128"/>
      <c r="P82" s="128">
        <v>14</v>
      </c>
      <c r="Q82" s="116" t="str">
        <f t="shared" si="3"/>
        <v>+</v>
      </c>
      <c r="R82" s="118"/>
      <c r="S82" s="129" t="s">
        <v>832</v>
      </c>
      <c r="T82" s="144" t="s">
        <v>870</v>
      </c>
      <c r="U82" s="131" t="s">
        <v>833</v>
      </c>
    </row>
    <row r="83" spans="1:21" ht="29" hidden="1" x14ac:dyDescent="0.35">
      <c r="A83" s="121" t="str">
        <f>IFERROR(VLOOKUP(B83,[5]lista!$B$2:$C$46,2,0),"")</f>
        <v>Békés</v>
      </c>
      <c r="B83" s="122" t="s">
        <v>860</v>
      </c>
      <c r="C83" s="123" t="s">
        <v>269</v>
      </c>
      <c r="D83" s="124" t="s">
        <v>836</v>
      </c>
      <c r="E83" s="141" t="s">
        <v>75</v>
      </c>
      <c r="F83" s="57" t="str">
        <f>VLOOKUP(D83,Háttér!$Q$2:$R$24,2,0)</f>
        <v>Gazdálkodás_és_menedzsment</v>
      </c>
      <c r="G83" s="57" t="str">
        <f t="shared" si="2"/>
        <v>Békéscsabai SZC Széchenyi István Két Tanítási Nyelvű Közgazdasági Technikum és Kollégium Gazdálkodás_és_menedzsment</v>
      </c>
      <c r="H83" s="126" t="s">
        <v>75</v>
      </c>
      <c r="I83" s="127" t="s">
        <v>869</v>
      </c>
      <c r="J83" s="126" t="s">
        <v>74</v>
      </c>
      <c r="K83" s="142">
        <v>16</v>
      </c>
      <c r="L83" s="142">
        <v>83</v>
      </c>
      <c r="M83" s="143">
        <v>14</v>
      </c>
      <c r="N83" s="142">
        <v>70</v>
      </c>
      <c r="O83" s="142"/>
      <c r="P83" s="142">
        <v>14</v>
      </c>
      <c r="Q83" s="116" t="str">
        <f t="shared" si="3"/>
        <v>+</v>
      </c>
      <c r="R83" s="118"/>
      <c r="S83" s="129" t="s">
        <v>832</v>
      </c>
      <c r="T83" s="144" t="s">
        <v>870</v>
      </c>
      <c r="U83" s="131" t="s">
        <v>833</v>
      </c>
    </row>
    <row r="84" spans="1:21" ht="43.5" hidden="1" x14ac:dyDescent="0.35">
      <c r="A84" s="121" t="str">
        <f>IFERROR(VLOOKUP(B84,[6]lista!$B$2:$C$46,2,0),"")</f>
        <v>Hajdú-Bihar</v>
      </c>
      <c r="B84" s="122" t="s">
        <v>871</v>
      </c>
      <c r="C84" s="123" t="s">
        <v>275</v>
      </c>
      <c r="D84" s="124" t="s">
        <v>841</v>
      </c>
      <c r="E84" s="125" t="s">
        <v>75</v>
      </c>
      <c r="F84" s="57" t="str">
        <f>VLOOKUP(D84,Háttér!$Q$2:$R$24,2,0)</f>
        <v>Egészségügy</v>
      </c>
      <c r="G84" s="57" t="str">
        <f t="shared" si="2"/>
        <v>Berettyóújfalui SZC Arany János Gimnázium és Technikum Egészségügy</v>
      </c>
      <c r="H84" s="126" t="s">
        <v>75</v>
      </c>
      <c r="I84" s="127" t="s">
        <v>75</v>
      </c>
      <c r="J84" s="126" t="s">
        <v>75</v>
      </c>
      <c r="K84" s="128">
        <v>68</v>
      </c>
      <c r="L84" s="128">
        <v>58</v>
      </c>
      <c r="M84" s="117">
        <v>25</v>
      </c>
      <c r="N84" s="128">
        <v>99</v>
      </c>
      <c r="O84" s="128"/>
      <c r="P84" s="128">
        <v>32</v>
      </c>
      <c r="Q84" s="116" t="str">
        <f t="shared" si="3"/>
        <v>-</v>
      </c>
      <c r="R84" s="118"/>
      <c r="S84" s="129" t="s">
        <v>832</v>
      </c>
      <c r="T84" s="130" t="s">
        <v>872</v>
      </c>
      <c r="U84" s="131" t="s">
        <v>843</v>
      </c>
    </row>
    <row r="85" spans="1:21" ht="29" hidden="1" x14ac:dyDescent="0.35">
      <c r="A85" s="121" t="str">
        <f>IFERROR(VLOOKUP(B85,[6]lista!$B$2:$C$46,2,0),"")</f>
        <v>Hajdú-Bihar</v>
      </c>
      <c r="B85" s="122" t="s">
        <v>871</v>
      </c>
      <c r="C85" s="123" t="s">
        <v>275</v>
      </c>
      <c r="D85" s="124" t="s">
        <v>836</v>
      </c>
      <c r="E85" s="125" t="s">
        <v>75</v>
      </c>
      <c r="F85" s="57" t="str">
        <f>VLOOKUP(D85,Háttér!$Q$2:$R$24,2,0)</f>
        <v>Gazdálkodás_és_menedzsment</v>
      </c>
      <c r="G85" s="57" t="str">
        <f t="shared" si="2"/>
        <v>Berettyóújfalui SZC Arany János Gimnázium és Technikum Gazdálkodás_és_menedzsment</v>
      </c>
      <c r="H85" s="126" t="s">
        <v>75</v>
      </c>
      <c r="I85" s="127" t="s">
        <v>75</v>
      </c>
      <c r="J85" s="126" t="s">
        <v>75</v>
      </c>
      <c r="K85" s="128">
        <v>34</v>
      </c>
      <c r="L85" s="128">
        <v>98</v>
      </c>
      <c r="M85" s="117">
        <v>26</v>
      </c>
      <c r="N85" s="128">
        <v>86</v>
      </c>
      <c r="O85" s="128"/>
      <c r="P85" s="128">
        <v>15</v>
      </c>
      <c r="Q85" s="116" t="str">
        <f t="shared" si="3"/>
        <v>+</v>
      </c>
      <c r="R85" s="118"/>
      <c r="S85" s="129" t="s">
        <v>832</v>
      </c>
      <c r="T85" s="130"/>
      <c r="U85" s="131" t="s">
        <v>833</v>
      </c>
    </row>
    <row r="86" spans="1:21" ht="29" hidden="1" x14ac:dyDescent="0.35">
      <c r="A86" s="121" t="str">
        <f>IFERROR(VLOOKUP(B86,[6]lista!$B$2:$C$46,2,0),"")</f>
        <v>Hajdú-Bihar</v>
      </c>
      <c r="B86" s="122" t="s">
        <v>871</v>
      </c>
      <c r="C86" s="123" t="s">
        <v>275</v>
      </c>
      <c r="D86" s="124" t="s">
        <v>861</v>
      </c>
      <c r="E86" s="125" t="s">
        <v>75</v>
      </c>
      <c r="F86" s="57" t="str">
        <f>VLOOKUP(D86,Háttér!$Q$2:$R$24,2,0)</f>
        <v>Sport</v>
      </c>
      <c r="G86" s="57" t="str">
        <f t="shared" si="2"/>
        <v>Berettyóújfalui SZC Arany János Gimnázium és Technikum Sport</v>
      </c>
      <c r="H86" s="126" t="s">
        <v>75</v>
      </c>
      <c r="I86" s="127" t="s">
        <v>75</v>
      </c>
      <c r="J86" s="126" t="s">
        <v>75</v>
      </c>
      <c r="K86" s="128">
        <v>26</v>
      </c>
      <c r="L86" s="128">
        <v>57</v>
      </c>
      <c r="M86" s="117">
        <v>18</v>
      </c>
      <c r="N86" s="128">
        <v>56</v>
      </c>
      <c r="O86" s="128"/>
      <c r="P86" s="128">
        <v>11</v>
      </c>
      <c r="Q86" s="116" t="str">
        <f t="shared" si="3"/>
        <v>+</v>
      </c>
      <c r="R86" s="118"/>
      <c r="S86" s="129" t="s">
        <v>832</v>
      </c>
      <c r="T86" s="130"/>
      <c r="U86" s="131" t="s">
        <v>833</v>
      </c>
    </row>
    <row r="87" spans="1:21" ht="29" hidden="1" x14ac:dyDescent="0.35">
      <c r="A87" s="121" t="str">
        <f>IFERROR(VLOOKUP(B87,[6]lista!$B$2:$C$46,2,0),"")</f>
        <v>Hajdú-Bihar</v>
      </c>
      <c r="B87" s="122" t="s">
        <v>871</v>
      </c>
      <c r="C87" s="123" t="s">
        <v>276</v>
      </c>
      <c r="D87" s="124" t="s">
        <v>850</v>
      </c>
      <c r="E87" s="125" t="s">
        <v>75</v>
      </c>
      <c r="F87" s="57" t="str">
        <f>VLOOKUP(D87,Háttér!$Q$2:$R$24,2,0)</f>
        <v>Szociális</v>
      </c>
      <c r="G87" s="57" t="str">
        <f t="shared" si="2"/>
        <v>Berettyóújfalui SZC Bessenyei György Technikum Szociális</v>
      </c>
      <c r="H87" s="126" t="s">
        <v>75</v>
      </c>
      <c r="I87" s="127" t="s">
        <v>75</v>
      </c>
      <c r="J87" s="126" t="s">
        <v>75</v>
      </c>
      <c r="K87" s="128">
        <v>32</v>
      </c>
      <c r="L87" s="128">
        <v>50</v>
      </c>
      <c r="M87" s="117">
        <v>18</v>
      </c>
      <c r="N87" s="128">
        <v>36</v>
      </c>
      <c r="O87" s="128"/>
      <c r="P87" s="128">
        <v>14</v>
      </c>
      <c r="Q87" s="116" t="str">
        <f t="shared" si="3"/>
        <v>+</v>
      </c>
      <c r="R87" s="118"/>
      <c r="S87" s="129" t="s">
        <v>832</v>
      </c>
      <c r="T87" s="130" t="s">
        <v>873</v>
      </c>
      <c r="U87" s="131" t="s">
        <v>833</v>
      </c>
    </row>
    <row r="88" spans="1:21" ht="29" hidden="1" x14ac:dyDescent="0.35">
      <c r="A88" s="121" t="str">
        <f>IFERROR(VLOOKUP(B88,[6]lista!$B$2:$C$46,2,0),"")</f>
        <v>Hajdú-Bihar</v>
      </c>
      <c r="B88" s="122" t="s">
        <v>871</v>
      </c>
      <c r="C88" s="123" t="s">
        <v>276</v>
      </c>
      <c r="D88" s="124" t="s">
        <v>837</v>
      </c>
      <c r="E88" s="125" t="s">
        <v>75</v>
      </c>
      <c r="F88" s="57" t="str">
        <f>VLOOKUP(D88,Háttér!$Q$2:$R$24,2,0)</f>
        <v>Rendészet_és_közszolgálat</v>
      </c>
      <c r="G88" s="57" t="str">
        <f t="shared" si="2"/>
        <v>Berettyóújfalui SZC Bessenyei György Technikum Rendészet_és_közszolgálat</v>
      </c>
      <c r="H88" s="126" t="s">
        <v>75</v>
      </c>
      <c r="I88" s="127" t="s">
        <v>75</v>
      </c>
      <c r="J88" s="126" t="s">
        <v>75</v>
      </c>
      <c r="K88" s="128">
        <v>32</v>
      </c>
      <c r="L88" s="128">
        <v>83</v>
      </c>
      <c r="M88" s="117">
        <v>32</v>
      </c>
      <c r="N88" s="128">
        <v>54</v>
      </c>
      <c r="O88" s="128"/>
      <c r="P88" s="128">
        <v>28</v>
      </c>
      <c r="Q88" s="116" t="str">
        <f t="shared" si="3"/>
        <v>+</v>
      </c>
      <c r="R88" s="118"/>
      <c r="S88" s="129" t="s">
        <v>832</v>
      </c>
      <c r="T88" s="130" t="s">
        <v>874</v>
      </c>
      <c r="U88" s="131" t="s">
        <v>839</v>
      </c>
    </row>
    <row r="89" spans="1:21" ht="29" hidden="1" x14ac:dyDescent="0.35">
      <c r="A89" s="121" t="str">
        <f>IFERROR(VLOOKUP(B89,[6]lista!$B$2:$C$46,2,0),"")</f>
        <v>Hajdú-Bihar</v>
      </c>
      <c r="B89" s="122" t="s">
        <v>871</v>
      </c>
      <c r="C89" s="123" t="s">
        <v>276</v>
      </c>
      <c r="D89" s="124" t="s">
        <v>831</v>
      </c>
      <c r="E89" s="125" t="s">
        <v>75</v>
      </c>
      <c r="F89" s="57" t="str">
        <f>VLOOKUP(D89,Háttér!$Q$2:$R$24,2,0)</f>
        <v>Turizmus_vendéglátás</v>
      </c>
      <c r="G89" s="57" t="str">
        <f t="shared" si="2"/>
        <v>Berettyóújfalui SZC Bessenyei György Technikum Turizmus_vendéglátás</v>
      </c>
      <c r="H89" s="126" t="s">
        <v>75</v>
      </c>
      <c r="I89" s="127" t="s">
        <v>75</v>
      </c>
      <c r="J89" s="126" t="s">
        <v>75</v>
      </c>
      <c r="K89" s="128">
        <v>32</v>
      </c>
      <c r="L89" s="128">
        <v>82</v>
      </c>
      <c r="M89" s="117">
        <v>24</v>
      </c>
      <c r="N89" s="128">
        <v>66</v>
      </c>
      <c r="O89" s="128"/>
      <c r="P89" s="128">
        <v>16</v>
      </c>
      <c r="Q89" s="116" t="str">
        <f t="shared" si="3"/>
        <v>+</v>
      </c>
      <c r="R89" s="118"/>
      <c r="S89" s="129" t="s">
        <v>832</v>
      </c>
      <c r="T89" s="130"/>
      <c r="U89" s="131" t="s">
        <v>833</v>
      </c>
    </row>
    <row r="90" spans="1:21" ht="29" hidden="1" x14ac:dyDescent="0.35">
      <c r="A90" s="121" t="str">
        <f>IFERROR(VLOOKUP(B90,[6]lista!$B$2:$C$46,2,0),"")</f>
        <v>Hajdú-Bihar</v>
      </c>
      <c r="B90" s="122" t="s">
        <v>871</v>
      </c>
      <c r="C90" s="123" t="s">
        <v>276</v>
      </c>
      <c r="D90" s="124" t="s">
        <v>857</v>
      </c>
      <c r="E90" s="125" t="s">
        <v>75</v>
      </c>
      <c r="F90" s="57" t="str">
        <f>VLOOKUP(D90,Háttér!$Q$2:$R$24,2,0)</f>
        <v>Elektronika_és_elektrotechnika</v>
      </c>
      <c r="G90" s="57" t="str">
        <f t="shared" si="2"/>
        <v>Berettyóújfalui SZC Bessenyei György Technikum Elektronika_és_elektrotechnika</v>
      </c>
      <c r="H90" s="126" t="s">
        <v>75</v>
      </c>
      <c r="I90" s="127" t="s">
        <v>75</v>
      </c>
      <c r="J90" s="126" t="s">
        <v>75</v>
      </c>
      <c r="K90" s="128">
        <v>16</v>
      </c>
      <c r="L90" s="128">
        <v>17</v>
      </c>
      <c r="M90" s="117">
        <v>6</v>
      </c>
      <c r="N90" s="128">
        <v>16</v>
      </c>
      <c r="O90" s="128"/>
      <c r="P90" s="128">
        <v>3</v>
      </c>
      <c r="Q90" s="116" t="str">
        <f t="shared" si="3"/>
        <v>+</v>
      </c>
      <c r="R90" s="118"/>
      <c r="S90" s="129" t="s">
        <v>832</v>
      </c>
      <c r="T90" s="130"/>
      <c r="U90" s="131" t="s">
        <v>833</v>
      </c>
    </row>
    <row r="91" spans="1:21" ht="29" hidden="1" x14ac:dyDescent="0.35">
      <c r="A91" s="121" t="str">
        <f>IFERROR(VLOOKUP(B91,[6]lista!$B$2:$C$46,2,0),"")</f>
        <v>Hajdú-Bihar</v>
      </c>
      <c r="B91" s="122" t="s">
        <v>871</v>
      </c>
      <c r="C91" s="123" t="s">
        <v>276</v>
      </c>
      <c r="D91" s="124" t="s">
        <v>834</v>
      </c>
      <c r="E91" s="125" t="s">
        <v>75</v>
      </c>
      <c r="F91" s="57" t="str">
        <f>VLOOKUP(D91,Háttér!$Q$2:$R$24,2,0)</f>
        <v>Gépészet</v>
      </c>
      <c r="G91" s="57" t="str">
        <f t="shared" si="2"/>
        <v>Berettyóújfalui SZC Bessenyei György Technikum Gépészet</v>
      </c>
      <c r="H91" s="126" t="s">
        <v>75</v>
      </c>
      <c r="I91" s="127" t="s">
        <v>75</v>
      </c>
      <c r="J91" s="126" t="s">
        <v>75</v>
      </c>
      <c r="K91" s="128">
        <v>16</v>
      </c>
      <c r="L91" s="128">
        <v>14</v>
      </c>
      <c r="M91" s="117">
        <v>3</v>
      </c>
      <c r="N91" s="128">
        <v>9</v>
      </c>
      <c r="O91" s="128"/>
      <c r="P91" s="128">
        <v>0</v>
      </c>
      <c r="Q91" s="116" t="str">
        <f t="shared" si="3"/>
        <v>+</v>
      </c>
      <c r="R91" s="118"/>
      <c r="S91" s="129" t="s">
        <v>832</v>
      </c>
      <c r="T91" s="130"/>
      <c r="U91" s="131" t="s">
        <v>833</v>
      </c>
    </row>
    <row r="92" spans="1:21" ht="58" hidden="1" x14ac:dyDescent="0.35">
      <c r="A92" s="121" t="str">
        <f>IFERROR(VLOOKUP(B92,[6]lista!$B$2:$C$46,2,0),"")</f>
        <v>Hajdú-Bihar</v>
      </c>
      <c r="B92" s="122" t="s">
        <v>871</v>
      </c>
      <c r="C92" s="123" t="s">
        <v>699</v>
      </c>
      <c r="D92" s="124" t="s">
        <v>852</v>
      </c>
      <c r="E92" s="125" t="s">
        <v>75</v>
      </c>
      <c r="F92" s="57" t="str">
        <f>VLOOKUP(D92,Háttér!$Q$2:$R$24,2,0)</f>
        <v>Mezőgazdaság_és_erdészet</v>
      </c>
      <c r="G92" s="57" t="str">
        <f t="shared" si="2"/>
        <v>Berettyóújfalui SZC Bocskai István Szakképző Iskola és Kollégium Mezőgazdaság_és_erdészet</v>
      </c>
      <c r="H92" s="126" t="s">
        <v>75</v>
      </c>
      <c r="I92" s="127" t="s">
        <v>75</v>
      </c>
      <c r="J92" s="126" t="s">
        <v>75</v>
      </c>
      <c r="K92" s="128">
        <v>16</v>
      </c>
      <c r="L92" s="128">
        <v>5</v>
      </c>
      <c r="M92" s="117">
        <v>0</v>
      </c>
      <c r="N92" s="128"/>
      <c r="O92" s="128"/>
      <c r="P92" s="128"/>
      <c r="Q92" s="116" t="str">
        <f t="shared" si="3"/>
        <v>+</v>
      </c>
      <c r="R92" s="118"/>
      <c r="S92" s="129" t="s">
        <v>832</v>
      </c>
      <c r="T92" s="130" t="s">
        <v>875</v>
      </c>
      <c r="U92" s="131" t="s">
        <v>853</v>
      </c>
    </row>
    <row r="93" spans="1:21" ht="29" hidden="1" x14ac:dyDescent="0.35">
      <c r="A93" s="121" t="str">
        <f>IFERROR(VLOOKUP(B93,[6]lista!$B$2:$C$46,2,0),"")</f>
        <v>Hajdú-Bihar</v>
      </c>
      <c r="B93" s="122" t="s">
        <v>871</v>
      </c>
      <c r="C93" s="123" t="s">
        <v>699</v>
      </c>
      <c r="D93" s="124" t="s">
        <v>840</v>
      </c>
      <c r="E93" s="125" t="s">
        <v>75</v>
      </c>
      <c r="F93" s="57" t="str">
        <f>VLOOKUP(D93,Háttér!$Q$2:$R$24,2,0)</f>
        <v>Szépészet</v>
      </c>
      <c r="G93" s="57" t="str">
        <f t="shared" si="2"/>
        <v>Berettyóújfalui SZC Bocskai István Szakképző Iskola és Kollégium Szépészet</v>
      </c>
      <c r="H93" s="126" t="s">
        <v>75</v>
      </c>
      <c r="I93" s="127" t="s">
        <v>75</v>
      </c>
      <c r="J93" s="126" t="s">
        <v>75</v>
      </c>
      <c r="K93" s="128">
        <v>16</v>
      </c>
      <c r="L93" s="128">
        <v>9</v>
      </c>
      <c r="M93" s="117">
        <v>0</v>
      </c>
      <c r="N93" s="128"/>
      <c r="O93" s="128"/>
      <c r="P93" s="128"/>
      <c r="Q93" s="116" t="str">
        <f t="shared" si="3"/>
        <v>+</v>
      </c>
      <c r="R93" s="118"/>
      <c r="S93" s="129" t="s">
        <v>832</v>
      </c>
      <c r="T93" s="130" t="s">
        <v>876</v>
      </c>
      <c r="U93" s="131" t="s">
        <v>833</v>
      </c>
    </row>
    <row r="94" spans="1:21" ht="29" hidden="1" x14ac:dyDescent="0.35">
      <c r="A94" s="121" t="str">
        <f>IFERROR(VLOOKUP(B94,[6]lista!$B$2:$C$46,2,0),"")</f>
        <v>Hajdú-Bihar</v>
      </c>
      <c r="B94" s="122" t="s">
        <v>871</v>
      </c>
      <c r="C94" s="123" t="s">
        <v>277</v>
      </c>
      <c r="D94" s="124" t="s">
        <v>834</v>
      </c>
      <c r="E94" s="125" t="s">
        <v>75</v>
      </c>
      <c r="F94" s="57" t="str">
        <f>VLOOKUP(D94,Háttér!$Q$2:$R$24,2,0)</f>
        <v>Gépészet</v>
      </c>
      <c r="G94" s="57" t="str">
        <f t="shared" si="2"/>
        <v>Berettyóújfalui SZC Csiha Győző Technikum és Szakképző Iskola Gépészet</v>
      </c>
      <c r="H94" s="126" t="s">
        <v>75</v>
      </c>
      <c r="I94" s="127" t="s">
        <v>75</v>
      </c>
      <c r="J94" s="126" t="s">
        <v>75</v>
      </c>
      <c r="K94" s="128">
        <v>12</v>
      </c>
      <c r="L94" s="128">
        <v>22</v>
      </c>
      <c r="M94" s="117">
        <v>5</v>
      </c>
      <c r="N94" s="128">
        <v>11</v>
      </c>
      <c r="O94" s="128"/>
      <c r="P94" s="128">
        <v>6</v>
      </c>
      <c r="Q94" s="116" t="str">
        <f t="shared" si="3"/>
        <v>-</v>
      </c>
      <c r="R94" s="118"/>
      <c r="S94" s="129" t="s">
        <v>832</v>
      </c>
      <c r="T94" s="130"/>
      <c r="U94" s="131" t="s">
        <v>833</v>
      </c>
    </row>
    <row r="95" spans="1:21" ht="29" hidden="1" x14ac:dyDescent="0.35">
      <c r="A95" s="121" t="str">
        <f>IFERROR(VLOOKUP(B95,[6]lista!$B$2:$C$46,2,0),"")</f>
        <v>Hajdú-Bihar</v>
      </c>
      <c r="B95" s="122" t="s">
        <v>871</v>
      </c>
      <c r="C95" s="123" t="s">
        <v>277</v>
      </c>
      <c r="D95" s="124" t="s">
        <v>835</v>
      </c>
      <c r="E95" s="125" t="s">
        <v>75</v>
      </c>
      <c r="F95" s="57" t="str">
        <f>VLOOKUP(D95,Háttér!$Q$2:$R$24,2,0)</f>
        <v>Informatika_és_távközlés</v>
      </c>
      <c r="G95" s="57" t="str">
        <f t="shared" si="2"/>
        <v>Berettyóújfalui SZC Csiha Győző Technikum és Szakképző Iskola Informatika_és_távközlés</v>
      </c>
      <c r="H95" s="126" t="s">
        <v>75</v>
      </c>
      <c r="I95" s="127" t="s">
        <v>75</v>
      </c>
      <c r="J95" s="126" t="s">
        <v>75</v>
      </c>
      <c r="K95" s="128">
        <v>16</v>
      </c>
      <c r="L95" s="128">
        <v>47</v>
      </c>
      <c r="M95" s="117">
        <v>16</v>
      </c>
      <c r="N95" s="128">
        <v>29</v>
      </c>
      <c r="O95" s="128"/>
      <c r="P95" s="128">
        <v>9</v>
      </c>
      <c r="Q95" s="116" t="str">
        <f t="shared" si="3"/>
        <v>+</v>
      </c>
      <c r="R95" s="118"/>
      <c r="S95" s="129" t="s">
        <v>832</v>
      </c>
      <c r="T95" s="130"/>
      <c r="U95" s="131" t="s">
        <v>833</v>
      </c>
    </row>
    <row r="96" spans="1:21" ht="29" hidden="1" x14ac:dyDescent="0.35">
      <c r="A96" s="121" t="str">
        <f>IFERROR(VLOOKUP(B96,[6]lista!$B$2:$C$46,2,0),"")</f>
        <v>Hajdú-Bihar</v>
      </c>
      <c r="B96" s="122" t="s">
        <v>871</v>
      </c>
      <c r="C96" s="123" t="s">
        <v>277</v>
      </c>
      <c r="D96" s="124" t="s">
        <v>857</v>
      </c>
      <c r="E96" s="125" t="s">
        <v>75</v>
      </c>
      <c r="F96" s="57" t="str">
        <f>VLOOKUP(D96,Háttér!$Q$2:$R$24,2,0)</f>
        <v>Elektronika_és_elektrotechnika</v>
      </c>
      <c r="G96" s="57" t="str">
        <f t="shared" si="2"/>
        <v>Berettyóújfalui SZC Csiha Győző Technikum és Szakképző Iskola Elektronika_és_elektrotechnika</v>
      </c>
      <c r="H96" s="126" t="s">
        <v>75</v>
      </c>
      <c r="I96" s="127" t="s">
        <v>75</v>
      </c>
      <c r="J96" s="126" t="s">
        <v>75</v>
      </c>
      <c r="K96" s="128">
        <v>12</v>
      </c>
      <c r="L96" s="128">
        <v>13</v>
      </c>
      <c r="M96" s="117">
        <v>4</v>
      </c>
      <c r="N96" s="128">
        <v>0</v>
      </c>
      <c r="O96" s="128"/>
      <c r="P96" s="128">
        <v>0</v>
      </c>
      <c r="Q96" s="116" t="str">
        <f t="shared" si="3"/>
        <v>+</v>
      </c>
      <c r="R96" s="118"/>
      <c r="S96" s="129" t="s">
        <v>832</v>
      </c>
      <c r="T96" s="130"/>
      <c r="U96" s="131" t="s">
        <v>833</v>
      </c>
    </row>
    <row r="97" spans="1:21" ht="29" hidden="1" x14ac:dyDescent="0.35">
      <c r="A97" s="121" t="str">
        <f>IFERROR(VLOOKUP(B97,[6]lista!$B$2:$C$46,2,0),"")</f>
        <v>Hajdú-Bihar</v>
      </c>
      <c r="B97" s="122" t="s">
        <v>871</v>
      </c>
      <c r="C97" s="123" t="s">
        <v>277</v>
      </c>
      <c r="D97" s="124" t="s">
        <v>850</v>
      </c>
      <c r="E97" s="125" t="s">
        <v>75</v>
      </c>
      <c r="F97" s="57" t="str">
        <f>VLOOKUP(D97,Háttér!$Q$2:$R$24,2,0)</f>
        <v>Szociális</v>
      </c>
      <c r="G97" s="57" t="str">
        <f t="shared" si="2"/>
        <v>Berettyóújfalui SZC Csiha Győző Technikum és Szakképző Iskola Szociális</v>
      </c>
      <c r="H97" s="126" t="s">
        <v>75</v>
      </c>
      <c r="I97" s="127" t="s">
        <v>75</v>
      </c>
      <c r="J97" s="126" t="s">
        <v>75</v>
      </c>
      <c r="K97" s="128">
        <v>12</v>
      </c>
      <c r="L97" s="128">
        <v>36</v>
      </c>
      <c r="M97" s="117">
        <v>10</v>
      </c>
      <c r="N97" s="128">
        <v>21</v>
      </c>
      <c r="O97" s="128"/>
      <c r="P97" s="128">
        <v>9</v>
      </c>
      <c r="Q97" s="116" t="str">
        <f t="shared" si="3"/>
        <v>+</v>
      </c>
      <c r="R97" s="118"/>
      <c r="S97" s="129" t="s">
        <v>832</v>
      </c>
      <c r="T97" s="130"/>
      <c r="U97" s="131" t="s">
        <v>833</v>
      </c>
    </row>
    <row r="98" spans="1:21" ht="29" hidden="1" x14ac:dyDescent="0.35">
      <c r="A98" s="121" t="str">
        <f>IFERROR(VLOOKUP(B98,[6]lista!$B$2:$C$46,2,0),"")</f>
        <v>Hajdú-Bihar</v>
      </c>
      <c r="B98" s="122" t="s">
        <v>871</v>
      </c>
      <c r="C98" s="123" t="s">
        <v>277</v>
      </c>
      <c r="D98" s="124" t="s">
        <v>831</v>
      </c>
      <c r="E98" s="125" t="s">
        <v>75</v>
      </c>
      <c r="F98" s="57" t="str">
        <f>VLOOKUP(D98,Háttér!$Q$2:$R$24,2,0)</f>
        <v>Turizmus_vendéglátás</v>
      </c>
      <c r="G98" s="57" t="str">
        <f t="shared" si="2"/>
        <v>Berettyóújfalui SZC Csiha Győző Technikum és Szakképző Iskola Turizmus_vendéglátás</v>
      </c>
      <c r="H98" s="126" t="s">
        <v>75</v>
      </c>
      <c r="I98" s="127" t="s">
        <v>75</v>
      </c>
      <c r="J98" s="126" t="s">
        <v>75</v>
      </c>
      <c r="K98" s="128">
        <v>16</v>
      </c>
      <c r="L98" s="128">
        <v>34</v>
      </c>
      <c r="M98" s="117">
        <v>7</v>
      </c>
      <c r="N98" s="128">
        <v>0</v>
      </c>
      <c r="O98" s="128"/>
      <c r="P98" s="128">
        <v>0</v>
      </c>
      <c r="Q98" s="116" t="str">
        <f t="shared" si="3"/>
        <v>+</v>
      </c>
      <c r="R98" s="118"/>
      <c r="S98" s="129" t="s">
        <v>832</v>
      </c>
      <c r="T98" s="130"/>
      <c r="U98" s="131" t="s">
        <v>833</v>
      </c>
    </row>
    <row r="99" spans="1:21" ht="29" hidden="1" x14ac:dyDescent="0.35">
      <c r="A99" s="121" t="str">
        <f>IFERROR(VLOOKUP(B99,[6]lista!$B$2:$C$46,2,0),"")</f>
        <v>Hajdú-Bihar</v>
      </c>
      <c r="B99" s="122" t="s">
        <v>871</v>
      </c>
      <c r="C99" s="123" t="s">
        <v>277</v>
      </c>
      <c r="D99" s="124" t="s">
        <v>846</v>
      </c>
      <c r="E99" s="125" t="s">
        <v>75</v>
      </c>
      <c r="F99" s="57" t="str">
        <f>VLOOKUP(D99,Háttér!$Q$2:$R$24,2,0)</f>
        <v>Specializált_gép_és_járműgyártás</v>
      </c>
      <c r="G99" s="57" t="str">
        <f t="shared" si="2"/>
        <v>Berettyóújfalui SZC Csiha Győző Technikum és Szakképző Iskola Specializált_gép_és_járműgyártás</v>
      </c>
      <c r="H99" s="126" t="s">
        <v>75</v>
      </c>
      <c r="I99" s="127" t="s">
        <v>75</v>
      </c>
      <c r="J99" s="126" t="s">
        <v>75</v>
      </c>
      <c r="K99" s="128">
        <v>12</v>
      </c>
      <c r="L99" s="128">
        <v>22</v>
      </c>
      <c r="M99" s="117">
        <v>10</v>
      </c>
      <c r="N99" s="128">
        <v>0</v>
      </c>
      <c r="O99" s="128"/>
      <c r="P99" s="128">
        <v>0</v>
      </c>
      <c r="Q99" s="116" t="str">
        <f t="shared" si="3"/>
        <v>+</v>
      </c>
      <c r="R99" s="118"/>
      <c r="S99" s="129" t="s">
        <v>832</v>
      </c>
      <c r="T99" s="130"/>
      <c r="U99" s="131" t="s">
        <v>833</v>
      </c>
    </row>
    <row r="100" spans="1:21" ht="29" hidden="1" x14ac:dyDescent="0.35">
      <c r="A100" s="121" t="str">
        <f>IFERROR(VLOOKUP(B100,[6]lista!$B$2:$C$46,2,0),"")</f>
        <v>Hajdú-Bihar</v>
      </c>
      <c r="B100" s="122" t="s">
        <v>871</v>
      </c>
      <c r="C100" s="123" t="s">
        <v>278</v>
      </c>
      <c r="D100" s="124" t="s">
        <v>834</v>
      </c>
      <c r="E100" s="125" t="s">
        <v>75</v>
      </c>
      <c r="F100" s="57" t="str">
        <f>VLOOKUP(D100,Háttér!$Q$2:$R$24,2,0)</f>
        <v>Gépészet</v>
      </c>
      <c r="G100" s="57" t="str">
        <f t="shared" si="2"/>
        <v>Berettyóújfalui SZC Karacs Ferenc Gimnázium, Technikum és Szakképző Iskola Gépészet</v>
      </c>
      <c r="H100" s="126" t="s">
        <v>75</v>
      </c>
      <c r="I100" s="127" t="s">
        <v>75</v>
      </c>
      <c r="J100" s="126" t="s">
        <v>75</v>
      </c>
      <c r="K100" s="128">
        <v>16</v>
      </c>
      <c r="L100" s="128">
        <v>11</v>
      </c>
      <c r="M100" s="117">
        <v>1</v>
      </c>
      <c r="N100" s="128">
        <v>18</v>
      </c>
      <c r="O100" s="128"/>
      <c r="P100" s="128">
        <v>3</v>
      </c>
      <c r="Q100" s="116" t="str">
        <f t="shared" si="3"/>
        <v>-</v>
      </c>
      <c r="R100" s="118"/>
      <c r="S100" s="129" t="s">
        <v>832</v>
      </c>
      <c r="T100" s="130"/>
      <c r="U100" s="131" t="s">
        <v>833</v>
      </c>
    </row>
    <row r="101" spans="1:21" ht="29" hidden="1" x14ac:dyDescent="0.35">
      <c r="A101" s="121" t="str">
        <f>IFERROR(VLOOKUP(B101,[6]lista!$B$2:$C$46,2,0),"")</f>
        <v>Hajdú-Bihar</v>
      </c>
      <c r="B101" s="122" t="s">
        <v>871</v>
      </c>
      <c r="C101" s="123" t="s">
        <v>278</v>
      </c>
      <c r="D101" s="124" t="s">
        <v>835</v>
      </c>
      <c r="E101" s="125" t="s">
        <v>75</v>
      </c>
      <c r="F101" s="57" t="str">
        <f>VLOOKUP(D101,Háttér!$Q$2:$R$24,2,0)</f>
        <v>Informatika_és_távközlés</v>
      </c>
      <c r="G101" s="57" t="str">
        <f t="shared" si="2"/>
        <v>Berettyóújfalui SZC Karacs Ferenc Gimnázium, Technikum és Szakképző Iskola Informatika_és_távközlés</v>
      </c>
      <c r="H101" s="126" t="s">
        <v>75</v>
      </c>
      <c r="I101" s="127" t="s">
        <v>75</v>
      </c>
      <c r="J101" s="126" t="s">
        <v>75</v>
      </c>
      <c r="K101" s="128">
        <v>16</v>
      </c>
      <c r="L101" s="128">
        <v>36</v>
      </c>
      <c r="M101" s="117">
        <v>14</v>
      </c>
      <c r="N101" s="128">
        <v>48</v>
      </c>
      <c r="O101" s="128"/>
      <c r="P101" s="128">
        <v>12</v>
      </c>
      <c r="Q101" s="116" t="str">
        <f t="shared" si="3"/>
        <v>+</v>
      </c>
      <c r="R101" s="118"/>
      <c r="S101" s="129" t="s">
        <v>832</v>
      </c>
      <c r="T101" s="130"/>
      <c r="U101" s="131" t="s">
        <v>833</v>
      </c>
    </row>
    <row r="102" spans="1:21" ht="29" hidden="1" x14ac:dyDescent="0.35">
      <c r="A102" s="121" t="str">
        <f>IFERROR(VLOOKUP(B102,[6]lista!$B$2:$C$46,2,0),"")</f>
        <v>Hajdú-Bihar</v>
      </c>
      <c r="B102" s="122" t="s">
        <v>871</v>
      </c>
      <c r="C102" s="123" t="s">
        <v>278</v>
      </c>
      <c r="D102" s="124" t="s">
        <v>852</v>
      </c>
      <c r="E102" s="125" t="s">
        <v>75</v>
      </c>
      <c r="F102" s="57" t="str">
        <f>VLOOKUP(D102,Háttér!$Q$2:$R$24,2,0)</f>
        <v>Mezőgazdaság_és_erdészet</v>
      </c>
      <c r="G102" s="57" t="str">
        <f t="shared" si="2"/>
        <v>Berettyóújfalui SZC Karacs Ferenc Gimnázium, Technikum és Szakképző Iskola Mezőgazdaság_és_erdészet</v>
      </c>
      <c r="H102" s="126" t="s">
        <v>75</v>
      </c>
      <c r="I102" s="127" t="s">
        <v>75</v>
      </c>
      <c r="J102" s="126" t="s">
        <v>75</v>
      </c>
      <c r="K102" s="128">
        <v>16</v>
      </c>
      <c r="L102" s="128">
        <v>15</v>
      </c>
      <c r="M102" s="117">
        <v>3</v>
      </c>
      <c r="N102" s="128">
        <v>13</v>
      </c>
      <c r="O102" s="128"/>
      <c r="P102" s="128">
        <v>2</v>
      </c>
      <c r="Q102" s="116" t="str">
        <f t="shared" si="3"/>
        <v>+</v>
      </c>
      <c r="R102" s="118"/>
      <c r="S102" s="129" t="s">
        <v>832</v>
      </c>
      <c r="T102" s="130" t="s">
        <v>874</v>
      </c>
      <c r="U102" s="131" t="s">
        <v>853</v>
      </c>
    </row>
    <row r="103" spans="1:21" ht="29" hidden="1" x14ac:dyDescent="0.35">
      <c r="A103" s="121" t="str">
        <f>IFERROR(VLOOKUP(B103,[6]lista!$B$2:$C$46,2,0),"")</f>
        <v>Hajdú-Bihar</v>
      </c>
      <c r="B103" s="122" t="s">
        <v>871</v>
      </c>
      <c r="C103" s="123" t="s">
        <v>278</v>
      </c>
      <c r="D103" s="124" t="s">
        <v>850</v>
      </c>
      <c r="E103" s="125" t="s">
        <v>75</v>
      </c>
      <c r="F103" s="57" t="str">
        <f>VLOOKUP(D103,Háttér!$Q$2:$R$24,2,0)</f>
        <v>Szociális</v>
      </c>
      <c r="G103" s="57" t="str">
        <f t="shared" si="2"/>
        <v>Berettyóújfalui SZC Karacs Ferenc Gimnázium, Technikum és Szakképző Iskola Szociális</v>
      </c>
      <c r="H103" s="126" t="s">
        <v>75</v>
      </c>
      <c r="I103" s="127" t="s">
        <v>75</v>
      </c>
      <c r="J103" s="126" t="s">
        <v>75</v>
      </c>
      <c r="K103" s="128">
        <v>16</v>
      </c>
      <c r="L103" s="128">
        <v>35</v>
      </c>
      <c r="M103" s="117">
        <v>16</v>
      </c>
      <c r="N103" s="128">
        <v>36</v>
      </c>
      <c r="O103" s="128"/>
      <c r="P103" s="128">
        <v>24</v>
      </c>
      <c r="Q103" s="116" t="str">
        <f t="shared" si="3"/>
        <v>-</v>
      </c>
      <c r="R103" s="118"/>
      <c r="S103" s="129" t="s">
        <v>832</v>
      </c>
      <c r="T103" s="130"/>
      <c r="U103" s="131" t="s">
        <v>833</v>
      </c>
    </row>
    <row r="104" spans="1:21" ht="43.5" hidden="1" x14ac:dyDescent="0.35">
      <c r="A104" s="121" t="str">
        <f>IFERROR(VLOOKUP(B104,[6]lista!$B$2:$C$46,2,0),"")</f>
        <v>Hajdú-Bihar</v>
      </c>
      <c r="B104" s="122" t="s">
        <v>871</v>
      </c>
      <c r="C104" s="123" t="s">
        <v>278</v>
      </c>
      <c r="D104" s="124" t="s">
        <v>864</v>
      </c>
      <c r="E104" s="125" t="s">
        <v>75</v>
      </c>
      <c r="F104" s="57" t="str">
        <f>VLOOKUP(D104,Háttér!$Q$2:$R$24,2,0)</f>
        <v>Környezetvédelem_és_vízügy</v>
      </c>
      <c r="G104" s="57" t="str">
        <f t="shared" si="2"/>
        <v>Berettyóújfalui SZC Karacs Ferenc Gimnázium, Technikum és Szakképző Iskola Környezetvédelem_és_vízügy</v>
      </c>
      <c r="H104" s="126" t="s">
        <v>75</v>
      </c>
      <c r="I104" s="127" t="s">
        <v>75</v>
      </c>
      <c r="J104" s="126" t="s">
        <v>75</v>
      </c>
      <c r="K104" s="128">
        <v>16</v>
      </c>
      <c r="L104" s="128">
        <v>6</v>
      </c>
      <c r="M104" s="117">
        <v>0</v>
      </c>
      <c r="N104" s="128">
        <v>0</v>
      </c>
      <c r="O104" s="128"/>
      <c r="P104" s="128">
        <v>0</v>
      </c>
      <c r="Q104" s="116" t="str">
        <f t="shared" si="3"/>
        <v>+</v>
      </c>
      <c r="R104" s="118"/>
      <c r="S104" s="129" t="s">
        <v>832</v>
      </c>
      <c r="T104" s="130" t="s">
        <v>877</v>
      </c>
      <c r="U104" s="131" t="s">
        <v>833</v>
      </c>
    </row>
    <row r="105" spans="1:21" ht="29" hidden="1" x14ac:dyDescent="0.35">
      <c r="A105" s="121" t="str">
        <f>IFERROR(VLOOKUP(B105,[6]lista!$B$2:$C$46,2,0),"")</f>
        <v>Hajdú-Bihar</v>
      </c>
      <c r="B105" s="122" t="s">
        <v>871</v>
      </c>
      <c r="C105" s="123" t="s">
        <v>278</v>
      </c>
      <c r="D105" s="124" t="s">
        <v>857</v>
      </c>
      <c r="E105" s="125" t="s">
        <v>75</v>
      </c>
      <c r="F105" s="57" t="str">
        <f>VLOOKUP(D105,Háttér!$Q$2:$R$24,2,0)</f>
        <v>Elektronika_és_elektrotechnika</v>
      </c>
      <c r="G105" s="57" t="str">
        <f t="shared" si="2"/>
        <v>Berettyóújfalui SZC Karacs Ferenc Gimnázium, Technikum és Szakképző Iskola Elektronika_és_elektrotechnika</v>
      </c>
      <c r="H105" s="126" t="s">
        <v>75</v>
      </c>
      <c r="I105" s="127" t="s">
        <v>75</v>
      </c>
      <c r="J105" s="126" t="s">
        <v>75</v>
      </c>
      <c r="K105" s="128">
        <v>16</v>
      </c>
      <c r="L105" s="128">
        <v>19</v>
      </c>
      <c r="M105" s="117">
        <v>0</v>
      </c>
      <c r="N105" s="128">
        <v>0</v>
      </c>
      <c r="O105" s="128"/>
      <c r="P105" s="128">
        <v>0</v>
      </c>
      <c r="Q105" s="116" t="str">
        <f t="shared" si="3"/>
        <v>+</v>
      </c>
      <c r="R105" s="118"/>
      <c r="S105" s="129" t="s">
        <v>832</v>
      </c>
      <c r="T105" s="130"/>
      <c r="U105" s="131" t="s">
        <v>833</v>
      </c>
    </row>
    <row r="106" spans="1:21" ht="29" hidden="1" x14ac:dyDescent="0.35">
      <c r="A106" s="121" t="str">
        <f>IFERROR(VLOOKUP(B106,[6]lista!$B$2:$C$46,2,0),"")</f>
        <v>Hajdú-Bihar</v>
      </c>
      <c r="B106" s="122" t="s">
        <v>871</v>
      </c>
      <c r="C106" s="123" t="s">
        <v>278</v>
      </c>
      <c r="D106" s="124" t="s">
        <v>846</v>
      </c>
      <c r="E106" s="125" t="s">
        <v>75</v>
      </c>
      <c r="F106" s="57" t="str">
        <f>VLOOKUP(D106,Háttér!$Q$2:$R$24,2,0)</f>
        <v>Specializált_gép_és_járműgyártás</v>
      </c>
      <c r="G106" s="57" t="str">
        <f t="shared" si="2"/>
        <v>Berettyóújfalui SZC Karacs Ferenc Gimnázium, Technikum és Szakképző Iskola Specializált_gép_és_járműgyártás</v>
      </c>
      <c r="H106" s="126" t="s">
        <v>75</v>
      </c>
      <c r="I106" s="127" t="s">
        <v>75</v>
      </c>
      <c r="J106" s="126" t="s">
        <v>75</v>
      </c>
      <c r="K106" s="128">
        <v>26</v>
      </c>
      <c r="L106" s="128">
        <v>25</v>
      </c>
      <c r="M106" s="117">
        <v>16</v>
      </c>
      <c r="N106" s="128">
        <v>47</v>
      </c>
      <c r="O106" s="128"/>
      <c r="P106" s="128">
        <v>28</v>
      </c>
      <c r="Q106" s="116" t="str">
        <f t="shared" si="3"/>
        <v>-</v>
      </c>
      <c r="R106" s="118"/>
      <c r="S106" s="129" t="s">
        <v>832</v>
      </c>
      <c r="T106" s="130"/>
      <c r="U106" s="131" t="s">
        <v>833</v>
      </c>
    </row>
    <row r="107" spans="1:21" ht="29" hidden="1" x14ac:dyDescent="0.35">
      <c r="A107" s="121" t="str">
        <f>IFERROR(VLOOKUP(B107,[6]lista!$B$2:$C$46,2,0),"")</f>
        <v>Hajdú-Bihar</v>
      </c>
      <c r="B107" s="122" t="s">
        <v>871</v>
      </c>
      <c r="C107" s="123" t="s">
        <v>279</v>
      </c>
      <c r="D107" s="124" t="s">
        <v>857</v>
      </c>
      <c r="E107" s="125" t="s">
        <v>75</v>
      </c>
      <c r="F107" s="57" t="str">
        <f>VLOOKUP(D107,Háttér!$Q$2:$R$24,2,0)</f>
        <v>Elektronika_és_elektrotechnika</v>
      </c>
      <c r="G107" s="57" t="str">
        <f t="shared" si="2"/>
        <v>Berettyóújfalui SZC Közgazdasági Technikum Elektronika_és_elektrotechnika</v>
      </c>
      <c r="H107" s="126" t="s">
        <v>75</v>
      </c>
      <c r="I107" s="127" t="s">
        <v>75</v>
      </c>
      <c r="J107" s="126" t="s">
        <v>75</v>
      </c>
      <c r="K107" s="128">
        <v>16</v>
      </c>
      <c r="L107" s="128">
        <v>34</v>
      </c>
      <c r="M107" s="117">
        <v>14</v>
      </c>
      <c r="N107" s="128">
        <v>0</v>
      </c>
      <c r="O107" s="128"/>
      <c r="P107" s="128">
        <v>0</v>
      </c>
      <c r="Q107" s="116" t="str">
        <f t="shared" si="3"/>
        <v>+</v>
      </c>
      <c r="R107" s="118"/>
      <c r="S107" s="129" t="s">
        <v>832</v>
      </c>
      <c r="T107" s="130"/>
      <c r="U107" s="131" t="s">
        <v>833</v>
      </c>
    </row>
    <row r="108" spans="1:21" ht="29" hidden="1" x14ac:dyDescent="0.35">
      <c r="A108" s="121" t="str">
        <f>IFERROR(VLOOKUP(B108,[6]lista!$B$2:$C$46,2,0),"")</f>
        <v>Hajdú-Bihar</v>
      </c>
      <c r="B108" s="122" t="s">
        <v>871</v>
      </c>
      <c r="C108" s="123" t="s">
        <v>279</v>
      </c>
      <c r="D108" s="124" t="s">
        <v>835</v>
      </c>
      <c r="E108" s="125" t="s">
        <v>75</v>
      </c>
      <c r="F108" s="57" t="str">
        <f>VLOOKUP(D108,Háttér!$Q$2:$R$24,2,0)</f>
        <v>Informatika_és_távközlés</v>
      </c>
      <c r="G108" s="57" t="str">
        <f t="shared" si="2"/>
        <v>Berettyóújfalui SZC Közgazdasági Technikum Informatika_és_távközlés</v>
      </c>
      <c r="H108" s="126" t="s">
        <v>75</v>
      </c>
      <c r="I108" s="127" t="s">
        <v>75</v>
      </c>
      <c r="J108" s="126" t="s">
        <v>75</v>
      </c>
      <c r="K108" s="128">
        <v>16</v>
      </c>
      <c r="L108" s="128">
        <v>66</v>
      </c>
      <c r="M108" s="117">
        <v>16</v>
      </c>
      <c r="N108" s="128">
        <v>104</v>
      </c>
      <c r="O108" s="128"/>
      <c r="P108" s="128">
        <v>30</v>
      </c>
      <c r="Q108" s="116" t="str">
        <f t="shared" si="3"/>
        <v>-</v>
      </c>
      <c r="R108" s="118"/>
      <c r="S108" s="129" t="s">
        <v>832</v>
      </c>
      <c r="T108" s="130"/>
      <c r="U108" s="131" t="s">
        <v>833</v>
      </c>
    </row>
    <row r="109" spans="1:21" ht="29" hidden="1" x14ac:dyDescent="0.35">
      <c r="A109" s="121" t="str">
        <f>IFERROR(VLOOKUP(B109,[6]lista!$B$2:$C$46,2,0),"")</f>
        <v>Hajdú-Bihar</v>
      </c>
      <c r="B109" s="122" t="s">
        <v>871</v>
      </c>
      <c r="C109" s="123" t="s">
        <v>279</v>
      </c>
      <c r="D109" s="124" t="s">
        <v>836</v>
      </c>
      <c r="E109" s="125" t="s">
        <v>75</v>
      </c>
      <c r="F109" s="57" t="str">
        <f>VLOOKUP(D109,Háttér!$Q$2:$R$24,2,0)</f>
        <v>Gazdálkodás_és_menedzsment</v>
      </c>
      <c r="G109" s="57" t="str">
        <f t="shared" si="2"/>
        <v>Berettyóújfalui SZC Közgazdasági Technikum Gazdálkodás_és_menedzsment</v>
      </c>
      <c r="H109" s="126" t="s">
        <v>75</v>
      </c>
      <c r="I109" s="127" t="s">
        <v>75</v>
      </c>
      <c r="J109" s="126" t="s">
        <v>75</v>
      </c>
      <c r="K109" s="128">
        <v>32</v>
      </c>
      <c r="L109" s="128">
        <v>42</v>
      </c>
      <c r="M109" s="117">
        <v>20</v>
      </c>
      <c r="N109" s="128">
        <v>66</v>
      </c>
      <c r="O109" s="128"/>
      <c r="P109" s="128">
        <v>26</v>
      </c>
      <c r="Q109" s="116" t="str">
        <f t="shared" si="3"/>
        <v>-</v>
      </c>
      <c r="R109" s="118"/>
      <c r="S109" s="129" t="s">
        <v>832</v>
      </c>
      <c r="T109" s="130"/>
      <c r="U109" s="131" t="s">
        <v>833</v>
      </c>
    </row>
    <row r="110" spans="1:21" ht="15.5" hidden="1" x14ac:dyDescent="0.35">
      <c r="A110" s="121" t="str">
        <f>IFERROR(VLOOKUP(B110,[6]lista!$B$2:$C$46,2,0),"")</f>
        <v>Hajdú-Bihar</v>
      </c>
      <c r="B110" s="122" t="s">
        <v>871</v>
      </c>
      <c r="C110" s="123" t="s">
        <v>279</v>
      </c>
      <c r="D110" s="124" t="s">
        <v>831</v>
      </c>
      <c r="E110" s="125" t="s">
        <v>75</v>
      </c>
      <c r="F110" s="57" t="str">
        <f>VLOOKUP(D110,Háttér!$Q$2:$R$24,2,0)</f>
        <v>Turizmus_vendéglátás</v>
      </c>
      <c r="G110" s="57" t="str">
        <f t="shared" si="2"/>
        <v>Berettyóújfalui SZC Közgazdasági Technikum Turizmus_vendéglátás</v>
      </c>
      <c r="H110" s="126" t="s">
        <v>75</v>
      </c>
      <c r="I110" s="127" t="s">
        <v>75</v>
      </c>
      <c r="J110" s="126" t="s">
        <v>75</v>
      </c>
      <c r="K110" s="128">
        <v>32</v>
      </c>
      <c r="L110" s="128">
        <v>62</v>
      </c>
      <c r="M110" s="117">
        <v>14</v>
      </c>
      <c r="N110" s="128">
        <v>68</v>
      </c>
      <c r="O110" s="128"/>
      <c r="P110" s="128">
        <v>12</v>
      </c>
      <c r="Q110" s="116" t="str">
        <f t="shared" si="3"/>
        <v>+</v>
      </c>
      <c r="R110" s="118"/>
      <c r="S110" s="129" t="s">
        <v>832</v>
      </c>
      <c r="T110" s="130"/>
      <c r="U110" s="131" t="s">
        <v>833</v>
      </c>
    </row>
    <row r="111" spans="1:21" ht="29" hidden="1" x14ac:dyDescent="0.35">
      <c r="A111" s="121" t="str">
        <f>IFERROR(VLOOKUP(B111,[6]lista!$B$2:$C$46,2,0),"")</f>
        <v>Hajdú-Bihar</v>
      </c>
      <c r="B111" s="122" t="s">
        <v>871</v>
      </c>
      <c r="C111" s="123" t="s">
        <v>280</v>
      </c>
      <c r="D111" s="124" t="s">
        <v>834</v>
      </c>
      <c r="E111" s="125" t="s">
        <v>75</v>
      </c>
      <c r="F111" s="57" t="str">
        <f>VLOOKUP(D111,Háttér!$Q$2:$R$24,2,0)</f>
        <v>Gépészet</v>
      </c>
      <c r="G111" s="57" t="str">
        <f t="shared" si="2"/>
        <v>Berettyóújfalui SZC Veres Péter Gimnázium, Technikum és Szakképző Iskola Gépészet</v>
      </c>
      <c r="H111" s="126" t="s">
        <v>75</v>
      </c>
      <c r="I111" s="127" t="s">
        <v>75</v>
      </c>
      <c r="J111" s="126" t="s">
        <v>75</v>
      </c>
      <c r="K111" s="128">
        <v>16</v>
      </c>
      <c r="L111" s="128">
        <v>19</v>
      </c>
      <c r="M111" s="117">
        <v>2</v>
      </c>
      <c r="N111" s="128">
        <v>31</v>
      </c>
      <c r="O111" s="128"/>
      <c r="P111" s="128">
        <v>12</v>
      </c>
      <c r="Q111" s="116" t="str">
        <f t="shared" si="3"/>
        <v>-</v>
      </c>
      <c r="R111" s="118"/>
      <c r="S111" s="129" t="s">
        <v>832</v>
      </c>
      <c r="T111" s="130"/>
      <c r="U111" s="131" t="s">
        <v>833</v>
      </c>
    </row>
    <row r="112" spans="1:21" ht="29" hidden="1" x14ac:dyDescent="0.35">
      <c r="A112" s="121" t="str">
        <f>IFERROR(VLOOKUP(B112,[6]lista!$B$2:$C$46,2,0),"")</f>
        <v>Hajdú-Bihar</v>
      </c>
      <c r="B112" s="122" t="s">
        <v>871</v>
      </c>
      <c r="C112" s="123" t="s">
        <v>280</v>
      </c>
      <c r="D112" s="124" t="s">
        <v>848</v>
      </c>
      <c r="E112" s="125" t="s">
        <v>75</v>
      </c>
      <c r="F112" s="57" t="str">
        <f>VLOOKUP(D112,Háttér!$Q$2:$R$24,2,0)</f>
        <v>Kereskedelem</v>
      </c>
      <c r="G112" s="57" t="str">
        <f t="shared" si="2"/>
        <v>Berettyóújfalui SZC Veres Péter Gimnázium, Technikum és Szakképző Iskola Kereskedelem</v>
      </c>
      <c r="H112" s="126" t="s">
        <v>75</v>
      </c>
      <c r="I112" s="127" t="s">
        <v>75</v>
      </c>
      <c r="J112" s="126" t="s">
        <v>75</v>
      </c>
      <c r="K112" s="128">
        <v>16</v>
      </c>
      <c r="L112" s="128">
        <v>20</v>
      </c>
      <c r="M112" s="117">
        <v>8</v>
      </c>
      <c r="N112" s="128">
        <v>26</v>
      </c>
      <c r="O112" s="128"/>
      <c r="P112" s="128">
        <v>8</v>
      </c>
      <c r="Q112" s="116" t="str">
        <f t="shared" si="3"/>
        <v>+</v>
      </c>
      <c r="R112" s="118"/>
      <c r="S112" s="129" t="s">
        <v>832</v>
      </c>
      <c r="T112" s="130"/>
      <c r="U112" s="131" t="s">
        <v>833</v>
      </c>
    </row>
    <row r="113" spans="1:21" ht="29" hidden="1" x14ac:dyDescent="0.35">
      <c r="A113" s="121" t="str">
        <f>IFERROR(VLOOKUP(B113,[6]lista!$B$2:$C$46,2,0),"")</f>
        <v>Hajdú-Bihar</v>
      </c>
      <c r="B113" s="122" t="s">
        <v>871</v>
      </c>
      <c r="C113" s="123" t="s">
        <v>280</v>
      </c>
      <c r="D113" s="124" t="s">
        <v>831</v>
      </c>
      <c r="E113" s="125" t="s">
        <v>75</v>
      </c>
      <c r="F113" s="57" t="str">
        <f>VLOOKUP(D113,Háttér!$Q$2:$R$24,2,0)</f>
        <v>Turizmus_vendéglátás</v>
      </c>
      <c r="G113" s="57" t="str">
        <f t="shared" si="2"/>
        <v>Berettyóújfalui SZC Veres Péter Gimnázium, Technikum és Szakképző Iskola Turizmus_vendéglátás</v>
      </c>
      <c r="H113" s="126" t="s">
        <v>75</v>
      </c>
      <c r="I113" s="127" t="s">
        <v>75</v>
      </c>
      <c r="J113" s="126" t="s">
        <v>75</v>
      </c>
      <c r="K113" s="128">
        <v>16</v>
      </c>
      <c r="L113" s="128">
        <v>25</v>
      </c>
      <c r="M113" s="117">
        <v>9</v>
      </c>
      <c r="N113" s="128">
        <v>26</v>
      </c>
      <c r="O113" s="128"/>
      <c r="P113" s="128">
        <v>9</v>
      </c>
      <c r="Q113" s="116" t="str">
        <f t="shared" si="3"/>
        <v>+</v>
      </c>
      <c r="R113" s="118"/>
      <c r="S113" s="129" t="s">
        <v>832</v>
      </c>
      <c r="T113" s="130"/>
      <c r="U113" s="131" t="s">
        <v>833</v>
      </c>
    </row>
    <row r="114" spans="1:21" ht="29" hidden="1" x14ac:dyDescent="0.35">
      <c r="A114" s="121" t="str">
        <f>IFERROR(VLOOKUP(B114,[6]lista!$B$2:$C$46,2,0),"")</f>
        <v>Hajdú-Bihar</v>
      </c>
      <c r="B114" s="122" t="s">
        <v>871</v>
      </c>
      <c r="C114" s="123" t="s">
        <v>280</v>
      </c>
      <c r="D114" s="124" t="s">
        <v>861</v>
      </c>
      <c r="E114" s="125" t="s">
        <v>75</v>
      </c>
      <c r="F114" s="57" t="str">
        <f>VLOOKUP(D114,Háttér!$Q$2:$R$24,2,0)</f>
        <v>Sport</v>
      </c>
      <c r="G114" s="57" t="str">
        <f t="shared" si="2"/>
        <v>Berettyóújfalui SZC Veres Péter Gimnázium, Technikum és Szakképző Iskola Sport</v>
      </c>
      <c r="H114" s="126" t="s">
        <v>75</v>
      </c>
      <c r="I114" s="127" t="s">
        <v>75</v>
      </c>
      <c r="J114" s="126" t="s">
        <v>75</v>
      </c>
      <c r="K114" s="128">
        <v>16</v>
      </c>
      <c r="L114" s="128">
        <v>21</v>
      </c>
      <c r="M114" s="117">
        <v>4</v>
      </c>
      <c r="N114" s="128">
        <v>19</v>
      </c>
      <c r="O114" s="128"/>
      <c r="P114" s="128">
        <v>6</v>
      </c>
      <c r="Q114" s="116" t="str">
        <f t="shared" si="3"/>
        <v>-</v>
      </c>
      <c r="R114" s="118"/>
      <c r="S114" s="129" t="s">
        <v>832</v>
      </c>
      <c r="T114" s="130"/>
      <c r="U114" s="131" t="s">
        <v>833</v>
      </c>
    </row>
    <row r="115" spans="1:21" ht="29" hidden="1" x14ac:dyDescent="0.35">
      <c r="A115" s="121" t="str">
        <f>IFERROR(VLOOKUP(B115,[6]lista!$B$2:$C$46,2,0),"")</f>
        <v>Hajdú-Bihar</v>
      </c>
      <c r="B115" s="122" t="s">
        <v>871</v>
      </c>
      <c r="C115" s="123" t="s">
        <v>703</v>
      </c>
      <c r="D115" s="124" t="s">
        <v>848</v>
      </c>
      <c r="E115" s="125" t="s">
        <v>75</v>
      </c>
      <c r="F115" s="57" t="str">
        <f>VLOOKUP(D115,Háttér!$Q$2:$R$24,2,0)</f>
        <v>Kereskedelem</v>
      </c>
      <c r="G115" s="57" t="str">
        <f t="shared" si="2"/>
        <v>Berettyóújfalui SZC Veress Ferenc Szakképző Iskola Kereskedelem</v>
      </c>
      <c r="H115" s="126" t="s">
        <v>75</v>
      </c>
      <c r="I115" s="127" t="s">
        <v>75</v>
      </c>
      <c r="J115" s="126" t="s">
        <v>75</v>
      </c>
      <c r="K115" s="128">
        <v>16</v>
      </c>
      <c r="L115" s="128">
        <v>3</v>
      </c>
      <c r="M115" s="117">
        <v>0</v>
      </c>
      <c r="N115" s="128">
        <v>7</v>
      </c>
      <c r="O115" s="128"/>
      <c r="P115" s="128">
        <v>0</v>
      </c>
      <c r="Q115" s="116" t="str">
        <f t="shared" si="3"/>
        <v>+</v>
      </c>
      <c r="R115" s="118"/>
      <c r="S115" s="129" t="s">
        <v>832</v>
      </c>
      <c r="T115" s="130"/>
      <c r="U115" s="131" t="s">
        <v>833</v>
      </c>
    </row>
    <row r="116" spans="1:21" ht="43.5" hidden="1" x14ac:dyDescent="0.35">
      <c r="A116" s="121" t="str">
        <f>IFERROR(VLOOKUP(B116,[6]lista!$B$2:$C$46,2,0),"")</f>
        <v>Hajdú-Bihar</v>
      </c>
      <c r="B116" s="122" t="s">
        <v>871</v>
      </c>
      <c r="C116" s="123" t="s">
        <v>703</v>
      </c>
      <c r="D116" s="124" t="s">
        <v>840</v>
      </c>
      <c r="E116" s="125" t="s">
        <v>75</v>
      </c>
      <c r="F116" s="57" t="str">
        <f>VLOOKUP(D116,Háttér!$Q$2:$R$24,2,0)</f>
        <v>Szépészet</v>
      </c>
      <c r="G116" s="57" t="str">
        <f t="shared" si="2"/>
        <v>Berettyóújfalui SZC Veress Ferenc Szakképző Iskola Szépészet</v>
      </c>
      <c r="H116" s="126" t="s">
        <v>75</v>
      </c>
      <c r="I116" s="127" t="s">
        <v>75</v>
      </c>
      <c r="J116" s="126" t="s">
        <v>75</v>
      </c>
      <c r="K116" s="128">
        <v>16</v>
      </c>
      <c r="L116" s="128">
        <v>3</v>
      </c>
      <c r="M116" s="117">
        <v>1</v>
      </c>
      <c r="N116" s="128">
        <v>20</v>
      </c>
      <c r="O116" s="128"/>
      <c r="P116" s="128">
        <v>3</v>
      </c>
      <c r="Q116" s="116" t="str">
        <f t="shared" si="3"/>
        <v>-</v>
      </c>
      <c r="R116" s="118"/>
      <c r="S116" s="129" t="s">
        <v>832</v>
      </c>
      <c r="T116" s="130" t="s">
        <v>877</v>
      </c>
      <c r="U116" s="131" t="s">
        <v>833</v>
      </c>
    </row>
    <row r="117" spans="1:21" ht="29" hidden="1" x14ac:dyDescent="0.35">
      <c r="A117" s="121" t="str">
        <f>IFERROR(VLOOKUP(B117,[7]lista!$B$2:$C$46,2,0),"")</f>
        <v>Budapest</v>
      </c>
      <c r="B117" s="122" t="s">
        <v>878</v>
      </c>
      <c r="C117" s="123" t="s">
        <v>284</v>
      </c>
      <c r="D117" s="124" t="s">
        <v>831</v>
      </c>
      <c r="E117" s="125" t="s">
        <v>869</v>
      </c>
      <c r="F117" s="57" t="str">
        <f>VLOOKUP(D117,Háttér!$Q$2:$R$24,2,0)</f>
        <v>Turizmus_vendéglátás</v>
      </c>
      <c r="G117" s="57" t="str">
        <f t="shared" si="2"/>
        <v>Budapesti Gazdasági SZC Békésy György Technikum Turizmus_vendéglátás</v>
      </c>
      <c r="H117" s="126" t="s">
        <v>74</v>
      </c>
      <c r="I117" s="127" t="s">
        <v>75</v>
      </c>
      <c r="J117" s="126" t="s">
        <v>75</v>
      </c>
      <c r="K117" s="128">
        <v>32</v>
      </c>
      <c r="L117" s="128">
        <v>171</v>
      </c>
      <c r="M117" s="117">
        <v>32</v>
      </c>
      <c r="N117" s="128">
        <v>185</v>
      </c>
      <c r="O117" s="128"/>
      <c r="P117" s="128">
        <v>34</v>
      </c>
      <c r="Q117" s="116" t="str">
        <f t="shared" si="3"/>
        <v>-</v>
      </c>
      <c r="R117" s="118"/>
      <c r="S117" s="129" t="s">
        <v>832</v>
      </c>
      <c r="T117" s="136"/>
      <c r="U117" s="131" t="s">
        <v>833</v>
      </c>
    </row>
    <row r="118" spans="1:21" ht="29" hidden="1" x14ac:dyDescent="0.35">
      <c r="A118" s="121" t="str">
        <f>IFERROR(VLOOKUP(B118,[7]lista!$B$2:$C$46,2,0),"")</f>
        <v>Budapest</v>
      </c>
      <c r="B118" s="122" t="s">
        <v>878</v>
      </c>
      <c r="C118" s="123" t="s">
        <v>284</v>
      </c>
      <c r="D118" s="124" t="s">
        <v>836</v>
      </c>
      <c r="E118" s="125" t="s">
        <v>75</v>
      </c>
      <c r="F118" s="57" t="str">
        <f>VLOOKUP(D118,Háttér!$Q$2:$R$24,2,0)</f>
        <v>Gazdálkodás_és_menedzsment</v>
      </c>
      <c r="G118" s="57" t="str">
        <f t="shared" si="2"/>
        <v>Budapesti Gazdasági SZC Békésy György Technikum Gazdálkodás_és_menedzsment</v>
      </c>
      <c r="H118" s="126" t="s">
        <v>75</v>
      </c>
      <c r="I118" s="127" t="s">
        <v>75</v>
      </c>
      <c r="J118" s="126" t="s">
        <v>75</v>
      </c>
      <c r="K118" s="128">
        <v>32</v>
      </c>
      <c r="L118" s="128">
        <v>154</v>
      </c>
      <c r="M118" s="117">
        <v>32</v>
      </c>
      <c r="N118" s="128">
        <v>133</v>
      </c>
      <c r="O118" s="128"/>
      <c r="P118" s="128">
        <v>34</v>
      </c>
      <c r="Q118" s="116" t="str">
        <f t="shared" si="3"/>
        <v>-</v>
      </c>
      <c r="R118" s="118"/>
      <c r="S118" s="129" t="s">
        <v>832</v>
      </c>
      <c r="T118" s="136"/>
      <c r="U118" s="131" t="s">
        <v>833</v>
      </c>
    </row>
    <row r="119" spans="1:21" ht="29" hidden="1" x14ac:dyDescent="0.35">
      <c r="A119" s="121" t="str">
        <f>IFERROR(VLOOKUP(B119,[7]lista!$B$2:$C$46,2,0),"")</f>
        <v>Budapest</v>
      </c>
      <c r="B119" s="122" t="s">
        <v>878</v>
      </c>
      <c r="C119" s="123" t="s">
        <v>284</v>
      </c>
      <c r="D119" s="124" t="s">
        <v>848</v>
      </c>
      <c r="E119" s="125" t="s">
        <v>75</v>
      </c>
      <c r="F119" s="57" t="str">
        <f>VLOOKUP(D119,Háttér!$Q$2:$R$24,2,0)</f>
        <v>Kereskedelem</v>
      </c>
      <c r="G119" s="57" t="str">
        <f t="shared" si="2"/>
        <v>Budapesti Gazdasági SZC Békésy György Technikum Kereskedelem</v>
      </c>
      <c r="H119" s="126" t="s">
        <v>75</v>
      </c>
      <c r="I119" s="127" t="s">
        <v>75</v>
      </c>
      <c r="J119" s="126" t="s">
        <v>75</v>
      </c>
      <c r="K119" s="128">
        <v>32</v>
      </c>
      <c r="L119" s="128">
        <v>185</v>
      </c>
      <c r="M119" s="117">
        <v>32</v>
      </c>
      <c r="N119" s="128">
        <v>153</v>
      </c>
      <c r="O119" s="128"/>
      <c r="P119" s="128">
        <v>34</v>
      </c>
      <c r="Q119" s="116" t="str">
        <f t="shared" si="3"/>
        <v>-</v>
      </c>
      <c r="R119" s="118"/>
      <c r="S119" s="129" t="s">
        <v>832</v>
      </c>
      <c r="T119" s="136"/>
      <c r="U119" s="131" t="s">
        <v>833</v>
      </c>
    </row>
    <row r="120" spans="1:21" ht="29" hidden="1" x14ac:dyDescent="0.35">
      <c r="A120" s="121" t="str">
        <f>IFERROR(VLOOKUP(B120,[7]lista!$B$2:$C$46,2,0),"")</f>
        <v>Budapest</v>
      </c>
      <c r="B120" s="122" t="s">
        <v>878</v>
      </c>
      <c r="C120" s="123" t="s">
        <v>286</v>
      </c>
      <c r="D120" s="124" t="s">
        <v>836</v>
      </c>
      <c r="E120" s="125" t="s">
        <v>75</v>
      </c>
      <c r="F120" s="57" t="str">
        <f>VLOOKUP(D120,Háttér!$Q$2:$R$24,2,0)</f>
        <v>Gazdálkodás_és_menedzsment</v>
      </c>
      <c r="G120" s="57" t="str">
        <f t="shared" si="2"/>
        <v>Budapesti Gazdasági SZC Berzeviczy Gergely Két Tanítási Nyelvű Közgazdasági Technikum Gazdálkodás_és_menedzsment</v>
      </c>
      <c r="H120" s="126" t="s">
        <v>75</v>
      </c>
      <c r="I120" s="127" t="s">
        <v>869</v>
      </c>
      <c r="J120" s="126" t="s">
        <v>74</v>
      </c>
      <c r="K120" s="128">
        <v>32</v>
      </c>
      <c r="L120" s="128">
        <v>182</v>
      </c>
      <c r="M120" s="117">
        <v>32</v>
      </c>
      <c r="N120" s="128">
        <v>161</v>
      </c>
      <c r="O120" s="128"/>
      <c r="P120" s="128">
        <v>34</v>
      </c>
      <c r="Q120" s="116" t="str">
        <f t="shared" si="3"/>
        <v>-</v>
      </c>
      <c r="R120" s="118"/>
      <c r="S120" s="129" t="s">
        <v>832</v>
      </c>
      <c r="T120" s="136"/>
      <c r="U120" s="131" t="s">
        <v>833</v>
      </c>
    </row>
    <row r="121" spans="1:21" ht="29" hidden="1" x14ac:dyDescent="0.35">
      <c r="A121" s="121" t="str">
        <f>IFERROR(VLOOKUP(B121,[7]lista!$B$2:$C$46,2,0),"")</f>
        <v>Budapest</v>
      </c>
      <c r="B121" s="122" t="s">
        <v>878</v>
      </c>
      <c r="C121" s="123" t="s">
        <v>286</v>
      </c>
      <c r="D121" s="124" t="s">
        <v>836</v>
      </c>
      <c r="E121" s="125" t="s">
        <v>869</v>
      </c>
      <c r="F121" s="57" t="str">
        <f>VLOOKUP(D121,Háttér!$Q$2:$R$24,2,0)</f>
        <v>Gazdálkodás_és_menedzsment</v>
      </c>
      <c r="G121" s="57" t="str">
        <f t="shared" si="2"/>
        <v>Budapesti Gazdasági SZC Berzeviczy Gergely Két Tanítási Nyelvű Közgazdasági Technikum Gazdálkodás_és_menedzsment</v>
      </c>
      <c r="H121" s="126" t="s">
        <v>74</v>
      </c>
      <c r="I121" s="127" t="s">
        <v>75</v>
      </c>
      <c r="J121" s="126" t="s">
        <v>75</v>
      </c>
      <c r="K121" s="128">
        <v>16</v>
      </c>
      <c r="L121" s="128">
        <v>228</v>
      </c>
      <c r="M121" s="117">
        <v>16</v>
      </c>
      <c r="N121" s="128">
        <v>185</v>
      </c>
      <c r="O121" s="128"/>
      <c r="P121" s="128">
        <v>17</v>
      </c>
      <c r="Q121" s="116" t="str">
        <f t="shared" si="3"/>
        <v>-</v>
      </c>
      <c r="R121" s="118"/>
      <c r="S121" s="129" t="s">
        <v>832</v>
      </c>
      <c r="T121" s="137"/>
      <c r="U121" s="131" t="s">
        <v>833</v>
      </c>
    </row>
    <row r="122" spans="1:21" ht="29" hidden="1" x14ac:dyDescent="0.35">
      <c r="A122" s="121" t="str">
        <f>IFERROR(VLOOKUP(B122,[7]lista!$B$2:$C$46,2,0),"")</f>
        <v>Budapest</v>
      </c>
      <c r="B122" s="122" t="s">
        <v>878</v>
      </c>
      <c r="C122" s="123" t="s">
        <v>286</v>
      </c>
      <c r="D122" s="124" t="s">
        <v>836</v>
      </c>
      <c r="E122" s="125" t="s">
        <v>858</v>
      </c>
      <c r="F122" s="57" t="str">
        <f>VLOOKUP(D122,Háttér!$Q$2:$R$24,2,0)</f>
        <v>Gazdálkodás_és_menedzsment</v>
      </c>
      <c r="G122" s="57" t="str">
        <f t="shared" si="2"/>
        <v>Budapesti Gazdasági SZC Berzeviczy Gergely Két Tanítási Nyelvű Közgazdasági Technikum Gazdálkodás_és_menedzsment</v>
      </c>
      <c r="H122" s="126" t="s">
        <v>74</v>
      </c>
      <c r="I122" s="127" t="s">
        <v>75</v>
      </c>
      <c r="J122" s="126" t="s">
        <v>75</v>
      </c>
      <c r="K122" s="128">
        <v>16</v>
      </c>
      <c r="L122" s="128">
        <v>56</v>
      </c>
      <c r="M122" s="117">
        <v>16</v>
      </c>
      <c r="N122" s="128">
        <v>44</v>
      </c>
      <c r="O122" s="128"/>
      <c r="P122" s="128">
        <v>13</v>
      </c>
      <c r="Q122" s="116" t="str">
        <f t="shared" si="3"/>
        <v>+</v>
      </c>
      <c r="R122" s="118"/>
      <c r="S122" s="129" t="s">
        <v>832</v>
      </c>
      <c r="T122" s="136"/>
      <c r="U122" s="131" t="s">
        <v>833</v>
      </c>
    </row>
    <row r="123" spans="1:21" ht="29" hidden="1" x14ac:dyDescent="0.35">
      <c r="A123" s="121" t="str">
        <f>IFERROR(VLOOKUP(B123,[7]lista!$B$2:$C$46,2,0),"")</f>
        <v>Budapest</v>
      </c>
      <c r="B123" s="122" t="s">
        <v>878</v>
      </c>
      <c r="C123" s="123" t="s">
        <v>286</v>
      </c>
      <c r="D123" s="124" t="s">
        <v>836</v>
      </c>
      <c r="E123" s="125" t="s">
        <v>75</v>
      </c>
      <c r="F123" s="57" t="str">
        <f>VLOOKUP(D123,Háttér!$Q$2:$R$24,2,0)</f>
        <v>Gazdálkodás_és_menedzsment</v>
      </c>
      <c r="G123" s="57" t="str">
        <f t="shared" si="2"/>
        <v>Budapesti Gazdasági SZC Berzeviczy Gergely Két Tanítási Nyelvű Közgazdasági Technikum Gazdálkodás_és_menedzsment</v>
      </c>
      <c r="H123" s="126" t="s">
        <v>75</v>
      </c>
      <c r="I123" s="127" t="s">
        <v>75</v>
      </c>
      <c r="J123" s="126" t="s">
        <v>75</v>
      </c>
      <c r="K123" s="128">
        <v>32</v>
      </c>
      <c r="L123" s="128">
        <v>196</v>
      </c>
      <c r="M123" s="117">
        <v>32</v>
      </c>
      <c r="N123" s="128">
        <v>217</v>
      </c>
      <c r="O123" s="128"/>
      <c r="P123" s="128">
        <v>32</v>
      </c>
      <c r="Q123" s="116" t="str">
        <f t="shared" si="3"/>
        <v>+</v>
      </c>
      <c r="R123" s="118"/>
      <c r="S123" s="129" t="s">
        <v>832</v>
      </c>
      <c r="T123" s="136"/>
      <c r="U123" s="131" t="s">
        <v>833</v>
      </c>
    </row>
    <row r="124" spans="1:21" ht="29" hidden="1" x14ac:dyDescent="0.35">
      <c r="A124" s="121" t="str">
        <f>IFERROR(VLOOKUP(B124,[7]lista!$B$2:$C$46,2,0),"")</f>
        <v>Budapest</v>
      </c>
      <c r="B124" s="122" t="s">
        <v>878</v>
      </c>
      <c r="C124" s="123" t="s">
        <v>288</v>
      </c>
      <c r="D124" s="124" t="s">
        <v>836</v>
      </c>
      <c r="E124" s="125" t="s">
        <v>869</v>
      </c>
      <c r="F124" s="57" t="str">
        <f>VLOOKUP(D124,Háttér!$Q$2:$R$24,2,0)</f>
        <v>Gazdálkodás_és_menedzsment</v>
      </c>
      <c r="G124" s="57" t="str">
        <f t="shared" si="2"/>
        <v>Budapesti Gazdasági SZC Budai Technikum Gazdálkodás_és_menedzsment</v>
      </c>
      <c r="H124" s="126" t="s">
        <v>74</v>
      </c>
      <c r="I124" s="127" t="s">
        <v>75</v>
      </c>
      <c r="J124" s="126" t="s">
        <v>75</v>
      </c>
      <c r="K124" s="128">
        <v>32</v>
      </c>
      <c r="L124" s="128">
        <v>111</v>
      </c>
      <c r="M124" s="117">
        <v>25</v>
      </c>
      <c r="N124" s="128">
        <v>73</v>
      </c>
      <c r="O124" s="128"/>
      <c r="P124" s="128">
        <v>23</v>
      </c>
      <c r="Q124" s="116" t="str">
        <f t="shared" si="3"/>
        <v>+</v>
      </c>
      <c r="R124" s="118"/>
      <c r="S124" s="129" t="s">
        <v>832</v>
      </c>
      <c r="T124" s="136"/>
      <c r="U124" s="131" t="s">
        <v>833</v>
      </c>
    </row>
    <row r="125" spans="1:21" ht="29" hidden="1" x14ac:dyDescent="0.35">
      <c r="A125" s="121" t="str">
        <f>IFERROR(VLOOKUP(B125,[7]lista!$B$2:$C$46,2,0),"")</f>
        <v>Budapest</v>
      </c>
      <c r="B125" s="122" t="s">
        <v>878</v>
      </c>
      <c r="C125" s="123" t="s">
        <v>288</v>
      </c>
      <c r="D125" s="124" t="s">
        <v>836</v>
      </c>
      <c r="E125" s="125" t="s">
        <v>75</v>
      </c>
      <c r="F125" s="57" t="str">
        <f>VLOOKUP(D125,Háttér!$Q$2:$R$24,2,0)</f>
        <v>Gazdálkodás_és_menedzsment</v>
      </c>
      <c r="G125" s="57" t="str">
        <f t="shared" si="2"/>
        <v>Budapesti Gazdasági SZC Budai Technikum Gazdálkodás_és_menedzsment</v>
      </c>
      <c r="H125" s="126" t="s">
        <v>75</v>
      </c>
      <c r="I125" s="127" t="s">
        <v>75</v>
      </c>
      <c r="J125" s="126" t="s">
        <v>75</v>
      </c>
      <c r="K125" s="128">
        <v>64</v>
      </c>
      <c r="L125" s="128">
        <v>281</v>
      </c>
      <c r="M125" s="117">
        <v>59</v>
      </c>
      <c r="N125" s="128">
        <v>178</v>
      </c>
      <c r="O125" s="128"/>
      <c r="P125" s="128">
        <v>34</v>
      </c>
      <c r="Q125" s="116" t="str">
        <f t="shared" si="3"/>
        <v>+</v>
      </c>
      <c r="R125" s="118"/>
      <c r="S125" s="129" t="s">
        <v>832</v>
      </c>
      <c r="T125" s="136"/>
      <c r="U125" s="131" t="s">
        <v>833</v>
      </c>
    </row>
    <row r="126" spans="1:21" ht="29" hidden="1" x14ac:dyDescent="0.35">
      <c r="A126" s="121" t="str">
        <f>IFERROR(VLOOKUP(B126,[7]lista!$B$2:$C$46,2,0),"")</f>
        <v>Budapest</v>
      </c>
      <c r="B126" s="122" t="s">
        <v>878</v>
      </c>
      <c r="C126" s="123" t="s">
        <v>288</v>
      </c>
      <c r="D126" s="124" t="s">
        <v>848</v>
      </c>
      <c r="E126" s="125" t="s">
        <v>75</v>
      </c>
      <c r="F126" s="57" t="str">
        <f>VLOOKUP(D126,Háttér!$Q$2:$R$24,2,0)</f>
        <v>Kereskedelem</v>
      </c>
      <c r="G126" s="57" t="str">
        <f t="shared" si="2"/>
        <v>Budapesti Gazdasági SZC Budai Technikum Kereskedelem</v>
      </c>
      <c r="H126" s="126" t="s">
        <v>75</v>
      </c>
      <c r="I126" s="127" t="s">
        <v>75</v>
      </c>
      <c r="J126" s="126" t="s">
        <v>75</v>
      </c>
      <c r="K126" s="128">
        <v>32</v>
      </c>
      <c r="L126" s="128">
        <v>176</v>
      </c>
      <c r="M126" s="117">
        <v>32</v>
      </c>
      <c r="N126" s="128">
        <v>111</v>
      </c>
      <c r="O126" s="128"/>
      <c r="P126" s="128">
        <v>34</v>
      </c>
      <c r="Q126" s="116" t="str">
        <f t="shared" si="3"/>
        <v>-</v>
      </c>
      <c r="R126" s="118"/>
      <c r="S126" s="129" t="s">
        <v>832</v>
      </c>
      <c r="T126" s="136"/>
      <c r="U126" s="131" t="s">
        <v>833</v>
      </c>
    </row>
    <row r="127" spans="1:21" ht="29" hidden="1" x14ac:dyDescent="0.35">
      <c r="A127" s="121" t="str">
        <f>IFERROR(VLOOKUP(B127,[7]lista!$B$2:$C$46,2,0),"")</f>
        <v>Budapest</v>
      </c>
      <c r="B127" s="122" t="s">
        <v>878</v>
      </c>
      <c r="C127" s="123" t="s">
        <v>289</v>
      </c>
      <c r="D127" s="124" t="s">
        <v>835</v>
      </c>
      <c r="E127" s="125" t="s">
        <v>75</v>
      </c>
      <c r="F127" s="57" t="str">
        <f>VLOOKUP(D127,Háttér!$Q$2:$R$24,2,0)</f>
        <v>Informatika_és_távközlés</v>
      </c>
      <c r="G127" s="57" t="str">
        <f t="shared" si="2"/>
        <v>Budapesti Gazdasági SZC Csete Balázs Technikum Informatika_és_távközlés</v>
      </c>
      <c r="H127" s="126" t="s">
        <v>75</v>
      </c>
      <c r="I127" s="127" t="s">
        <v>75</v>
      </c>
      <c r="J127" s="126" t="s">
        <v>75</v>
      </c>
      <c r="K127" s="128">
        <v>32</v>
      </c>
      <c r="L127" s="128">
        <v>83</v>
      </c>
      <c r="M127" s="117">
        <v>18</v>
      </c>
      <c r="N127" s="128">
        <v>71</v>
      </c>
      <c r="O127" s="128"/>
      <c r="P127" s="128">
        <v>14</v>
      </c>
      <c r="Q127" s="116" t="str">
        <f t="shared" si="3"/>
        <v>+</v>
      </c>
      <c r="R127" s="118"/>
      <c r="S127" s="129" t="s">
        <v>832</v>
      </c>
      <c r="T127" s="136"/>
      <c r="U127" s="131" t="s">
        <v>833</v>
      </c>
    </row>
    <row r="128" spans="1:21" ht="29" hidden="1" x14ac:dyDescent="0.35">
      <c r="A128" s="121" t="str">
        <f>IFERROR(VLOOKUP(B128,[7]lista!$B$2:$C$46,2,0),"")</f>
        <v>Budapest</v>
      </c>
      <c r="B128" s="122" t="s">
        <v>878</v>
      </c>
      <c r="C128" s="123" t="s">
        <v>289</v>
      </c>
      <c r="D128" s="124" t="s">
        <v>848</v>
      </c>
      <c r="E128" s="125" t="s">
        <v>75</v>
      </c>
      <c r="F128" s="57" t="str">
        <f>VLOOKUP(D128,Háttér!$Q$2:$R$24,2,0)</f>
        <v>Kereskedelem</v>
      </c>
      <c r="G128" s="57" t="str">
        <f t="shared" si="2"/>
        <v>Budapesti Gazdasági SZC Csete Balázs Technikum Kereskedelem</v>
      </c>
      <c r="H128" s="126" t="s">
        <v>75</v>
      </c>
      <c r="I128" s="127" t="s">
        <v>75</v>
      </c>
      <c r="J128" s="126" t="s">
        <v>75</v>
      </c>
      <c r="K128" s="128">
        <v>32</v>
      </c>
      <c r="L128" s="128">
        <v>61</v>
      </c>
      <c r="M128" s="117">
        <v>15</v>
      </c>
      <c r="N128" s="128">
        <v>47</v>
      </c>
      <c r="O128" s="128"/>
      <c r="P128" s="128">
        <v>11</v>
      </c>
      <c r="Q128" s="116" t="str">
        <f t="shared" si="3"/>
        <v>+</v>
      </c>
      <c r="R128" s="118"/>
      <c r="S128" s="129" t="s">
        <v>832</v>
      </c>
      <c r="T128" s="136"/>
      <c r="U128" s="131" t="s">
        <v>833</v>
      </c>
    </row>
    <row r="129" spans="1:21" ht="43.5" hidden="1" x14ac:dyDescent="0.35">
      <c r="A129" s="121" t="str">
        <f>IFERROR(VLOOKUP(B129,[7]lista!$B$2:$C$46,2,0),"")</f>
        <v>Budapest</v>
      </c>
      <c r="B129" s="122" t="s">
        <v>878</v>
      </c>
      <c r="C129" s="123" t="s">
        <v>283</v>
      </c>
      <c r="D129" s="124" t="s">
        <v>831</v>
      </c>
      <c r="E129" s="125" t="s">
        <v>75</v>
      </c>
      <c r="F129" s="57" t="str">
        <f>VLOOKUP(D129,Háttér!$Q$2:$R$24,2,0)</f>
        <v>Turizmus_vendéglátás</v>
      </c>
      <c r="G129" s="57" t="str">
        <f t="shared" si="2"/>
        <v>Budapesti Gazdasági SZC Dobos C. József Vendéglátóipari Technikum és Szakképző Iskola Turizmus_vendéglátás</v>
      </c>
      <c r="H129" s="126" t="s">
        <v>75</v>
      </c>
      <c r="I129" s="127" t="s">
        <v>75</v>
      </c>
      <c r="J129" s="126" t="s">
        <v>75</v>
      </c>
      <c r="K129" s="128">
        <v>160</v>
      </c>
      <c r="L129" s="128">
        <v>797</v>
      </c>
      <c r="M129" s="117">
        <v>160</v>
      </c>
      <c r="N129" s="128">
        <v>654</v>
      </c>
      <c r="O129" s="128"/>
      <c r="P129" s="128">
        <v>99</v>
      </c>
      <c r="Q129" s="116" t="str">
        <f t="shared" si="3"/>
        <v>+</v>
      </c>
      <c r="R129" s="118"/>
      <c r="S129" s="129" t="s">
        <v>832</v>
      </c>
      <c r="T129" s="136"/>
      <c r="U129" s="131" t="s">
        <v>833</v>
      </c>
    </row>
    <row r="130" spans="1:21" ht="43.5" hidden="1" x14ac:dyDescent="0.35">
      <c r="A130" s="121" t="str">
        <f>IFERROR(VLOOKUP(B130,[7]lista!$B$2:$C$46,2,0),"")</f>
        <v>Budapest</v>
      </c>
      <c r="B130" s="122" t="s">
        <v>878</v>
      </c>
      <c r="C130" s="123" t="s">
        <v>282</v>
      </c>
      <c r="D130" s="124" t="s">
        <v>831</v>
      </c>
      <c r="E130" s="125" t="s">
        <v>75</v>
      </c>
      <c r="F130" s="57" t="str">
        <f>VLOOKUP(D130,Háttér!$Q$2:$R$24,2,0)</f>
        <v>Turizmus_vendéglátás</v>
      </c>
      <c r="G130" s="57" t="str">
        <f t="shared" si="2"/>
        <v>Budapesti Gazdasági SZC Giorgio Perlasca Vendéglátóipari Technikum és Szakképző Iskola Turizmus_vendéglátás</v>
      </c>
      <c r="H130" s="126" t="s">
        <v>75</v>
      </c>
      <c r="I130" s="127" t="s">
        <v>75</v>
      </c>
      <c r="J130" s="126" t="s">
        <v>75</v>
      </c>
      <c r="K130" s="128">
        <v>96</v>
      </c>
      <c r="L130" s="128">
        <v>243</v>
      </c>
      <c r="M130" s="117">
        <v>70</v>
      </c>
      <c r="N130" s="128">
        <v>230</v>
      </c>
      <c r="O130" s="128"/>
      <c r="P130" s="128">
        <v>41</v>
      </c>
      <c r="Q130" s="116" t="str">
        <f t="shared" si="3"/>
        <v>+</v>
      </c>
      <c r="R130" s="118"/>
      <c r="S130" s="129" t="s">
        <v>832</v>
      </c>
      <c r="T130" s="136"/>
      <c r="U130" s="131" t="s">
        <v>833</v>
      </c>
    </row>
    <row r="131" spans="1:21" ht="29" hidden="1" x14ac:dyDescent="0.35">
      <c r="A131" s="121" t="str">
        <f>IFERROR(VLOOKUP(B131,[7]lista!$B$2:$C$46,2,0),"")</f>
        <v>Budapest</v>
      </c>
      <c r="B131" s="122" t="s">
        <v>878</v>
      </c>
      <c r="C131" s="123" t="s">
        <v>290</v>
      </c>
      <c r="D131" s="124" t="s">
        <v>848</v>
      </c>
      <c r="E131" s="125" t="s">
        <v>75</v>
      </c>
      <c r="F131" s="57" t="str">
        <f>VLOOKUP(D131,Háttér!$Q$2:$R$24,2,0)</f>
        <v>Kereskedelem</v>
      </c>
      <c r="G131" s="57" t="str">
        <f t="shared" ref="G131:G194" si="4">C131&amp;" "&amp;F131</f>
        <v>Budapesti Gazdasági SZC Harsányi János Technikum Kereskedelem</v>
      </c>
      <c r="H131" s="126" t="s">
        <v>75</v>
      </c>
      <c r="I131" s="127" t="s">
        <v>75</v>
      </c>
      <c r="J131" s="126" t="s">
        <v>75</v>
      </c>
      <c r="K131" s="128">
        <v>64</v>
      </c>
      <c r="L131" s="128">
        <v>128</v>
      </c>
      <c r="M131" s="117">
        <v>63</v>
      </c>
      <c r="N131" s="128">
        <v>110</v>
      </c>
      <c r="O131" s="128"/>
      <c r="P131" s="128">
        <v>51</v>
      </c>
      <c r="Q131" s="116" t="str">
        <f t="shared" ref="Q131:Q194" si="5">IF(P131&lt;=M131,"+","-")</f>
        <v>+</v>
      </c>
      <c r="R131" s="118"/>
      <c r="S131" s="129" t="s">
        <v>832</v>
      </c>
      <c r="T131" s="136"/>
      <c r="U131" s="131" t="s">
        <v>833</v>
      </c>
    </row>
    <row r="132" spans="1:21" ht="29" hidden="1" x14ac:dyDescent="0.35">
      <c r="A132" s="121" t="str">
        <f>IFERROR(VLOOKUP(B132,[7]lista!$B$2:$C$46,2,0),"")</f>
        <v>Budapest</v>
      </c>
      <c r="B132" s="122" t="s">
        <v>878</v>
      </c>
      <c r="C132" s="123" t="s">
        <v>291</v>
      </c>
      <c r="D132" s="124" t="s">
        <v>836</v>
      </c>
      <c r="E132" s="125" t="s">
        <v>75</v>
      </c>
      <c r="F132" s="57" t="str">
        <f>VLOOKUP(D132,Háttér!$Q$2:$R$24,2,0)</f>
        <v>Gazdálkodás_és_menedzsment</v>
      </c>
      <c r="G132" s="57" t="str">
        <f t="shared" si="4"/>
        <v>Budapesti Gazdasági SZC Hunfalvy János Két Tanítási Nyelvű Közgazdasági Technikum Gazdálkodás_és_menedzsment</v>
      </c>
      <c r="H132" s="126" t="s">
        <v>75</v>
      </c>
      <c r="I132" s="127" t="s">
        <v>75</v>
      </c>
      <c r="J132" s="126" t="s">
        <v>75</v>
      </c>
      <c r="K132" s="128">
        <v>32</v>
      </c>
      <c r="L132" s="128">
        <v>338</v>
      </c>
      <c r="M132" s="117">
        <v>32</v>
      </c>
      <c r="N132" s="128">
        <v>344</v>
      </c>
      <c r="O132" s="128"/>
      <c r="P132" s="128">
        <v>32</v>
      </c>
      <c r="Q132" s="116" t="str">
        <f t="shared" si="5"/>
        <v>+</v>
      </c>
      <c r="R132" s="118"/>
      <c r="S132" s="129" t="s">
        <v>832</v>
      </c>
      <c r="T132" s="136"/>
      <c r="U132" s="131" t="s">
        <v>833</v>
      </c>
    </row>
    <row r="133" spans="1:21" ht="29" hidden="1" x14ac:dyDescent="0.35">
      <c r="A133" s="121" t="str">
        <f>IFERROR(VLOOKUP(B133,[7]lista!$B$2:$C$46,2,0),"")</f>
        <v>Budapest</v>
      </c>
      <c r="B133" s="122" t="s">
        <v>878</v>
      </c>
      <c r="C133" s="123" t="s">
        <v>291</v>
      </c>
      <c r="D133" s="124" t="s">
        <v>836</v>
      </c>
      <c r="E133" s="125" t="s">
        <v>75</v>
      </c>
      <c r="F133" s="57" t="str">
        <f>VLOOKUP(D133,Háttér!$Q$2:$R$24,2,0)</f>
        <v>Gazdálkodás_és_menedzsment</v>
      </c>
      <c r="G133" s="57" t="str">
        <f t="shared" si="4"/>
        <v>Budapesti Gazdasági SZC Hunfalvy János Két Tanítási Nyelvű Közgazdasági Technikum Gazdálkodás_és_menedzsment</v>
      </c>
      <c r="H133" s="126" t="s">
        <v>75</v>
      </c>
      <c r="I133" s="127" t="s">
        <v>869</v>
      </c>
      <c r="J133" s="126" t="s">
        <v>74</v>
      </c>
      <c r="K133" s="128">
        <v>32</v>
      </c>
      <c r="L133" s="128">
        <v>462</v>
      </c>
      <c r="M133" s="117">
        <v>32</v>
      </c>
      <c r="N133" s="128">
        <v>349</v>
      </c>
      <c r="O133" s="128"/>
      <c r="P133" s="128">
        <v>32</v>
      </c>
      <c r="Q133" s="116" t="str">
        <f t="shared" si="5"/>
        <v>+</v>
      </c>
      <c r="R133" s="118"/>
      <c r="S133" s="129" t="s">
        <v>832</v>
      </c>
      <c r="T133" s="136"/>
      <c r="U133" s="131" t="s">
        <v>833</v>
      </c>
    </row>
    <row r="134" spans="1:21" ht="29" hidden="1" x14ac:dyDescent="0.35">
      <c r="A134" s="121" t="str">
        <f>IFERROR(VLOOKUP(B134,[7]lista!$B$2:$C$46,2,0),"")</f>
        <v>Budapest</v>
      </c>
      <c r="B134" s="122" t="s">
        <v>878</v>
      </c>
      <c r="C134" s="123" t="s">
        <v>291</v>
      </c>
      <c r="D134" s="124" t="s">
        <v>836</v>
      </c>
      <c r="E134" s="125" t="s">
        <v>75</v>
      </c>
      <c r="F134" s="57" t="str">
        <f>VLOOKUP(D134,Háttér!$Q$2:$R$24,2,0)</f>
        <v>Gazdálkodás_és_menedzsment</v>
      </c>
      <c r="G134" s="57" t="str">
        <f t="shared" si="4"/>
        <v>Budapesti Gazdasági SZC Hunfalvy János Két Tanítási Nyelvű Közgazdasági Technikum Gazdálkodás_és_menedzsment</v>
      </c>
      <c r="H134" s="126" t="s">
        <v>75</v>
      </c>
      <c r="I134" s="127" t="s">
        <v>869</v>
      </c>
      <c r="J134" s="126" t="s">
        <v>74</v>
      </c>
      <c r="K134" s="128">
        <v>32</v>
      </c>
      <c r="L134" s="128">
        <v>369</v>
      </c>
      <c r="M134" s="117">
        <v>32</v>
      </c>
      <c r="N134" s="128">
        <v>314</v>
      </c>
      <c r="O134" s="128"/>
      <c r="P134" s="128">
        <v>17</v>
      </c>
      <c r="Q134" s="116" t="str">
        <f t="shared" si="5"/>
        <v>+</v>
      </c>
      <c r="R134" s="118"/>
      <c r="S134" s="129" t="s">
        <v>832</v>
      </c>
      <c r="T134" s="136"/>
      <c r="U134" s="131" t="s">
        <v>833</v>
      </c>
    </row>
    <row r="135" spans="1:21" ht="29" hidden="1" x14ac:dyDescent="0.35">
      <c r="A135" s="121" t="str">
        <f>IFERROR(VLOOKUP(B135,[7]lista!$B$2:$C$46,2,0),"")</f>
        <v>Budapest</v>
      </c>
      <c r="B135" s="122" t="s">
        <v>878</v>
      </c>
      <c r="C135" s="123" t="s">
        <v>291</v>
      </c>
      <c r="D135" s="124" t="s">
        <v>836</v>
      </c>
      <c r="E135" s="125" t="s">
        <v>75</v>
      </c>
      <c r="F135" s="57" t="str">
        <f>VLOOKUP(D135,Háttér!$Q$2:$R$24,2,0)</f>
        <v>Gazdálkodás_és_menedzsment</v>
      </c>
      <c r="G135" s="57" t="str">
        <f t="shared" si="4"/>
        <v>Budapesti Gazdasági SZC Hunfalvy János Két Tanítási Nyelvű Közgazdasági Technikum Gazdálkodás_és_menedzsment</v>
      </c>
      <c r="H135" s="126" t="s">
        <v>75</v>
      </c>
      <c r="I135" s="127" t="s">
        <v>879</v>
      </c>
      <c r="J135" s="126" t="s">
        <v>74</v>
      </c>
      <c r="K135" s="128">
        <v>16</v>
      </c>
      <c r="L135" s="128">
        <v>220</v>
      </c>
      <c r="M135" s="117">
        <v>16</v>
      </c>
      <c r="N135" s="128">
        <v>175</v>
      </c>
      <c r="O135" s="128"/>
      <c r="P135" s="128">
        <v>16</v>
      </c>
      <c r="Q135" s="116" t="str">
        <f t="shared" si="5"/>
        <v>+</v>
      </c>
      <c r="R135" s="118"/>
      <c r="S135" s="129" t="s">
        <v>832</v>
      </c>
      <c r="T135" s="136"/>
      <c r="U135" s="131" t="s">
        <v>833</v>
      </c>
    </row>
    <row r="136" spans="1:21" ht="29" hidden="1" x14ac:dyDescent="0.35">
      <c r="A136" s="121" t="str">
        <f>IFERROR(VLOOKUP(B136,[7]lista!$B$2:$C$46,2,0),"")</f>
        <v>Budapest</v>
      </c>
      <c r="B136" s="122" t="s">
        <v>878</v>
      </c>
      <c r="C136" s="123" t="s">
        <v>291</v>
      </c>
      <c r="D136" s="124" t="s">
        <v>836</v>
      </c>
      <c r="E136" s="125" t="s">
        <v>75</v>
      </c>
      <c r="F136" s="57" t="str">
        <f>VLOOKUP(D136,Háttér!$Q$2:$R$24,2,0)</f>
        <v>Gazdálkodás_és_menedzsment</v>
      </c>
      <c r="G136" s="57" t="str">
        <f t="shared" si="4"/>
        <v>Budapesti Gazdasági SZC Hunfalvy János Két Tanítási Nyelvű Közgazdasági Technikum Gazdálkodás_és_menedzsment</v>
      </c>
      <c r="H136" s="126" t="s">
        <v>75</v>
      </c>
      <c r="I136" s="127" t="s">
        <v>858</v>
      </c>
      <c r="J136" s="126" t="s">
        <v>74</v>
      </c>
      <c r="K136" s="128">
        <v>16</v>
      </c>
      <c r="L136" s="128">
        <v>165</v>
      </c>
      <c r="M136" s="117">
        <v>16</v>
      </c>
      <c r="N136" s="128">
        <v>130</v>
      </c>
      <c r="O136" s="128"/>
      <c r="P136" s="128">
        <v>15</v>
      </c>
      <c r="Q136" s="116" t="str">
        <f t="shared" si="5"/>
        <v>+</v>
      </c>
      <c r="R136" s="118"/>
      <c r="S136" s="129" t="s">
        <v>832</v>
      </c>
      <c r="T136" s="136"/>
      <c r="U136" s="131" t="s">
        <v>833</v>
      </c>
    </row>
    <row r="137" spans="1:21" ht="29" hidden="1" x14ac:dyDescent="0.35">
      <c r="A137" s="121" t="str">
        <f>IFERROR(VLOOKUP(B137,[7]lista!$B$2:$C$46,2,0),"")</f>
        <v>Budapest</v>
      </c>
      <c r="B137" s="122" t="s">
        <v>878</v>
      </c>
      <c r="C137" s="123" t="s">
        <v>292</v>
      </c>
      <c r="D137" s="124" t="s">
        <v>836</v>
      </c>
      <c r="E137" s="125" t="s">
        <v>869</v>
      </c>
      <c r="F137" s="57" t="str">
        <f>VLOOKUP(D137,Háttér!$Q$2:$R$24,2,0)</f>
        <v>Gazdálkodás_és_menedzsment</v>
      </c>
      <c r="G137" s="57" t="str">
        <f t="shared" si="4"/>
        <v>Budapesti Gazdasági SZC II. Rákóczi Ferenc Technikum Gazdálkodás_és_menedzsment</v>
      </c>
      <c r="H137" s="126" t="s">
        <v>74</v>
      </c>
      <c r="I137" s="127" t="s">
        <v>75</v>
      </c>
      <c r="J137" s="126" t="s">
        <v>75</v>
      </c>
      <c r="K137" s="128">
        <v>32</v>
      </c>
      <c r="L137" s="128">
        <v>141</v>
      </c>
      <c r="M137" s="117">
        <v>32</v>
      </c>
      <c r="N137" s="128">
        <v>123</v>
      </c>
      <c r="O137" s="128"/>
      <c r="P137" s="128">
        <v>30</v>
      </c>
      <c r="Q137" s="116" t="str">
        <f t="shared" si="5"/>
        <v>+</v>
      </c>
      <c r="R137" s="118"/>
      <c r="S137" s="129" t="s">
        <v>832</v>
      </c>
      <c r="T137" s="136"/>
      <c r="U137" s="131" t="s">
        <v>833</v>
      </c>
    </row>
    <row r="138" spans="1:21" ht="29" hidden="1" x14ac:dyDescent="0.35">
      <c r="A138" s="121" t="str">
        <f>IFERROR(VLOOKUP(B138,[7]lista!$B$2:$C$46,2,0),"")</f>
        <v>Budapest</v>
      </c>
      <c r="B138" s="122" t="s">
        <v>878</v>
      </c>
      <c r="C138" s="123" t="s">
        <v>292</v>
      </c>
      <c r="D138" s="124" t="s">
        <v>836</v>
      </c>
      <c r="E138" s="125" t="s">
        <v>75</v>
      </c>
      <c r="F138" s="57" t="str">
        <f>VLOOKUP(D138,Háttér!$Q$2:$R$24,2,0)</f>
        <v>Gazdálkodás_és_menedzsment</v>
      </c>
      <c r="G138" s="57" t="str">
        <f t="shared" si="4"/>
        <v>Budapesti Gazdasági SZC II. Rákóczi Ferenc Technikum Gazdálkodás_és_menedzsment</v>
      </c>
      <c r="H138" s="126" t="s">
        <v>75</v>
      </c>
      <c r="I138" s="127" t="s">
        <v>75</v>
      </c>
      <c r="J138" s="126" t="s">
        <v>75</v>
      </c>
      <c r="K138" s="128">
        <v>32</v>
      </c>
      <c r="L138" s="128">
        <v>188</v>
      </c>
      <c r="M138" s="117">
        <v>29</v>
      </c>
      <c r="N138" s="128">
        <v>169</v>
      </c>
      <c r="O138" s="128"/>
      <c r="P138" s="128">
        <v>27</v>
      </c>
      <c r="Q138" s="116" t="str">
        <f t="shared" si="5"/>
        <v>+</v>
      </c>
      <c r="R138" s="118"/>
      <c r="S138" s="129" t="s">
        <v>832</v>
      </c>
      <c r="T138" s="136"/>
      <c r="U138" s="131" t="s">
        <v>833</v>
      </c>
    </row>
    <row r="139" spans="1:21" ht="29" hidden="1" x14ac:dyDescent="0.35">
      <c r="A139" s="121" t="str">
        <f>IFERROR(VLOOKUP(B139,[7]lista!$B$2:$C$46,2,0),"")</f>
        <v>Budapest</v>
      </c>
      <c r="B139" s="122" t="s">
        <v>878</v>
      </c>
      <c r="C139" s="123" t="s">
        <v>292</v>
      </c>
      <c r="D139" s="124" t="s">
        <v>831</v>
      </c>
      <c r="E139" s="125" t="s">
        <v>75</v>
      </c>
      <c r="F139" s="57" t="str">
        <f>VLOOKUP(D139,Háttér!$Q$2:$R$24,2,0)</f>
        <v>Turizmus_vendéglátás</v>
      </c>
      <c r="G139" s="57" t="str">
        <f t="shared" si="4"/>
        <v>Budapesti Gazdasági SZC II. Rákóczi Ferenc Technikum Turizmus_vendéglátás</v>
      </c>
      <c r="H139" s="126" t="s">
        <v>75</v>
      </c>
      <c r="I139" s="127" t="s">
        <v>75</v>
      </c>
      <c r="J139" s="126" t="s">
        <v>75</v>
      </c>
      <c r="K139" s="128">
        <v>64</v>
      </c>
      <c r="L139" s="128">
        <v>336</v>
      </c>
      <c r="M139" s="117">
        <v>52</v>
      </c>
      <c r="N139" s="128">
        <v>305</v>
      </c>
      <c r="O139" s="128"/>
      <c r="P139" s="128">
        <v>63</v>
      </c>
      <c r="Q139" s="116" t="str">
        <f t="shared" si="5"/>
        <v>-</v>
      </c>
      <c r="R139" s="118"/>
      <c r="S139" s="129" t="s">
        <v>832</v>
      </c>
      <c r="T139" s="136"/>
      <c r="U139" s="131" t="s">
        <v>833</v>
      </c>
    </row>
    <row r="140" spans="1:21" ht="29" hidden="1" x14ac:dyDescent="0.35">
      <c r="A140" s="121" t="str">
        <f>IFERROR(VLOOKUP(B140,[7]lista!$B$2:$C$46,2,0),"")</f>
        <v>Budapest</v>
      </c>
      <c r="B140" s="122" t="s">
        <v>878</v>
      </c>
      <c r="C140" s="123" t="s">
        <v>293</v>
      </c>
      <c r="D140" s="124" t="s">
        <v>836</v>
      </c>
      <c r="E140" s="125" t="s">
        <v>75</v>
      </c>
      <c r="F140" s="57" t="str">
        <f>VLOOKUP(D140,Háttér!$Q$2:$R$24,2,0)</f>
        <v>Gazdálkodás_és_menedzsment</v>
      </c>
      <c r="G140" s="57" t="str">
        <f t="shared" si="4"/>
        <v>Budapesti Gazdasági SZC Károlyi Mihály Két Tanítási Nyelvű Közgazdasági Technikum Gazdálkodás_és_menedzsment</v>
      </c>
      <c r="H140" s="126" t="s">
        <v>75</v>
      </c>
      <c r="I140" s="127" t="s">
        <v>869</v>
      </c>
      <c r="J140" s="126" t="s">
        <v>74</v>
      </c>
      <c r="K140" s="128">
        <v>48</v>
      </c>
      <c r="L140" s="128">
        <v>255</v>
      </c>
      <c r="M140" s="117">
        <v>48</v>
      </c>
      <c r="N140" s="128">
        <v>176</v>
      </c>
      <c r="O140" s="128"/>
      <c r="P140" s="128">
        <v>49</v>
      </c>
      <c r="Q140" s="116" t="str">
        <f t="shared" si="5"/>
        <v>-</v>
      </c>
      <c r="R140" s="118"/>
      <c r="S140" s="129" t="s">
        <v>832</v>
      </c>
      <c r="T140" s="136"/>
      <c r="U140" s="131" t="s">
        <v>833</v>
      </c>
    </row>
    <row r="141" spans="1:21" ht="29" hidden="1" x14ac:dyDescent="0.35">
      <c r="A141" s="121" t="str">
        <f>IFERROR(VLOOKUP(B141,[7]lista!$B$2:$C$46,2,0),"")</f>
        <v>Budapest</v>
      </c>
      <c r="B141" s="122" t="s">
        <v>878</v>
      </c>
      <c r="C141" s="123" t="s">
        <v>293</v>
      </c>
      <c r="D141" s="124" t="s">
        <v>836</v>
      </c>
      <c r="E141" s="125" t="s">
        <v>75</v>
      </c>
      <c r="F141" s="57" t="str">
        <f>VLOOKUP(D141,Háttér!$Q$2:$R$24,2,0)</f>
        <v>Gazdálkodás_és_menedzsment</v>
      </c>
      <c r="G141" s="57" t="str">
        <f t="shared" si="4"/>
        <v>Budapesti Gazdasági SZC Károlyi Mihály Két Tanítási Nyelvű Közgazdasági Technikum Gazdálkodás_és_menedzsment</v>
      </c>
      <c r="H141" s="126" t="s">
        <v>75</v>
      </c>
      <c r="I141" s="127" t="s">
        <v>858</v>
      </c>
      <c r="J141" s="126" t="s">
        <v>74</v>
      </c>
      <c r="K141" s="128">
        <v>16</v>
      </c>
      <c r="L141" s="128">
        <v>63</v>
      </c>
      <c r="M141" s="117">
        <v>16</v>
      </c>
      <c r="N141" s="128">
        <v>65</v>
      </c>
      <c r="O141" s="128"/>
      <c r="P141" s="128">
        <v>17</v>
      </c>
      <c r="Q141" s="116" t="str">
        <f t="shared" si="5"/>
        <v>-</v>
      </c>
      <c r="R141" s="118"/>
      <c r="S141" s="129" t="s">
        <v>832</v>
      </c>
      <c r="T141" s="136"/>
      <c r="U141" s="131" t="s">
        <v>833</v>
      </c>
    </row>
    <row r="142" spans="1:21" ht="29" hidden="1" x14ac:dyDescent="0.35">
      <c r="A142" s="121" t="str">
        <f>IFERROR(VLOOKUP(B142,[7]lista!$B$2:$C$46,2,0),"")</f>
        <v>Budapest</v>
      </c>
      <c r="B142" s="122" t="s">
        <v>878</v>
      </c>
      <c r="C142" s="123" t="s">
        <v>293</v>
      </c>
      <c r="D142" s="124" t="s">
        <v>836</v>
      </c>
      <c r="E142" s="125" t="s">
        <v>869</v>
      </c>
      <c r="F142" s="57" t="str">
        <f>VLOOKUP(D142,Háttér!$Q$2:$R$24,2,0)</f>
        <v>Gazdálkodás_és_menedzsment</v>
      </c>
      <c r="G142" s="57" t="str">
        <f t="shared" si="4"/>
        <v>Budapesti Gazdasági SZC Károlyi Mihály Két Tanítási Nyelvű Közgazdasági Technikum Gazdálkodás_és_menedzsment</v>
      </c>
      <c r="H142" s="126" t="s">
        <v>74</v>
      </c>
      <c r="I142" s="127" t="s">
        <v>75</v>
      </c>
      <c r="J142" s="126" t="s">
        <v>75</v>
      </c>
      <c r="K142" s="128">
        <v>32</v>
      </c>
      <c r="L142" s="128">
        <v>239</v>
      </c>
      <c r="M142" s="117">
        <v>32</v>
      </c>
      <c r="N142" s="128">
        <v>204</v>
      </c>
      <c r="O142" s="128"/>
      <c r="P142" s="128">
        <v>32</v>
      </c>
      <c r="Q142" s="116" t="str">
        <f t="shared" si="5"/>
        <v>+</v>
      </c>
      <c r="R142" s="118"/>
      <c r="S142" s="129" t="s">
        <v>832</v>
      </c>
      <c r="T142" s="136"/>
      <c r="U142" s="131" t="s">
        <v>833</v>
      </c>
    </row>
    <row r="143" spans="1:21" ht="29" hidden="1" x14ac:dyDescent="0.35">
      <c r="A143" s="121" t="str">
        <f>IFERROR(VLOOKUP(B143,[7]lista!$B$2:$C$46,2,0),"")</f>
        <v>Budapest</v>
      </c>
      <c r="B143" s="122" t="s">
        <v>878</v>
      </c>
      <c r="C143" s="123" t="s">
        <v>293</v>
      </c>
      <c r="D143" s="124" t="s">
        <v>836</v>
      </c>
      <c r="E143" s="125" t="s">
        <v>75</v>
      </c>
      <c r="F143" s="57" t="str">
        <f>VLOOKUP(D143,Háttér!$Q$2:$R$24,2,0)</f>
        <v>Gazdálkodás_és_menedzsment</v>
      </c>
      <c r="G143" s="57" t="str">
        <f t="shared" si="4"/>
        <v>Budapesti Gazdasági SZC Károlyi Mihály Két Tanítási Nyelvű Közgazdasági Technikum Gazdálkodás_és_menedzsment</v>
      </c>
      <c r="H143" s="126" t="s">
        <v>75</v>
      </c>
      <c r="I143" s="127" t="s">
        <v>75</v>
      </c>
      <c r="J143" s="126" t="s">
        <v>75</v>
      </c>
      <c r="K143" s="128">
        <v>32</v>
      </c>
      <c r="L143" s="128">
        <v>219</v>
      </c>
      <c r="M143" s="117">
        <v>32</v>
      </c>
      <c r="N143" s="128">
        <v>179</v>
      </c>
      <c r="O143" s="128"/>
      <c r="P143" s="128">
        <v>32</v>
      </c>
      <c r="Q143" s="116" t="str">
        <f t="shared" si="5"/>
        <v>+</v>
      </c>
      <c r="R143" s="118"/>
      <c r="S143" s="129" t="s">
        <v>832</v>
      </c>
      <c r="T143" s="136"/>
      <c r="U143" s="131" t="s">
        <v>833</v>
      </c>
    </row>
    <row r="144" spans="1:21" ht="29" x14ac:dyDescent="0.35">
      <c r="A144" s="121" t="str">
        <f>IFERROR(VLOOKUP(B144,[7]lista!$B$2:$C$46,2,0),"")</f>
        <v>Budapest</v>
      </c>
      <c r="B144" s="122" t="s">
        <v>878</v>
      </c>
      <c r="C144" s="123" t="s">
        <v>294</v>
      </c>
      <c r="D144" s="124" t="s">
        <v>836</v>
      </c>
      <c r="E144" s="125" t="s">
        <v>869</v>
      </c>
      <c r="F144" s="57" t="str">
        <f>VLOOKUP(D144,Háttér!$Q$2:$R$24,2,0)</f>
        <v>Gazdálkodás_és_menedzsment</v>
      </c>
      <c r="G144" s="57" t="str">
        <f t="shared" si="4"/>
        <v>Budapesti Gazdasági SZC Keleti Károly Közgazdasági Technikum Gazdálkodás_és_menedzsment</v>
      </c>
      <c r="H144" s="126" t="s">
        <v>74</v>
      </c>
      <c r="I144" s="127" t="s">
        <v>75</v>
      </c>
      <c r="J144" s="126" t="s">
        <v>75</v>
      </c>
      <c r="K144" s="128">
        <v>32</v>
      </c>
      <c r="L144" s="128">
        <v>230</v>
      </c>
      <c r="M144" s="117">
        <v>32</v>
      </c>
      <c r="N144" s="128">
        <v>149</v>
      </c>
      <c r="O144" s="128"/>
      <c r="P144" s="128">
        <v>32</v>
      </c>
      <c r="Q144" s="116" t="str">
        <f t="shared" si="5"/>
        <v>+</v>
      </c>
      <c r="R144" s="118"/>
      <c r="S144" s="129" t="s">
        <v>832</v>
      </c>
      <c r="T144" s="136"/>
      <c r="U144" s="131" t="s">
        <v>833</v>
      </c>
    </row>
    <row r="145" spans="1:21" ht="29" x14ac:dyDescent="0.35">
      <c r="A145" s="121" t="str">
        <f>IFERROR(VLOOKUP(B145,[7]lista!$B$2:$C$46,2,0),"")</f>
        <v>Budapest</v>
      </c>
      <c r="B145" s="122" t="s">
        <v>878</v>
      </c>
      <c r="C145" s="123" t="s">
        <v>294</v>
      </c>
      <c r="D145" s="124" t="s">
        <v>836</v>
      </c>
      <c r="E145" s="125" t="s">
        <v>75</v>
      </c>
      <c r="F145" s="57" t="str">
        <f>VLOOKUP(D145,Háttér!$Q$2:$R$24,2,0)</f>
        <v>Gazdálkodás_és_menedzsment</v>
      </c>
      <c r="G145" s="57" t="str">
        <f t="shared" si="4"/>
        <v>Budapesti Gazdasági SZC Keleti Károly Közgazdasági Technikum Gazdálkodás_és_menedzsment</v>
      </c>
      <c r="H145" s="126" t="s">
        <v>75</v>
      </c>
      <c r="I145" s="127" t="s">
        <v>75</v>
      </c>
      <c r="J145" s="126" t="s">
        <v>75</v>
      </c>
      <c r="K145" s="128">
        <v>32</v>
      </c>
      <c r="L145" s="128">
        <v>367</v>
      </c>
      <c r="M145" s="117">
        <v>32</v>
      </c>
      <c r="N145" s="128">
        <v>243</v>
      </c>
      <c r="O145" s="128"/>
      <c r="P145" s="128">
        <v>31</v>
      </c>
      <c r="Q145" s="116" t="str">
        <f t="shared" si="5"/>
        <v>+</v>
      </c>
      <c r="R145" s="118"/>
      <c r="S145" s="129" t="s">
        <v>832</v>
      </c>
      <c r="T145" s="136"/>
      <c r="U145" s="131" t="s">
        <v>833</v>
      </c>
    </row>
    <row r="146" spans="1:21" ht="29" x14ac:dyDescent="0.35">
      <c r="A146" s="121" t="str">
        <f>IFERROR(VLOOKUP(B146,[7]lista!$B$2:$C$46,2,0),"")</f>
        <v>Budapest</v>
      </c>
      <c r="B146" s="122" t="s">
        <v>878</v>
      </c>
      <c r="C146" s="123" t="s">
        <v>294</v>
      </c>
      <c r="D146" s="124" t="s">
        <v>847</v>
      </c>
      <c r="E146" s="125" t="s">
        <v>75</v>
      </c>
      <c r="F146" s="57" t="str">
        <f>VLOOKUP(D146,Háttér!$Q$2:$R$24,2,0)</f>
        <v>Közlekedés_és_szállítmányozás</v>
      </c>
      <c r="G146" s="57" t="str">
        <f t="shared" si="4"/>
        <v>Budapesti Gazdasági SZC Keleti Károly Közgazdasági Technikum Közlekedés_és_szállítmányozás</v>
      </c>
      <c r="H146" s="126" t="s">
        <v>75</v>
      </c>
      <c r="I146" s="127" t="s">
        <v>75</v>
      </c>
      <c r="J146" s="126" t="s">
        <v>75</v>
      </c>
      <c r="K146" s="128">
        <v>64</v>
      </c>
      <c r="L146" s="128">
        <v>303</v>
      </c>
      <c r="M146" s="117">
        <v>64</v>
      </c>
      <c r="N146" s="128">
        <v>271</v>
      </c>
      <c r="O146" s="128"/>
      <c r="P146" s="128">
        <v>62</v>
      </c>
      <c r="Q146" s="116" t="str">
        <f t="shared" si="5"/>
        <v>+</v>
      </c>
      <c r="R146" s="118"/>
      <c r="S146" s="129" t="s">
        <v>832</v>
      </c>
      <c r="T146" s="136"/>
      <c r="U146" s="131" t="s">
        <v>833</v>
      </c>
    </row>
    <row r="147" spans="1:21" ht="29" hidden="1" x14ac:dyDescent="0.35">
      <c r="A147" s="121" t="str">
        <f>IFERROR(VLOOKUP(B147,[7]lista!$B$2:$C$46,2,0),"")</f>
        <v>Budapest</v>
      </c>
      <c r="B147" s="122" t="s">
        <v>878</v>
      </c>
      <c r="C147" s="123" t="s">
        <v>295</v>
      </c>
      <c r="D147" s="124" t="s">
        <v>831</v>
      </c>
      <c r="E147" s="125" t="s">
        <v>869</v>
      </c>
      <c r="F147" s="57" t="str">
        <f>VLOOKUP(D147,Háttér!$Q$2:$R$24,2,0)</f>
        <v>Turizmus_vendéglátás</v>
      </c>
      <c r="G147" s="57" t="str">
        <f t="shared" si="4"/>
        <v>Budapesti Gazdasági SZC Pesterzsébeti Technikum Turizmus_vendéglátás</v>
      </c>
      <c r="H147" s="126" t="s">
        <v>74</v>
      </c>
      <c r="I147" s="127" t="s">
        <v>75</v>
      </c>
      <c r="J147" s="126" t="s">
        <v>75</v>
      </c>
      <c r="K147" s="128">
        <v>32</v>
      </c>
      <c r="L147" s="128">
        <v>258</v>
      </c>
      <c r="M147" s="117">
        <v>32</v>
      </c>
      <c r="N147" s="128">
        <v>266</v>
      </c>
      <c r="O147" s="128"/>
      <c r="P147" s="128">
        <v>34</v>
      </c>
      <c r="Q147" s="116" t="str">
        <f t="shared" si="5"/>
        <v>-</v>
      </c>
      <c r="R147" s="118"/>
      <c r="S147" s="129" t="s">
        <v>832</v>
      </c>
      <c r="T147" s="136"/>
      <c r="U147" s="131" t="s">
        <v>833</v>
      </c>
    </row>
    <row r="148" spans="1:21" ht="29" hidden="1" x14ac:dyDescent="0.35">
      <c r="A148" s="121" t="str">
        <f>IFERROR(VLOOKUP(B148,[7]lista!$B$2:$C$46,2,0),"")</f>
        <v>Budapest</v>
      </c>
      <c r="B148" s="122" t="s">
        <v>878</v>
      </c>
      <c r="C148" s="123" t="s">
        <v>295</v>
      </c>
      <c r="D148" s="124" t="s">
        <v>836</v>
      </c>
      <c r="E148" s="125" t="s">
        <v>75</v>
      </c>
      <c r="F148" s="57" t="str">
        <f>VLOOKUP(D148,Háttér!$Q$2:$R$24,2,0)</f>
        <v>Gazdálkodás_és_menedzsment</v>
      </c>
      <c r="G148" s="57" t="str">
        <f t="shared" si="4"/>
        <v>Budapesti Gazdasági SZC Pesterzsébeti Technikum Gazdálkodás_és_menedzsment</v>
      </c>
      <c r="H148" s="126" t="s">
        <v>75</v>
      </c>
      <c r="I148" s="127" t="s">
        <v>75</v>
      </c>
      <c r="J148" s="126" t="s">
        <v>75</v>
      </c>
      <c r="K148" s="128">
        <v>64</v>
      </c>
      <c r="L148" s="128">
        <v>503</v>
      </c>
      <c r="M148" s="117">
        <v>64</v>
      </c>
      <c r="N148" s="128">
        <v>353</v>
      </c>
      <c r="O148" s="128"/>
      <c r="P148" s="128">
        <v>64</v>
      </c>
      <c r="Q148" s="116" t="str">
        <f t="shared" si="5"/>
        <v>+</v>
      </c>
      <c r="R148" s="118"/>
      <c r="S148" s="129" t="s">
        <v>832</v>
      </c>
      <c r="T148" s="136"/>
      <c r="U148" s="131" t="s">
        <v>833</v>
      </c>
    </row>
    <row r="149" spans="1:21" ht="29" hidden="1" x14ac:dyDescent="0.35">
      <c r="A149" s="121" t="str">
        <f>IFERROR(VLOOKUP(B149,[7]lista!$B$2:$C$46,2,0),"")</f>
        <v>Budapest</v>
      </c>
      <c r="B149" s="122" t="s">
        <v>878</v>
      </c>
      <c r="C149" s="123" t="s">
        <v>295</v>
      </c>
      <c r="D149" s="124" t="s">
        <v>847</v>
      </c>
      <c r="E149" s="125" t="s">
        <v>75</v>
      </c>
      <c r="F149" s="57" t="str">
        <f>VLOOKUP(D149,Háttér!$Q$2:$R$24,2,0)</f>
        <v>Közlekedés_és_szállítmányozás</v>
      </c>
      <c r="G149" s="57" t="str">
        <f t="shared" si="4"/>
        <v>Budapesti Gazdasági SZC Pesterzsébeti Technikum Közlekedés_és_szállítmányozás</v>
      </c>
      <c r="H149" s="126" t="s">
        <v>75</v>
      </c>
      <c r="I149" s="127" t="s">
        <v>75</v>
      </c>
      <c r="J149" s="126" t="s">
        <v>75</v>
      </c>
      <c r="K149" s="128">
        <v>32</v>
      </c>
      <c r="L149" s="128">
        <v>296</v>
      </c>
      <c r="M149" s="117">
        <v>32</v>
      </c>
      <c r="N149" s="128">
        <v>238</v>
      </c>
      <c r="O149" s="128"/>
      <c r="P149" s="128">
        <v>34</v>
      </c>
      <c r="Q149" s="116" t="str">
        <f t="shared" si="5"/>
        <v>-</v>
      </c>
      <c r="R149" s="118"/>
      <c r="S149" s="129" t="s">
        <v>832</v>
      </c>
      <c r="T149" s="136"/>
      <c r="U149" s="131" t="s">
        <v>833</v>
      </c>
    </row>
    <row r="150" spans="1:21" ht="29" hidden="1" x14ac:dyDescent="0.35">
      <c r="A150" s="121" t="str">
        <f>IFERROR(VLOOKUP(B150,[7]lista!$B$2:$C$46,2,0),"")</f>
        <v>Budapest</v>
      </c>
      <c r="B150" s="122" t="s">
        <v>878</v>
      </c>
      <c r="C150" s="123" t="s">
        <v>296</v>
      </c>
      <c r="D150" s="124" t="s">
        <v>831</v>
      </c>
      <c r="E150" s="125" t="s">
        <v>869</v>
      </c>
      <c r="F150" s="57" t="str">
        <f>VLOOKUP(D150,Háttér!$Q$2:$R$24,2,0)</f>
        <v>Turizmus_vendéglátás</v>
      </c>
      <c r="G150" s="57" t="str">
        <f t="shared" si="4"/>
        <v>Budapesti Gazdasági SZC Pestszentlőrinci Technikum Turizmus_vendéglátás</v>
      </c>
      <c r="H150" s="126" t="s">
        <v>74</v>
      </c>
      <c r="I150" s="127" t="s">
        <v>75</v>
      </c>
      <c r="J150" s="126" t="s">
        <v>75</v>
      </c>
      <c r="K150" s="128">
        <v>32</v>
      </c>
      <c r="L150" s="128">
        <v>216</v>
      </c>
      <c r="M150" s="117">
        <v>32</v>
      </c>
      <c r="N150" s="128">
        <v>234</v>
      </c>
      <c r="O150" s="128"/>
      <c r="P150" s="128">
        <v>34</v>
      </c>
      <c r="Q150" s="116" t="str">
        <f t="shared" si="5"/>
        <v>-</v>
      </c>
      <c r="R150" s="118"/>
      <c r="S150" s="129" t="s">
        <v>832</v>
      </c>
      <c r="T150" s="136"/>
      <c r="U150" s="131" t="s">
        <v>833</v>
      </c>
    </row>
    <row r="151" spans="1:21" ht="29" hidden="1" x14ac:dyDescent="0.35">
      <c r="A151" s="121" t="str">
        <f>IFERROR(VLOOKUP(B151,[7]lista!$B$2:$C$46,2,0),"")</f>
        <v>Budapest</v>
      </c>
      <c r="B151" s="122" t="s">
        <v>878</v>
      </c>
      <c r="C151" s="123" t="s">
        <v>296</v>
      </c>
      <c r="D151" s="124" t="s">
        <v>836</v>
      </c>
      <c r="E151" s="125" t="s">
        <v>75</v>
      </c>
      <c r="F151" s="57" t="str">
        <f>VLOOKUP(D151,Háttér!$Q$2:$R$24,2,0)</f>
        <v>Gazdálkodás_és_menedzsment</v>
      </c>
      <c r="G151" s="57" t="str">
        <f t="shared" si="4"/>
        <v>Budapesti Gazdasági SZC Pestszentlőrinci Technikum Gazdálkodás_és_menedzsment</v>
      </c>
      <c r="H151" s="126" t="s">
        <v>75</v>
      </c>
      <c r="I151" s="127" t="s">
        <v>75</v>
      </c>
      <c r="J151" s="126" t="s">
        <v>75</v>
      </c>
      <c r="K151" s="128">
        <v>32</v>
      </c>
      <c r="L151" s="128">
        <v>151</v>
      </c>
      <c r="M151" s="117">
        <v>32</v>
      </c>
      <c r="N151" s="128">
        <v>130</v>
      </c>
      <c r="O151" s="128"/>
      <c r="P151" s="128">
        <v>34</v>
      </c>
      <c r="Q151" s="116" t="str">
        <f t="shared" si="5"/>
        <v>-</v>
      </c>
      <c r="R151" s="118"/>
      <c r="S151" s="129" t="s">
        <v>832</v>
      </c>
      <c r="T151" s="136"/>
      <c r="U151" s="131" t="s">
        <v>833</v>
      </c>
    </row>
    <row r="152" spans="1:21" ht="29" hidden="1" x14ac:dyDescent="0.35">
      <c r="A152" s="121" t="str">
        <f>IFERROR(VLOOKUP(B152,[7]lista!$B$2:$C$46,2,0),"")</f>
        <v>Budapest</v>
      </c>
      <c r="B152" s="122" t="s">
        <v>878</v>
      </c>
      <c r="C152" s="123" t="s">
        <v>296</v>
      </c>
      <c r="D152" s="124" t="s">
        <v>835</v>
      </c>
      <c r="E152" s="125" t="s">
        <v>75</v>
      </c>
      <c r="F152" s="57" t="str">
        <f>VLOOKUP(D152,Háttér!$Q$2:$R$24,2,0)</f>
        <v>Informatika_és_távközlés</v>
      </c>
      <c r="G152" s="57" t="str">
        <f t="shared" si="4"/>
        <v>Budapesti Gazdasági SZC Pestszentlőrinci Technikum Informatika_és_távközlés</v>
      </c>
      <c r="H152" s="126" t="s">
        <v>75</v>
      </c>
      <c r="I152" s="127" t="s">
        <v>75</v>
      </c>
      <c r="J152" s="126" t="s">
        <v>75</v>
      </c>
      <c r="K152" s="128">
        <v>64</v>
      </c>
      <c r="L152" s="128">
        <v>328</v>
      </c>
      <c r="M152" s="117">
        <v>64</v>
      </c>
      <c r="N152" s="128">
        <v>318</v>
      </c>
      <c r="O152" s="128"/>
      <c r="P152" s="128">
        <v>68</v>
      </c>
      <c r="Q152" s="116" t="str">
        <f t="shared" si="5"/>
        <v>-</v>
      </c>
      <c r="R152" s="118"/>
      <c r="S152" s="129" t="s">
        <v>832</v>
      </c>
      <c r="T152" s="136"/>
      <c r="U152" s="131" t="s">
        <v>833</v>
      </c>
    </row>
    <row r="153" spans="1:21" ht="29" hidden="1" x14ac:dyDescent="0.35">
      <c r="A153" s="121" t="str">
        <f>IFERROR(VLOOKUP(B153,[7]lista!$B$2:$C$46,2,0),"")</f>
        <v>Budapest</v>
      </c>
      <c r="B153" s="122" t="s">
        <v>878</v>
      </c>
      <c r="C153" s="123" t="s">
        <v>297</v>
      </c>
      <c r="D153" s="124" t="s">
        <v>835</v>
      </c>
      <c r="E153" s="125" t="s">
        <v>75</v>
      </c>
      <c r="F153" s="57" t="str">
        <f>VLOOKUP(D153,Háttér!$Q$2:$R$24,2,0)</f>
        <v>Informatika_és_távközlés</v>
      </c>
      <c r="G153" s="57" t="str">
        <f t="shared" si="4"/>
        <v>Budapesti Gazdasági SZC Szász Ferenc Kereskedelmi Technikum és Szakképző Iskola Informatika_és_távközlés</v>
      </c>
      <c r="H153" s="126" t="s">
        <v>75</v>
      </c>
      <c r="I153" s="127" t="s">
        <v>75</v>
      </c>
      <c r="J153" s="126" t="s">
        <v>75</v>
      </c>
      <c r="K153" s="128">
        <v>32</v>
      </c>
      <c r="L153" s="128">
        <v>158</v>
      </c>
      <c r="M153" s="117">
        <v>32</v>
      </c>
      <c r="N153" s="128">
        <v>80</v>
      </c>
      <c r="O153" s="128"/>
      <c r="P153" s="128">
        <v>13</v>
      </c>
      <c r="Q153" s="116" t="str">
        <f t="shared" si="5"/>
        <v>+</v>
      </c>
      <c r="R153" s="118"/>
      <c r="S153" s="129" t="s">
        <v>832</v>
      </c>
      <c r="T153" s="136"/>
      <c r="U153" s="131" t="s">
        <v>833</v>
      </c>
    </row>
    <row r="154" spans="1:21" ht="29" hidden="1" x14ac:dyDescent="0.35">
      <c r="A154" s="121" t="str">
        <f>IFERROR(VLOOKUP(B154,[7]lista!$B$2:$C$46,2,0),"")</f>
        <v>Budapest</v>
      </c>
      <c r="B154" s="122" t="s">
        <v>878</v>
      </c>
      <c r="C154" s="123" t="s">
        <v>297</v>
      </c>
      <c r="D154" s="124" t="s">
        <v>848</v>
      </c>
      <c r="E154" s="125" t="s">
        <v>75</v>
      </c>
      <c r="F154" s="57" t="str">
        <f>VLOOKUP(D154,Háttér!$Q$2:$R$24,2,0)</f>
        <v>Kereskedelem</v>
      </c>
      <c r="G154" s="57" t="str">
        <f t="shared" si="4"/>
        <v>Budapesti Gazdasági SZC Szász Ferenc Kereskedelmi Technikum és Szakképző Iskola Kereskedelem</v>
      </c>
      <c r="H154" s="126" t="s">
        <v>75</v>
      </c>
      <c r="I154" s="127" t="s">
        <v>75</v>
      </c>
      <c r="J154" s="126" t="s">
        <v>75</v>
      </c>
      <c r="K154" s="128">
        <v>32</v>
      </c>
      <c r="L154" s="128">
        <v>147</v>
      </c>
      <c r="M154" s="117">
        <v>17</v>
      </c>
      <c r="N154" s="128">
        <v>141</v>
      </c>
      <c r="O154" s="128"/>
      <c r="P154" s="128">
        <v>25</v>
      </c>
      <c r="Q154" s="116" t="str">
        <f t="shared" si="5"/>
        <v>-</v>
      </c>
      <c r="R154" s="118"/>
      <c r="S154" s="129" t="s">
        <v>832</v>
      </c>
      <c r="T154" s="136"/>
      <c r="U154" s="131" t="s">
        <v>833</v>
      </c>
    </row>
    <row r="155" spans="1:21" ht="29" hidden="1" x14ac:dyDescent="0.35">
      <c r="A155" s="121" t="str">
        <f>IFERROR(VLOOKUP(B155,[7]lista!$B$2:$C$46,2,0),"")</f>
        <v>Budapest</v>
      </c>
      <c r="B155" s="122" t="s">
        <v>878</v>
      </c>
      <c r="C155" s="123" t="s">
        <v>297</v>
      </c>
      <c r="D155" s="124" t="s">
        <v>847</v>
      </c>
      <c r="E155" s="125" t="s">
        <v>75</v>
      </c>
      <c r="F155" s="57" t="str">
        <f>VLOOKUP(D155,Háttér!$Q$2:$R$24,2,0)</f>
        <v>Közlekedés_és_szállítmányozás</v>
      </c>
      <c r="G155" s="57" t="str">
        <f t="shared" si="4"/>
        <v>Budapesti Gazdasági SZC Szász Ferenc Kereskedelmi Technikum és Szakképző Iskola Közlekedés_és_szállítmányozás</v>
      </c>
      <c r="H155" s="126" t="s">
        <v>75</v>
      </c>
      <c r="I155" s="127" t="s">
        <v>75</v>
      </c>
      <c r="J155" s="126" t="s">
        <v>75</v>
      </c>
      <c r="K155" s="128">
        <v>32</v>
      </c>
      <c r="L155" s="128">
        <v>131</v>
      </c>
      <c r="M155" s="117">
        <v>29</v>
      </c>
      <c r="N155" s="128">
        <v>91</v>
      </c>
      <c r="O155" s="128"/>
      <c r="P155" s="128">
        <v>14</v>
      </c>
      <c r="Q155" s="116" t="str">
        <f t="shared" si="5"/>
        <v>+</v>
      </c>
      <c r="R155" s="118"/>
      <c r="S155" s="129" t="s">
        <v>832</v>
      </c>
      <c r="T155" s="136"/>
      <c r="U155" s="131" t="s">
        <v>833</v>
      </c>
    </row>
    <row r="156" spans="1:21" ht="29" hidden="1" x14ac:dyDescent="0.35">
      <c r="A156" s="121" t="str">
        <f>IFERROR(VLOOKUP(B156,[7]lista!$B$2:$C$46,2,0),"")</f>
        <v>Budapest</v>
      </c>
      <c r="B156" s="122" t="s">
        <v>878</v>
      </c>
      <c r="C156" s="123" t="s">
        <v>298</v>
      </c>
      <c r="D156" s="124" t="s">
        <v>848</v>
      </c>
      <c r="E156" s="125" t="s">
        <v>75</v>
      </c>
      <c r="F156" s="57" t="str">
        <f>VLOOKUP(D156,Háttér!$Q$2:$R$24,2,0)</f>
        <v>Kereskedelem</v>
      </c>
      <c r="G156" s="57" t="str">
        <f t="shared" si="4"/>
        <v>Budapesti Gazdasági SZC Széchenyi István Kereskedelmi Technikum Kereskedelem</v>
      </c>
      <c r="H156" s="126" t="s">
        <v>75</v>
      </c>
      <c r="I156" s="127" t="s">
        <v>75</v>
      </c>
      <c r="J156" s="126" t="s">
        <v>75</v>
      </c>
      <c r="K156" s="128">
        <v>64</v>
      </c>
      <c r="L156" s="128">
        <v>198</v>
      </c>
      <c r="M156" s="117">
        <v>58</v>
      </c>
      <c r="N156" s="128">
        <v>174</v>
      </c>
      <c r="O156" s="128"/>
      <c r="P156" s="128">
        <v>36</v>
      </c>
      <c r="Q156" s="116" t="str">
        <f t="shared" si="5"/>
        <v>+</v>
      </c>
      <c r="R156" s="118"/>
      <c r="S156" s="129" t="s">
        <v>832</v>
      </c>
      <c r="T156" s="136"/>
      <c r="U156" s="131" t="s">
        <v>833</v>
      </c>
    </row>
    <row r="157" spans="1:21" ht="29" hidden="1" x14ac:dyDescent="0.35">
      <c r="A157" s="121" t="str">
        <f>IFERROR(VLOOKUP(B157,[7]lista!$B$2:$C$46,2,0),"")</f>
        <v>Budapest</v>
      </c>
      <c r="B157" s="122" t="s">
        <v>878</v>
      </c>
      <c r="C157" s="123" t="s">
        <v>298</v>
      </c>
      <c r="D157" s="124" t="s">
        <v>831</v>
      </c>
      <c r="E157" s="125" t="s">
        <v>75</v>
      </c>
      <c r="F157" s="57" t="str">
        <f>VLOOKUP(D157,Háttér!$Q$2:$R$24,2,0)</f>
        <v>Turizmus_vendéglátás</v>
      </c>
      <c r="G157" s="57" t="str">
        <f t="shared" si="4"/>
        <v>Budapesti Gazdasági SZC Széchenyi István Kereskedelmi Technikum Turizmus_vendéglátás</v>
      </c>
      <c r="H157" s="126" t="s">
        <v>75</v>
      </c>
      <c r="I157" s="127" t="s">
        <v>75</v>
      </c>
      <c r="J157" s="126" t="s">
        <v>75</v>
      </c>
      <c r="K157" s="128">
        <v>64</v>
      </c>
      <c r="L157" s="128">
        <v>236</v>
      </c>
      <c r="M157" s="117">
        <v>64</v>
      </c>
      <c r="N157" s="128">
        <v>236</v>
      </c>
      <c r="O157" s="128"/>
      <c r="P157" s="128">
        <v>59</v>
      </c>
      <c r="Q157" s="116" t="str">
        <f t="shared" si="5"/>
        <v>+</v>
      </c>
      <c r="R157" s="118"/>
      <c r="S157" s="129" t="s">
        <v>832</v>
      </c>
      <c r="T157" s="136"/>
      <c r="U157" s="131" t="s">
        <v>833</v>
      </c>
    </row>
    <row r="158" spans="1:21" ht="29" hidden="1" x14ac:dyDescent="0.35">
      <c r="A158" s="121" t="str">
        <f>IFERROR(VLOOKUP(B158,[7]lista!$B$2:$C$46,2,0),"")</f>
        <v>Budapest</v>
      </c>
      <c r="B158" s="122" t="s">
        <v>878</v>
      </c>
      <c r="C158" s="123" t="s">
        <v>299</v>
      </c>
      <c r="D158" s="124" t="s">
        <v>836</v>
      </c>
      <c r="E158" s="125" t="s">
        <v>869</v>
      </c>
      <c r="F158" s="57" t="str">
        <f>VLOOKUP(D158,Háttér!$Q$2:$R$24,2,0)</f>
        <v>Gazdálkodás_és_menedzsment</v>
      </c>
      <c r="G158" s="57" t="str">
        <f t="shared" si="4"/>
        <v>Budapesti Gazdasági SZC Szent István Technikum és Kollégium Gazdálkodás_és_menedzsment</v>
      </c>
      <c r="H158" s="126" t="s">
        <v>74</v>
      </c>
      <c r="I158" s="127" t="s">
        <v>75</v>
      </c>
      <c r="J158" s="126" t="s">
        <v>75</v>
      </c>
      <c r="K158" s="128">
        <v>32</v>
      </c>
      <c r="L158" s="128">
        <v>170</v>
      </c>
      <c r="M158" s="117">
        <v>32</v>
      </c>
      <c r="N158" s="128">
        <v>194</v>
      </c>
      <c r="O158" s="128"/>
      <c r="P158" s="128">
        <v>18</v>
      </c>
      <c r="Q158" s="116" t="str">
        <f t="shared" si="5"/>
        <v>+</v>
      </c>
      <c r="R158" s="118"/>
      <c r="S158" s="129" t="s">
        <v>832</v>
      </c>
      <c r="T158" s="136"/>
      <c r="U158" s="131" t="s">
        <v>833</v>
      </c>
    </row>
    <row r="159" spans="1:21" ht="29" hidden="1" x14ac:dyDescent="0.35">
      <c r="A159" s="121" t="str">
        <f>IFERROR(VLOOKUP(B159,[7]lista!$B$2:$C$46,2,0),"")</f>
        <v>Budapest</v>
      </c>
      <c r="B159" s="122" t="s">
        <v>878</v>
      </c>
      <c r="C159" s="123" t="s">
        <v>299</v>
      </c>
      <c r="D159" s="124" t="s">
        <v>836</v>
      </c>
      <c r="E159" s="125" t="s">
        <v>75</v>
      </c>
      <c r="F159" s="57" t="str">
        <f>VLOOKUP(D159,Háttér!$Q$2:$R$24,2,0)</f>
        <v>Gazdálkodás_és_menedzsment</v>
      </c>
      <c r="G159" s="57" t="str">
        <f t="shared" si="4"/>
        <v>Budapesti Gazdasági SZC Szent István Technikum és Kollégium Gazdálkodás_és_menedzsment</v>
      </c>
      <c r="H159" s="126" t="s">
        <v>75</v>
      </c>
      <c r="I159" s="127" t="s">
        <v>75</v>
      </c>
      <c r="J159" s="126" t="s">
        <v>75</v>
      </c>
      <c r="K159" s="128">
        <v>64</v>
      </c>
      <c r="L159" s="128">
        <v>341</v>
      </c>
      <c r="M159" s="117">
        <v>64</v>
      </c>
      <c r="N159" s="128">
        <v>309</v>
      </c>
      <c r="O159" s="128"/>
      <c r="P159" s="128">
        <v>66</v>
      </c>
      <c r="Q159" s="116" t="str">
        <f t="shared" si="5"/>
        <v>-</v>
      </c>
      <c r="R159" s="118"/>
      <c r="S159" s="129" t="s">
        <v>832</v>
      </c>
      <c r="T159" s="136"/>
      <c r="U159" s="131" t="s">
        <v>833</v>
      </c>
    </row>
    <row r="160" spans="1:21" ht="29" hidden="1" x14ac:dyDescent="0.35">
      <c r="A160" s="121" t="str">
        <f>IFERROR(VLOOKUP(B160,[7]lista!$B$2:$C$46,2,0),"")</f>
        <v>Budapest</v>
      </c>
      <c r="B160" s="122" t="s">
        <v>878</v>
      </c>
      <c r="C160" s="123" t="s">
        <v>299</v>
      </c>
      <c r="D160" s="124" t="s">
        <v>861</v>
      </c>
      <c r="E160" s="125" t="s">
        <v>75</v>
      </c>
      <c r="F160" s="57" t="str">
        <f>VLOOKUP(D160,Háttér!$Q$2:$R$24,2,0)</f>
        <v>Sport</v>
      </c>
      <c r="G160" s="57" t="str">
        <f t="shared" si="4"/>
        <v>Budapesti Gazdasági SZC Szent István Technikum és Kollégium Sport</v>
      </c>
      <c r="H160" s="126" t="s">
        <v>75</v>
      </c>
      <c r="I160" s="127" t="s">
        <v>75</v>
      </c>
      <c r="J160" s="126" t="s">
        <v>75</v>
      </c>
      <c r="K160" s="128">
        <v>64</v>
      </c>
      <c r="L160" s="128">
        <v>333</v>
      </c>
      <c r="M160" s="117">
        <v>64</v>
      </c>
      <c r="N160" s="128">
        <v>323</v>
      </c>
      <c r="O160" s="128"/>
      <c r="P160" s="128">
        <v>64</v>
      </c>
      <c r="Q160" s="116" t="str">
        <f t="shared" si="5"/>
        <v>+</v>
      </c>
      <c r="R160" s="118"/>
      <c r="S160" s="129" t="s">
        <v>832</v>
      </c>
      <c r="T160" s="136"/>
      <c r="U160" s="131" t="s">
        <v>833</v>
      </c>
    </row>
    <row r="161" spans="1:21" ht="29" hidden="1" x14ac:dyDescent="0.35">
      <c r="A161" s="121" t="str">
        <f>IFERROR(VLOOKUP(B161,[7]lista!$B$2:$C$46,2,0),"")</f>
        <v>Budapest</v>
      </c>
      <c r="B161" s="122" t="s">
        <v>878</v>
      </c>
      <c r="C161" s="123" t="s">
        <v>300</v>
      </c>
      <c r="D161" s="124" t="s">
        <v>847</v>
      </c>
      <c r="E161" s="125" t="s">
        <v>869</v>
      </c>
      <c r="F161" s="57" t="str">
        <f>VLOOKUP(D161,Háttér!$Q$2:$R$24,2,0)</f>
        <v>Közlekedés_és_szállítmányozás</v>
      </c>
      <c r="G161" s="57" t="str">
        <f t="shared" si="4"/>
        <v>Budapesti Gazdasági SZC Teleki Blanka Közgazdasági Technikum Közlekedés_és_szállítmányozás</v>
      </c>
      <c r="H161" s="126" t="s">
        <v>74</v>
      </c>
      <c r="I161" s="127" t="s">
        <v>75</v>
      </c>
      <c r="J161" s="126" t="s">
        <v>75</v>
      </c>
      <c r="K161" s="128">
        <v>32</v>
      </c>
      <c r="L161" s="128">
        <v>273</v>
      </c>
      <c r="M161" s="117">
        <v>32</v>
      </c>
      <c r="N161" s="128">
        <v>218</v>
      </c>
      <c r="O161" s="128"/>
      <c r="P161" s="128">
        <v>34</v>
      </c>
      <c r="Q161" s="116" t="str">
        <f t="shared" si="5"/>
        <v>-</v>
      </c>
      <c r="R161" s="118"/>
      <c r="S161" s="129" t="s">
        <v>832</v>
      </c>
      <c r="T161" s="136"/>
      <c r="U161" s="131" t="s">
        <v>833</v>
      </c>
    </row>
    <row r="162" spans="1:21" ht="29" hidden="1" x14ac:dyDescent="0.35">
      <c r="A162" s="121" t="str">
        <f>IFERROR(VLOOKUP(B162,[7]lista!$B$2:$C$46,2,0),"")</f>
        <v>Budapest</v>
      </c>
      <c r="B162" s="122" t="s">
        <v>878</v>
      </c>
      <c r="C162" s="123" t="s">
        <v>300</v>
      </c>
      <c r="D162" s="124" t="s">
        <v>847</v>
      </c>
      <c r="E162" s="125" t="s">
        <v>75</v>
      </c>
      <c r="F162" s="57" t="str">
        <f>VLOOKUP(D162,Háttér!$Q$2:$R$24,2,0)</f>
        <v>Közlekedés_és_szállítmányozás</v>
      </c>
      <c r="G162" s="57" t="str">
        <f t="shared" si="4"/>
        <v>Budapesti Gazdasági SZC Teleki Blanka Közgazdasági Technikum Közlekedés_és_szállítmányozás</v>
      </c>
      <c r="H162" s="126" t="s">
        <v>75</v>
      </c>
      <c r="I162" s="127" t="s">
        <v>75</v>
      </c>
      <c r="J162" s="126" t="s">
        <v>75</v>
      </c>
      <c r="K162" s="128">
        <v>32</v>
      </c>
      <c r="L162" s="128">
        <v>368</v>
      </c>
      <c r="M162" s="117">
        <v>32</v>
      </c>
      <c r="N162" s="128">
        <v>288</v>
      </c>
      <c r="O162" s="128"/>
      <c r="P162" s="128">
        <v>34</v>
      </c>
      <c r="Q162" s="116" t="str">
        <f t="shared" si="5"/>
        <v>-</v>
      </c>
      <c r="R162" s="118"/>
      <c r="S162" s="129" t="s">
        <v>832</v>
      </c>
      <c r="T162" s="136"/>
      <c r="U162" s="131" t="s">
        <v>833</v>
      </c>
    </row>
    <row r="163" spans="1:21" ht="29" hidden="1" x14ac:dyDescent="0.35">
      <c r="A163" s="121" t="str">
        <f>IFERROR(VLOOKUP(B163,[7]lista!$B$2:$C$46,2,0),"")</f>
        <v>Budapest</v>
      </c>
      <c r="B163" s="122" t="s">
        <v>878</v>
      </c>
      <c r="C163" s="123" t="s">
        <v>300</v>
      </c>
      <c r="D163" s="124" t="s">
        <v>836</v>
      </c>
      <c r="E163" s="125" t="s">
        <v>75</v>
      </c>
      <c r="F163" s="57" t="str">
        <f>VLOOKUP(D163,Háttér!$Q$2:$R$24,2,0)</f>
        <v>Gazdálkodás_és_menedzsment</v>
      </c>
      <c r="G163" s="57" t="str">
        <f t="shared" si="4"/>
        <v>Budapesti Gazdasági SZC Teleki Blanka Közgazdasági Technikum Gazdálkodás_és_menedzsment</v>
      </c>
      <c r="H163" s="126" t="s">
        <v>75</v>
      </c>
      <c r="I163" s="127" t="s">
        <v>75</v>
      </c>
      <c r="J163" s="126" t="s">
        <v>75</v>
      </c>
      <c r="K163" s="128">
        <v>32</v>
      </c>
      <c r="L163" s="128">
        <v>454</v>
      </c>
      <c r="M163" s="117">
        <v>32</v>
      </c>
      <c r="N163" s="128">
        <v>329</v>
      </c>
      <c r="O163" s="128"/>
      <c r="P163" s="128">
        <v>34</v>
      </c>
      <c r="Q163" s="116" t="str">
        <f t="shared" si="5"/>
        <v>-</v>
      </c>
      <c r="R163" s="118"/>
      <c r="S163" s="129" t="s">
        <v>832</v>
      </c>
      <c r="T163" s="136"/>
      <c r="U163" s="131" t="s">
        <v>833</v>
      </c>
    </row>
    <row r="164" spans="1:21" ht="29" hidden="1" x14ac:dyDescent="0.35">
      <c r="A164" s="121" t="str">
        <f>IFERROR(VLOOKUP(B164,[7]lista!$B$2:$C$46,2,0),"")</f>
        <v>Budapest</v>
      </c>
      <c r="B164" s="122" t="s">
        <v>878</v>
      </c>
      <c r="C164" s="123" t="s">
        <v>300</v>
      </c>
      <c r="D164" s="124" t="s">
        <v>831</v>
      </c>
      <c r="E164" s="125" t="s">
        <v>75</v>
      </c>
      <c r="F164" s="57" t="str">
        <f>VLOOKUP(D164,Háttér!$Q$2:$R$24,2,0)</f>
        <v>Turizmus_vendéglátás</v>
      </c>
      <c r="G164" s="57" t="str">
        <f t="shared" si="4"/>
        <v>Budapesti Gazdasági SZC Teleki Blanka Közgazdasági Technikum Turizmus_vendéglátás</v>
      </c>
      <c r="H164" s="126" t="s">
        <v>75</v>
      </c>
      <c r="I164" s="127" t="s">
        <v>75</v>
      </c>
      <c r="J164" s="126" t="s">
        <v>75</v>
      </c>
      <c r="K164" s="128">
        <v>32</v>
      </c>
      <c r="L164" s="128">
        <v>417</v>
      </c>
      <c r="M164" s="117">
        <v>32</v>
      </c>
      <c r="N164" s="128">
        <v>385</v>
      </c>
      <c r="O164" s="128"/>
      <c r="P164" s="128">
        <v>34</v>
      </c>
      <c r="Q164" s="116" t="str">
        <f t="shared" si="5"/>
        <v>-</v>
      </c>
      <c r="R164" s="118"/>
      <c r="S164" s="129" t="s">
        <v>832</v>
      </c>
      <c r="T164" s="136"/>
      <c r="U164" s="131" t="s">
        <v>833</v>
      </c>
    </row>
    <row r="165" spans="1:21" ht="29" hidden="1" x14ac:dyDescent="0.35">
      <c r="A165" s="121" t="str">
        <f>IFERROR(VLOOKUP(B165,[7]lista!$B$2:$C$46,2,0),"")</f>
        <v>Budapest</v>
      </c>
      <c r="B165" s="122" t="s">
        <v>878</v>
      </c>
      <c r="C165" s="123" t="s">
        <v>301</v>
      </c>
      <c r="D165" s="124" t="s">
        <v>848</v>
      </c>
      <c r="E165" s="125" t="s">
        <v>75</v>
      </c>
      <c r="F165" s="57" t="str">
        <f>VLOOKUP(D165,Háttér!$Q$2:$R$24,2,0)</f>
        <v>Kereskedelem</v>
      </c>
      <c r="G165" s="57" t="str">
        <f t="shared" si="4"/>
        <v>Budapesti Gazdasági SZC Terézvárosi Technikum és Szakképző Iskola Kereskedelem</v>
      </c>
      <c r="H165" s="126" t="s">
        <v>75</v>
      </c>
      <c r="I165" s="127" t="s">
        <v>75</v>
      </c>
      <c r="J165" s="126" t="s">
        <v>75</v>
      </c>
      <c r="K165" s="128">
        <v>32</v>
      </c>
      <c r="L165" s="128">
        <v>161</v>
      </c>
      <c r="M165" s="117">
        <v>32</v>
      </c>
      <c r="N165" s="128">
        <v>125</v>
      </c>
      <c r="O165" s="128"/>
      <c r="P165" s="128">
        <v>26</v>
      </c>
      <c r="Q165" s="116" t="str">
        <f t="shared" si="5"/>
        <v>+</v>
      </c>
      <c r="R165" s="118"/>
      <c r="S165" s="129" t="s">
        <v>832</v>
      </c>
      <c r="T165" s="136"/>
      <c r="U165" s="131" t="s">
        <v>833</v>
      </c>
    </row>
    <row r="166" spans="1:21" ht="29" hidden="1" x14ac:dyDescent="0.35">
      <c r="A166" s="121" t="str">
        <f>IFERROR(VLOOKUP(B166,[7]lista!$B$2:$C$46,2,0),"")</f>
        <v>Budapest</v>
      </c>
      <c r="B166" s="122" t="s">
        <v>878</v>
      </c>
      <c r="C166" s="123" t="s">
        <v>302</v>
      </c>
      <c r="D166" s="124" t="s">
        <v>836</v>
      </c>
      <c r="E166" s="125" t="s">
        <v>869</v>
      </c>
      <c r="F166" s="57" t="str">
        <f>VLOOKUP(D166,Háttér!$Q$2:$R$24,2,0)</f>
        <v>Gazdálkodás_és_menedzsment</v>
      </c>
      <c r="G166" s="57" t="str">
        <f t="shared" si="4"/>
        <v>Budapesti Gazdasági SZC Varga István Közgazdasági Technikum Gazdálkodás_és_menedzsment</v>
      </c>
      <c r="H166" s="126" t="s">
        <v>74</v>
      </c>
      <c r="I166" s="127" t="s">
        <v>75</v>
      </c>
      <c r="J166" s="126" t="s">
        <v>75</v>
      </c>
      <c r="K166" s="128">
        <v>32</v>
      </c>
      <c r="L166" s="128">
        <v>137</v>
      </c>
      <c r="M166" s="117">
        <v>32</v>
      </c>
      <c r="N166" s="128">
        <v>173</v>
      </c>
      <c r="O166" s="128"/>
      <c r="P166" s="128">
        <v>34</v>
      </c>
      <c r="Q166" s="116" t="str">
        <f t="shared" si="5"/>
        <v>-</v>
      </c>
      <c r="R166" s="118"/>
      <c r="S166" s="129" t="s">
        <v>832</v>
      </c>
      <c r="T166" s="136"/>
      <c r="U166" s="131" t="s">
        <v>833</v>
      </c>
    </row>
    <row r="167" spans="1:21" ht="29" hidden="1" x14ac:dyDescent="0.35">
      <c r="A167" s="121" t="str">
        <f>IFERROR(VLOOKUP(B167,[7]lista!$B$2:$C$46,2,0),"")</f>
        <v>Budapest</v>
      </c>
      <c r="B167" s="122" t="s">
        <v>878</v>
      </c>
      <c r="C167" s="123" t="s">
        <v>302</v>
      </c>
      <c r="D167" s="124" t="s">
        <v>836</v>
      </c>
      <c r="E167" s="125" t="s">
        <v>75</v>
      </c>
      <c r="F167" s="57" t="str">
        <f>VLOOKUP(D167,Háttér!$Q$2:$R$24,2,0)</f>
        <v>Gazdálkodás_és_menedzsment</v>
      </c>
      <c r="G167" s="57" t="str">
        <f t="shared" si="4"/>
        <v>Budapesti Gazdasági SZC Varga István Közgazdasági Technikum Gazdálkodás_és_menedzsment</v>
      </c>
      <c r="H167" s="126" t="s">
        <v>75</v>
      </c>
      <c r="I167" s="127" t="s">
        <v>75</v>
      </c>
      <c r="J167" s="126" t="s">
        <v>75</v>
      </c>
      <c r="K167" s="128">
        <v>32</v>
      </c>
      <c r="L167" s="128">
        <v>160</v>
      </c>
      <c r="M167" s="117">
        <v>32</v>
      </c>
      <c r="N167" s="128"/>
      <c r="O167" s="128"/>
      <c r="P167" s="128"/>
      <c r="Q167" s="116" t="str">
        <f t="shared" si="5"/>
        <v>+</v>
      </c>
      <c r="R167" s="118"/>
      <c r="S167" s="129" t="s">
        <v>832</v>
      </c>
      <c r="T167" s="136"/>
      <c r="U167" s="131" t="s">
        <v>833</v>
      </c>
    </row>
    <row r="168" spans="1:21" ht="29" hidden="1" x14ac:dyDescent="0.35">
      <c r="A168" s="121" t="str">
        <f>IFERROR(VLOOKUP(B168,[7]lista!$B$2:$C$46,2,0),"")</f>
        <v>Budapest</v>
      </c>
      <c r="B168" s="122" t="s">
        <v>878</v>
      </c>
      <c r="C168" s="123" t="s">
        <v>302</v>
      </c>
      <c r="D168" s="124" t="s">
        <v>848</v>
      </c>
      <c r="E168" s="125" t="s">
        <v>75</v>
      </c>
      <c r="F168" s="57" t="str">
        <f>VLOOKUP(D168,Háttér!$Q$2:$R$24,2,0)</f>
        <v>Kereskedelem</v>
      </c>
      <c r="G168" s="57" t="str">
        <f t="shared" si="4"/>
        <v>Budapesti Gazdasági SZC Varga István Közgazdasági Technikum Kereskedelem</v>
      </c>
      <c r="H168" s="126" t="s">
        <v>75</v>
      </c>
      <c r="I168" s="127" t="s">
        <v>75</v>
      </c>
      <c r="J168" s="126" t="s">
        <v>75</v>
      </c>
      <c r="K168" s="128">
        <v>32</v>
      </c>
      <c r="L168" s="128">
        <v>218</v>
      </c>
      <c r="M168" s="117">
        <v>32</v>
      </c>
      <c r="N168" s="128">
        <v>239</v>
      </c>
      <c r="O168" s="128"/>
      <c r="P168" s="128">
        <v>34</v>
      </c>
      <c r="Q168" s="116" t="str">
        <f t="shared" si="5"/>
        <v>-</v>
      </c>
      <c r="R168" s="118"/>
      <c r="S168" s="129" t="s">
        <v>832</v>
      </c>
      <c r="T168" s="136"/>
      <c r="U168" s="131" t="s">
        <v>833</v>
      </c>
    </row>
    <row r="169" spans="1:21" ht="29" hidden="1" x14ac:dyDescent="0.35">
      <c r="A169" s="121" t="str">
        <f>IFERROR(VLOOKUP(B169,[7]lista!$B$2:$C$46,2,0),"")</f>
        <v>Budapest</v>
      </c>
      <c r="B169" s="122" t="s">
        <v>878</v>
      </c>
      <c r="C169" s="123" t="s">
        <v>302</v>
      </c>
      <c r="D169" s="124" t="s">
        <v>831</v>
      </c>
      <c r="E169" s="125" t="s">
        <v>75</v>
      </c>
      <c r="F169" s="57" t="str">
        <f>VLOOKUP(D169,Háttér!$Q$2:$R$24,2,0)</f>
        <v>Turizmus_vendéglátás</v>
      </c>
      <c r="G169" s="57" t="str">
        <f t="shared" si="4"/>
        <v>Budapesti Gazdasági SZC Varga István Közgazdasági Technikum Turizmus_vendéglátás</v>
      </c>
      <c r="H169" s="126" t="s">
        <v>75</v>
      </c>
      <c r="I169" s="127" t="s">
        <v>75</v>
      </c>
      <c r="J169" s="126" t="s">
        <v>75</v>
      </c>
      <c r="K169" s="128">
        <v>64</v>
      </c>
      <c r="L169" s="128">
        <v>371</v>
      </c>
      <c r="M169" s="117">
        <v>64</v>
      </c>
      <c r="N169" s="128">
        <v>398</v>
      </c>
      <c r="O169" s="128"/>
      <c r="P169" s="128">
        <v>68</v>
      </c>
      <c r="Q169" s="116" t="str">
        <f t="shared" si="5"/>
        <v>-</v>
      </c>
      <c r="R169" s="118"/>
      <c r="S169" s="129" t="s">
        <v>832</v>
      </c>
      <c r="T169" s="136"/>
      <c r="U169" s="131" t="s">
        <v>833</v>
      </c>
    </row>
    <row r="170" spans="1:21" ht="29" hidden="1" x14ac:dyDescent="0.35">
      <c r="A170" s="121" t="str">
        <f>IFERROR(VLOOKUP(B170,[7]lista!$B$2:$C$46,2,0),"")</f>
        <v>Budapest</v>
      </c>
      <c r="B170" s="122" t="s">
        <v>878</v>
      </c>
      <c r="C170" s="123" t="s">
        <v>303</v>
      </c>
      <c r="D170" s="124" t="s">
        <v>848</v>
      </c>
      <c r="E170" s="125" t="s">
        <v>75</v>
      </c>
      <c r="F170" s="57" t="str">
        <f>VLOOKUP(D170,Háttér!$Q$2:$R$24,2,0)</f>
        <v>Kereskedelem</v>
      </c>
      <c r="G170" s="57" t="str">
        <f t="shared" si="4"/>
        <v>Budapesti Gazdasági SZC Vásárhelyi Pál Technikum Kereskedelem</v>
      </c>
      <c r="H170" s="126" t="s">
        <v>75</v>
      </c>
      <c r="I170" s="127" t="s">
        <v>75</v>
      </c>
      <c r="J170" s="126" t="s">
        <v>75</v>
      </c>
      <c r="K170" s="128">
        <v>64</v>
      </c>
      <c r="L170" s="128">
        <v>206</v>
      </c>
      <c r="M170" s="117">
        <v>64</v>
      </c>
      <c r="N170" s="128">
        <v>156</v>
      </c>
      <c r="O170" s="128"/>
      <c r="P170" s="128">
        <v>25</v>
      </c>
      <c r="Q170" s="116" t="str">
        <f t="shared" si="5"/>
        <v>+</v>
      </c>
      <c r="R170" s="118"/>
      <c r="S170" s="129" t="s">
        <v>832</v>
      </c>
      <c r="T170" s="136"/>
      <c r="U170" s="131" t="s">
        <v>833</v>
      </c>
    </row>
    <row r="171" spans="1:21" ht="29" hidden="1" x14ac:dyDescent="0.35">
      <c r="A171" s="121" t="str">
        <f>IFERROR(VLOOKUP(B171,[7]lista!$B$2:$C$46,2,0),"")</f>
        <v>Budapest</v>
      </c>
      <c r="B171" s="122" t="s">
        <v>878</v>
      </c>
      <c r="C171" s="123" t="s">
        <v>303</v>
      </c>
      <c r="D171" s="124" t="s">
        <v>847</v>
      </c>
      <c r="E171" s="125" t="s">
        <v>75</v>
      </c>
      <c r="F171" s="57" t="str">
        <f>VLOOKUP(D171,Háttér!$Q$2:$R$24,2,0)</f>
        <v>Közlekedés_és_szállítmányozás</v>
      </c>
      <c r="G171" s="57" t="str">
        <f t="shared" si="4"/>
        <v>Budapesti Gazdasági SZC Vásárhelyi Pál Technikum Közlekedés_és_szállítmányozás</v>
      </c>
      <c r="H171" s="126" t="s">
        <v>75</v>
      </c>
      <c r="I171" s="127" t="s">
        <v>75</v>
      </c>
      <c r="J171" s="126" t="s">
        <v>75</v>
      </c>
      <c r="K171" s="128">
        <v>32</v>
      </c>
      <c r="L171" s="128">
        <v>220</v>
      </c>
      <c r="M171" s="117">
        <v>32</v>
      </c>
      <c r="N171" s="128">
        <v>178</v>
      </c>
      <c r="O171" s="128"/>
      <c r="P171" s="128">
        <v>34</v>
      </c>
      <c r="Q171" s="116" t="str">
        <f t="shared" si="5"/>
        <v>-</v>
      </c>
      <c r="R171" s="118"/>
      <c r="S171" s="129" t="s">
        <v>832</v>
      </c>
      <c r="T171" s="136"/>
      <c r="U171" s="131" t="s">
        <v>833</v>
      </c>
    </row>
    <row r="172" spans="1:21" ht="29" hidden="1" x14ac:dyDescent="0.35">
      <c r="A172" s="121" t="str">
        <f>IFERROR(VLOOKUP(B172,[7]lista!$B$2:$C$46,2,0),"")</f>
        <v>Budapest</v>
      </c>
      <c r="B172" s="122" t="s">
        <v>878</v>
      </c>
      <c r="C172" s="123" t="s">
        <v>303</v>
      </c>
      <c r="D172" s="124" t="s">
        <v>831</v>
      </c>
      <c r="E172" s="125" t="s">
        <v>75</v>
      </c>
      <c r="F172" s="57" t="str">
        <f>VLOOKUP(D172,Háttér!$Q$2:$R$24,2,0)</f>
        <v>Turizmus_vendéglátás</v>
      </c>
      <c r="G172" s="57" t="str">
        <f t="shared" si="4"/>
        <v>Budapesti Gazdasági SZC Vásárhelyi Pál Technikum Turizmus_vendéglátás</v>
      </c>
      <c r="H172" s="126" t="s">
        <v>75</v>
      </c>
      <c r="I172" s="127" t="s">
        <v>75</v>
      </c>
      <c r="J172" s="126" t="s">
        <v>75</v>
      </c>
      <c r="K172" s="128">
        <v>32</v>
      </c>
      <c r="L172" s="128">
        <v>202</v>
      </c>
      <c r="M172" s="117">
        <v>32</v>
      </c>
      <c r="N172" s="128">
        <v>237</v>
      </c>
      <c r="O172" s="128"/>
      <c r="P172" s="128">
        <v>34</v>
      </c>
      <c r="Q172" s="116" t="str">
        <f t="shared" si="5"/>
        <v>-</v>
      </c>
      <c r="R172" s="118"/>
      <c r="S172" s="129" t="s">
        <v>832</v>
      </c>
      <c r="T172" s="136"/>
      <c r="U172" s="131" t="s">
        <v>833</v>
      </c>
    </row>
    <row r="173" spans="1:21" ht="29" hidden="1" x14ac:dyDescent="0.35">
      <c r="A173" s="121" t="str">
        <f>IFERROR(VLOOKUP(B173,[8]lista!$B$2:$C$46,2,0),"")</f>
        <v>Budapest</v>
      </c>
      <c r="B173" s="122" t="s">
        <v>880</v>
      </c>
      <c r="C173" s="122" t="s">
        <v>305</v>
      </c>
      <c r="D173" s="145" t="s">
        <v>856</v>
      </c>
      <c r="E173" s="125" t="s">
        <v>75</v>
      </c>
      <c r="F173" s="57" t="str">
        <f>VLOOKUP(D173,Háttér!$Q$2:$R$24,2,0)</f>
        <v>Épületgépészet</v>
      </c>
      <c r="G173" s="57" t="str">
        <f t="shared" si="4"/>
        <v>Budapesti Gépészeti SZC Arany János Technikum és Szakképző iskola Épületgépészet</v>
      </c>
      <c r="H173" s="146" t="s">
        <v>75</v>
      </c>
      <c r="I173" s="125" t="s">
        <v>75</v>
      </c>
      <c r="J173" s="146" t="s">
        <v>75</v>
      </c>
      <c r="K173" s="125">
        <v>52</v>
      </c>
      <c r="L173" s="125">
        <v>233</v>
      </c>
      <c r="M173" s="75">
        <v>52</v>
      </c>
      <c r="N173" s="147">
        <v>153</v>
      </c>
      <c r="O173" s="125"/>
      <c r="P173" s="147">
        <v>32</v>
      </c>
      <c r="Q173" s="116" t="str">
        <f t="shared" si="5"/>
        <v>+</v>
      </c>
      <c r="R173" s="118"/>
      <c r="S173" s="129" t="s">
        <v>832</v>
      </c>
      <c r="T173" s="136"/>
      <c r="U173" s="131" t="s">
        <v>833</v>
      </c>
    </row>
    <row r="174" spans="1:21" ht="29" hidden="1" x14ac:dyDescent="0.35">
      <c r="A174" s="121" t="str">
        <f>IFERROR(VLOOKUP(B174,[8]lista!$B$2:$C$46,2,0),"")</f>
        <v>Budapest</v>
      </c>
      <c r="B174" s="122" t="s">
        <v>880</v>
      </c>
      <c r="C174" s="122" t="s">
        <v>306</v>
      </c>
      <c r="D174" s="145" t="s">
        <v>846</v>
      </c>
      <c r="E174" s="125" t="s">
        <v>75</v>
      </c>
      <c r="F174" s="57" t="str">
        <f>VLOOKUP(D174,Háttér!$Q$2:$R$24,2,0)</f>
        <v>Specializált_gép_és_járműgyártás</v>
      </c>
      <c r="G174" s="57" t="str">
        <f t="shared" si="4"/>
        <v>Budapesti Gépészeti SZC Bánki Donát Technikum Specializált_gép_és_járműgyártás</v>
      </c>
      <c r="H174" s="146" t="s">
        <v>75</v>
      </c>
      <c r="I174" s="125" t="s">
        <v>75</v>
      </c>
      <c r="J174" s="146" t="s">
        <v>75</v>
      </c>
      <c r="K174" s="125">
        <v>120</v>
      </c>
      <c r="L174" s="125">
        <v>389</v>
      </c>
      <c r="M174" s="75">
        <v>116</v>
      </c>
      <c r="N174" s="147">
        <v>283</v>
      </c>
      <c r="O174" s="125"/>
      <c r="P174" s="147">
        <v>104</v>
      </c>
      <c r="Q174" s="116" t="str">
        <f t="shared" si="5"/>
        <v>+</v>
      </c>
      <c r="R174" s="118"/>
      <c r="S174" s="129" t="s">
        <v>832</v>
      </c>
      <c r="T174" s="136"/>
      <c r="U174" s="131" t="s">
        <v>833</v>
      </c>
    </row>
    <row r="175" spans="1:21" ht="29" hidden="1" x14ac:dyDescent="0.35">
      <c r="A175" s="121" t="str">
        <f>IFERROR(VLOOKUP(B175,[8]lista!$B$2:$C$46,2,0),"")</f>
        <v>Budapest</v>
      </c>
      <c r="B175" s="122" t="s">
        <v>880</v>
      </c>
      <c r="C175" s="122" t="s">
        <v>306</v>
      </c>
      <c r="D175" s="145" t="s">
        <v>847</v>
      </c>
      <c r="E175" s="125" t="s">
        <v>75</v>
      </c>
      <c r="F175" s="57" t="str">
        <f>VLOOKUP(D175,Háttér!$Q$2:$R$24,2,0)</f>
        <v>Közlekedés_és_szállítmányozás</v>
      </c>
      <c r="G175" s="57" t="str">
        <f t="shared" si="4"/>
        <v>Budapesti Gépészeti SZC Bánki Donát Technikum Közlekedés_és_szállítmányozás</v>
      </c>
      <c r="H175" s="146" t="s">
        <v>75</v>
      </c>
      <c r="I175" s="125" t="s">
        <v>75</v>
      </c>
      <c r="J175" s="146" t="s">
        <v>75</v>
      </c>
      <c r="K175" s="125">
        <v>13</v>
      </c>
      <c r="L175" s="125">
        <v>53</v>
      </c>
      <c r="M175" s="75">
        <v>13</v>
      </c>
      <c r="N175" s="147">
        <v>27</v>
      </c>
      <c r="O175" s="125"/>
      <c r="P175" s="147">
        <v>9</v>
      </c>
      <c r="Q175" s="116" t="str">
        <f t="shared" si="5"/>
        <v>+</v>
      </c>
      <c r="R175" s="118"/>
      <c r="S175" s="129" t="s">
        <v>832</v>
      </c>
      <c r="T175" s="136"/>
      <c r="U175" s="131" t="s">
        <v>833</v>
      </c>
    </row>
    <row r="176" spans="1:21" ht="29" hidden="1" x14ac:dyDescent="0.35">
      <c r="A176" s="121" t="str">
        <f>IFERROR(VLOOKUP(B176,[8]lista!$B$2:$C$46,2,0),"")</f>
        <v>Budapest</v>
      </c>
      <c r="B176" s="122" t="s">
        <v>880</v>
      </c>
      <c r="C176" s="122" t="s">
        <v>306</v>
      </c>
      <c r="D176" s="145" t="s">
        <v>834</v>
      </c>
      <c r="E176" s="125" t="s">
        <v>75</v>
      </c>
      <c r="F176" s="57" t="str">
        <f>VLOOKUP(D176,Háttér!$Q$2:$R$24,2,0)</f>
        <v>Gépészet</v>
      </c>
      <c r="G176" s="57" t="str">
        <f t="shared" si="4"/>
        <v>Budapesti Gépészeti SZC Bánki Donát Technikum Gépészet</v>
      </c>
      <c r="H176" s="146" t="s">
        <v>75</v>
      </c>
      <c r="I176" s="125" t="s">
        <v>75</v>
      </c>
      <c r="J176" s="146" t="s">
        <v>75</v>
      </c>
      <c r="K176" s="125">
        <v>13</v>
      </c>
      <c r="L176" s="125">
        <v>31</v>
      </c>
      <c r="M176" s="75">
        <v>19</v>
      </c>
      <c r="N176" s="147">
        <v>39</v>
      </c>
      <c r="O176" s="125"/>
      <c r="P176" s="147">
        <v>0</v>
      </c>
      <c r="Q176" s="116" t="str">
        <f t="shared" si="5"/>
        <v>+</v>
      </c>
      <c r="R176" s="118"/>
      <c r="S176" s="129" t="s">
        <v>832</v>
      </c>
      <c r="T176" s="136"/>
      <c r="U176" s="131" t="s">
        <v>833</v>
      </c>
    </row>
    <row r="177" spans="1:21" ht="29" hidden="1" x14ac:dyDescent="0.35">
      <c r="A177" s="121" t="str">
        <f>IFERROR(VLOOKUP(B177,[8]lista!$B$2:$C$46,2,0),"")</f>
        <v>Budapest</v>
      </c>
      <c r="B177" s="122" t="s">
        <v>880</v>
      </c>
      <c r="C177" s="122" t="s">
        <v>307</v>
      </c>
      <c r="D177" s="145" t="s">
        <v>847</v>
      </c>
      <c r="E177" s="125" t="s">
        <v>869</v>
      </c>
      <c r="F177" s="57" t="str">
        <f>VLOOKUP(D177,Háttér!$Q$2:$R$24,2,0)</f>
        <v>Közlekedés_és_szállítmányozás</v>
      </c>
      <c r="G177" s="57" t="str">
        <f t="shared" si="4"/>
        <v>Budapesti Gépészeti SZC Bethlen Gábor Technikum Közlekedés_és_szállítmányozás</v>
      </c>
      <c r="H177" s="146" t="s">
        <v>74</v>
      </c>
      <c r="I177" s="125" t="s">
        <v>75</v>
      </c>
      <c r="J177" s="146" t="s">
        <v>75</v>
      </c>
      <c r="K177" s="125">
        <v>32</v>
      </c>
      <c r="L177" s="125">
        <v>88</v>
      </c>
      <c r="M177" s="75">
        <v>27</v>
      </c>
      <c r="N177" s="147">
        <v>78</v>
      </c>
      <c r="O177" s="125"/>
      <c r="P177" s="147">
        <v>28</v>
      </c>
      <c r="Q177" s="116" t="str">
        <f t="shared" si="5"/>
        <v>-</v>
      </c>
      <c r="R177" s="118"/>
      <c r="S177" s="129" t="s">
        <v>832</v>
      </c>
      <c r="T177" s="137"/>
      <c r="U177" s="131" t="s">
        <v>833</v>
      </c>
    </row>
    <row r="178" spans="1:21" ht="29" hidden="1" x14ac:dyDescent="0.35">
      <c r="A178" s="121" t="str">
        <f>IFERROR(VLOOKUP(B178,[8]lista!$B$2:$C$46,2,0),"")</f>
        <v>Budapest</v>
      </c>
      <c r="B178" s="122" t="s">
        <v>880</v>
      </c>
      <c r="C178" s="122" t="s">
        <v>307</v>
      </c>
      <c r="D178" s="145" t="s">
        <v>847</v>
      </c>
      <c r="E178" s="125" t="s">
        <v>75</v>
      </c>
      <c r="F178" s="57" t="str">
        <f>VLOOKUP(D178,Háttér!$Q$2:$R$24,2,0)</f>
        <v>Közlekedés_és_szállítmányozás</v>
      </c>
      <c r="G178" s="57" t="str">
        <f t="shared" si="4"/>
        <v>Budapesti Gépészeti SZC Bethlen Gábor Technikum Közlekedés_és_szállítmányozás</v>
      </c>
      <c r="H178" s="146" t="s">
        <v>75</v>
      </c>
      <c r="I178" s="125" t="s">
        <v>75</v>
      </c>
      <c r="J178" s="146" t="s">
        <v>75</v>
      </c>
      <c r="K178" s="125">
        <v>32</v>
      </c>
      <c r="L178" s="125">
        <v>119</v>
      </c>
      <c r="M178" s="75">
        <v>23</v>
      </c>
      <c r="N178" s="147">
        <v>115</v>
      </c>
      <c r="O178" s="125"/>
      <c r="P178" s="147">
        <v>16</v>
      </c>
      <c r="Q178" s="116" t="str">
        <f t="shared" si="5"/>
        <v>+</v>
      </c>
      <c r="R178" s="118"/>
      <c r="S178" s="129" t="s">
        <v>832</v>
      </c>
      <c r="T178" s="136"/>
      <c r="U178" s="131" t="s">
        <v>833</v>
      </c>
    </row>
    <row r="179" spans="1:21" ht="29" hidden="1" x14ac:dyDescent="0.35">
      <c r="A179" s="121" t="str">
        <f>IFERROR(VLOOKUP(B179,[8]lista!$B$2:$C$46,2,0),"")</f>
        <v>Budapest</v>
      </c>
      <c r="B179" s="122" t="s">
        <v>880</v>
      </c>
      <c r="C179" s="122" t="s">
        <v>307</v>
      </c>
      <c r="D179" s="145" t="s">
        <v>847</v>
      </c>
      <c r="E179" s="125" t="s">
        <v>75</v>
      </c>
      <c r="F179" s="57" t="str">
        <f>VLOOKUP(D179,Háttér!$Q$2:$R$24,2,0)</f>
        <v>Közlekedés_és_szállítmányozás</v>
      </c>
      <c r="G179" s="57" t="str">
        <f t="shared" si="4"/>
        <v>Budapesti Gépészeti SZC Bethlen Gábor Technikum Közlekedés_és_szállítmányozás</v>
      </c>
      <c r="H179" s="146" t="s">
        <v>75</v>
      </c>
      <c r="I179" s="125" t="s">
        <v>75</v>
      </c>
      <c r="J179" s="146" t="s">
        <v>75</v>
      </c>
      <c r="K179" s="125">
        <v>17</v>
      </c>
      <c r="L179" s="125">
        <v>45</v>
      </c>
      <c r="M179" s="75">
        <v>3</v>
      </c>
      <c r="N179" s="147">
        <v>35</v>
      </c>
      <c r="O179" s="125"/>
      <c r="P179" s="147">
        <v>2</v>
      </c>
      <c r="Q179" s="116" t="str">
        <f t="shared" si="5"/>
        <v>+</v>
      </c>
      <c r="R179" s="118"/>
      <c r="S179" s="129" t="s">
        <v>832</v>
      </c>
      <c r="T179" s="136"/>
      <c r="U179" s="131" t="s">
        <v>833</v>
      </c>
    </row>
    <row r="180" spans="1:21" ht="29" hidden="1" x14ac:dyDescent="0.35">
      <c r="A180" s="121" t="str">
        <f>IFERROR(VLOOKUP(B180,[8]lista!$B$2:$C$46,2,0),"")</f>
        <v>Budapest</v>
      </c>
      <c r="B180" s="122" t="s">
        <v>880</v>
      </c>
      <c r="C180" s="122" t="s">
        <v>307</v>
      </c>
      <c r="D180" s="145" t="s">
        <v>847</v>
      </c>
      <c r="E180" s="125" t="s">
        <v>75</v>
      </c>
      <c r="F180" s="57" t="str">
        <f>VLOOKUP(D180,Háttér!$Q$2:$R$24,2,0)</f>
        <v>Közlekedés_és_szállítmányozás</v>
      </c>
      <c r="G180" s="57" t="str">
        <f t="shared" si="4"/>
        <v>Budapesti Gépészeti SZC Bethlen Gábor Technikum Közlekedés_és_szállítmányozás</v>
      </c>
      <c r="H180" s="146" t="s">
        <v>75</v>
      </c>
      <c r="I180" s="125" t="s">
        <v>75</v>
      </c>
      <c r="J180" s="146" t="s">
        <v>75</v>
      </c>
      <c r="K180" s="125">
        <v>17</v>
      </c>
      <c r="L180" s="148">
        <v>28</v>
      </c>
      <c r="M180" s="149">
        <v>0</v>
      </c>
      <c r="N180" s="150">
        <v>35</v>
      </c>
      <c r="O180" s="125"/>
      <c r="P180" s="150">
        <v>7</v>
      </c>
      <c r="Q180" s="116" t="str">
        <f t="shared" si="5"/>
        <v>-</v>
      </c>
      <c r="R180" s="151"/>
      <c r="S180" s="129" t="s">
        <v>832</v>
      </c>
      <c r="T180" s="136"/>
      <c r="U180" s="131" t="s">
        <v>833</v>
      </c>
    </row>
    <row r="181" spans="1:21" ht="29" hidden="1" x14ac:dyDescent="0.35">
      <c r="A181" s="121" t="str">
        <f>IFERROR(VLOOKUP(B181,[8]lista!$B$2:$C$46,2,0),"")</f>
        <v>Budapest</v>
      </c>
      <c r="B181" s="122" t="s">
        <v>880</v>
      </c>
      <c r="C181" s="122" t="s">
        <v>307</v>
      </c>
      <c r="D181" s="145" t="s">
        <v>847</v>
      </c>
      <c r="E181" s="125" t="s">
        <v>75</v>
      </c>
      <c r="F181" s="57" t="str">
        <f>VLOOKUP(D181,Háttér!$Q$2:$R$24,2,0)</f>
        <v>Közlekedés_és_szállítmányozás</v>
      </c>
      <c r="G181" s="57" t="str">
        <f t="shared" si="4"/>
        <v>Budapesti Gépészeti SZC Bethlen Gábor Technikum Közlekedés_és_szállítmányozás</v>
      </c>
      <c r="H181" s="146" t="s">
        <v>75</v>
      </c>
      <c r="I181" s="125" t="s">
        <v>75</v>
      </c>
      <c r="J181" s="146" t="s">
        <v>75</v>
      </c>
      <c r="K181" s="125">
        <v>17</v>
      </c>
      <c r="L181" s="148">
        <v>54</v>
      </c>
      <c r="M181" s="149">
        <v>15</v>
      </c>
      <c r="N181" s="150"/>
      <c r="O181" s="125"/>
      <c r="P181" s="150"/>
      <c r="Q181" s="116" t="str">
        <f t="shared" si="5"/>
        <v>+</v>
      </c>
      <c r="R181" s="152"/>
      <c r="S181" s="129" t="s">
        <v>832</v>
      </c>
      <c r="T181" s="136"/>
      <c r="U181" s="131" t="s">
        <v>833</v>
      </c>
    </row>
    <row r="182" spans="1:21" ht="29" hidden="1" x14ac:dyDescent="0.35">
      <c r="A182" s="121" t="str">
        <f>IFERROR(VLOOKUP(B182,[8]lista!$B$2:$C$46,2,0),"")</f>
        <v>Budapest</v>
      </c>
      <c r="B182" s="122" t="s">
        <v>880</v>
      </c>
      <c r="C182" s="122" t="s">
        <v>307</v>
      </c>
      <c r="D182" s="145" t="s">
        <v>836</v>
      </c>
      <c r="E182" s="125" t="s">
        <v>869</v>
      </c>
      <c r="F182" s="57" t="str">
        <f>VLOOKUP(D182,Háttér!$Q$2:$R$24,2,0)</f>
        <v>Gazdálkodás_és_menedzsment</v>
      </c>
      <c r="G182" s="57" t="str">
        <f t="shared" si="4"/>
        <v>Budapesti Gépészeti SZC Bethlen Gábor Technikum Gazdálkodás_és_menedzsment</v>
      </c>
      <c r="H182" s="146" t="s">
        <v>74</v>
      </c>
      <c r="I182" s="125" t="s">
        <v>75</v>
      </c>
      <c r="J182" s="146" t="s">
        <v>75</v>
      </c>
      <c r="K182" s="125">
        <v>17</v>
      </c>
      <c r="L182" s="148">
        <v>39</v>
      </c>
      <c r="M182" s="153">
        <v>17</v>
      </c>
      <c r="N182" s="150">
        <v>55</v>
      </c>
      <c r="O182" s="125"/>
      <c r="P182" s="150">
        <v>10</v>
      </c>
      <c r="Q182" s="116" t="str">
        <f t="shared" si="5"/>
        <v>+</v>
      </c>
      <c r="R182" s="118"/>
      <c r="S182" s="129" t="s">
        <v>832</v>
      </c>
      <c r="T182" s="136"/>
      <c r="U182" s="131" t="s">
        <v>833</v>
      </c>
    </row>
    <row r="183" spans="1:21" ht="29" hidden="1" x14ac:dyDescent="0.35">
      <c r="A183" s="121" t="str">
        <f>IFERROR(VLOOKUP(B183,[8]lista!$B$2:$C$46,2,0),"")</f>
        <v>Budapest</v>
      </c>
      <c r="B183" s="122" t="s">
        <v>880</v>
      </c>
      <c r="C183" s="122" t="s">
        <v>307</v>
      </c>
      <c r="D183" s="145" t="s">
        <v>836</v>
      </c>
      <c r="E183" s="125" t="s">
        <v>869</v>
      </c>
      <c r="F183" s="57" t="str">
        <f>VLOOKUP(D183,Háttér!$Q$2:$R$24,2,0)</f>
        <v>Gazdálkodás_és_menedzsment</v>
      </c>
      <c r="G183" s="57" t="str">
        <f t="shared" si="4"/>
        <v>Budapesti Gépészeti SZC Bethlen Gábor Technikum Gazdálkodás_és_menedzsment</v>
      </c>
      <c r="H183" s="146" t="s">
        <v>74</v>
      </c>
      <c r="I183" s="125" t="s">
        <v>75</v>
      </c>
      <c r="J183" s="146" t="s">
        <v>75</v>
      </c>
      <c r="K183" s="125">
        <v>17</v>
      </c>
      <c r="L183" s="125">
        <v>48</v>
      </c>
      <c r="M183" s="75">
        <v>10</v>
      </c>
      <c r="N183" s="147">
        <v>41</v>
      </c>
      <c r="O183" s="125"/>
      <c r="P183" s="147">
        <v>6</v>
      </c>
      <c r="Q183" s="116" t="str">
        <f t="shared" si="5"/>
        <v>+</v>
      </c>
      <c r="R183" s="118"/>
      <c r="S183" s="129" t="s">
        <v>832</v>
      </c>
      <c r="T183" s="136"/>
      <c r="U183" s="131" t="s">
        <v>833</v>
      </c>
    </row>
    <row r="184" spans="1:21" ht="29" hidden="1" x14ac:dyDescent="0.35">
      <c r="A184" s="121" t="str">
        <f>IFERROR(VLOOKUP(B184,[8]lista!$B$2:$C$46,2,0),"")</f>
        <v>Budapest</v>
      </c>
      <c r="B184" s="122" t="s">
        <v>880</v>
      </c>
      <c r="C184" s="122" t="s">
        <v>308</v>
      </c>
      <c r="D184" s="145" t="s">
        <v>846</v>
      </c>
      <c r="E184" s="125" t="s">
        <v>75</v>
      </c>
      <c r="F184" s="57" t="str">
        <f>VLOOKUP(D184,Háttér!$Q$2:$R$24,2,0)</f>
        <v>Specializált_gép_és_járműgyártás</v>
      </c>
      <c r="G184" s="57" t="str">
        <f t="shared" si="4"/>
        <v>Budapesti Gépészeti SZC Csonka János Technikum és Szakképző Iskola Specializált_gép_és_járműgyártás</v>
      </c>
      <c r="H184" s="146" t="s">
        <v>75</v>
      </c>
      <c r="I184" s="125" t="s">
        <v>75</v>
      </c>
      <c r="J184" s="146" t="s">
        <v>75</v>
      </c>
      <c r="K184" s="125">
        <v>56</v>
      </c>
      <c r="L184" s="125">
        <v>284</v>
      </c>
      <c r="M184" s="75">
        <v>56</v>
      </c>
      <c r="N184" s="147">
        <v>179</v>
      </c>
      <c r="O184" s="125"/>
      <c r="P184" s="147">
        <v>28</v>
      </c>
      <c r="Q184" s="116" t="str">
        <f t="shared" si="5"/>
        <v>+</v>
      </c>
      <c r="R184" s="118"/>
      <c r="S184" s="129" t="s">
        <v>832</v>
      </c>
      <c r="T184" s="136"/>
      <c r="U184" s="131" t="s">
        <v>833</v>
      </c>
    </row>
    <row r="185" spans="1:21" ht="29" hidden="1" x14ac:dyDescent="0.35">
      <c r="A185" s="121" t="str">
        <f>IFERROR(VLOOKUP(B185,[8]lista!$B$2:$C$46,2,0),"")</f>
        <v>Budapest</v>
      </c>
      <c r="B185" s="122" t="s">
        <v>880</v>
      </c>
      <c r="C185" s="122" t="s">
        <v>308</v>
      </c>
      <c r="D185" s="145" t="s">
        <v>846</v>
      </c>
      <c r="E185" s="125" t="s">
        <v>75</v>
      </c>
      <c r="F185" s="57" t="str">
        <f>VLOOKUP(D185,Háttér!$Q$2:$R$24,2,0)</f>
        <v>Specializált_gép_és_járműgyártás</v>
      </c>
      <c r="G185" s="57" t="str">
        <f t="shared" si="4"/>
        <v>Budapesti Gépészeti SZC Csonka János Technikum és Szakképző Iskola Specializált_gép_és_járműgyártás</v>
      </c>
      <c r="H185" s="146" t="s">
        <v>75</v>
      </c>
      <c r="I185" s="125" t="s">
        <v>75</v>
      </c>
      <c r="J185" s="146" t="s">
        <v>75</v>
      </c>
      <c r="K185" s="125">
        <v>30</v>
      </c>
      <c r="L185" s="125">
        <v>101</v>
      </c>
      <c r="M185" s="75">
        <v>22</v>
      </c>
      <c r="N185" s="147">
        <v>54</v>
      </c>
      <c r="O185" s="125"/>
      <c r="P185" s="147">
        <v>27</v>
      </c>
      <c r="Q185" s="116" t="str">
        <f t="shared" si="5"/>
        <v>-</v>
      </c>
      <c r="R185" s="118"/>
      <c r="S185" s="129" t="s">
        <v>832</v>
      </c>
      <c r="T185" s="136"/>
      <c r="U185" s="131" t="s">
        <v>833</v>
      </c>
    </row>
    <row r="186" spans="1:21" ht="29" hidden="1" x14ac:dyDescent="0.35">
      <c r="A186" s="121" t="str">
        <f>IFERROR(VLOOKUP(B186,[8]lista!$B$2:$C$46,2,0),"")</f>
        <v>Budapest</v>
      </c>
      <c r="B186" s="122" t="s">
        <v>880</v>
      </c>
      <c r="C186" s="122" t="s">
        <v>309</v>
      </c>
      <c r="D186" s="145" t="s">
        <v>834</v>
      </c>
      <c r="E186" s="125" t="s">
        <v>75</v>
      </c>
      <c r="F186" s="57" t="str">
        <f>VLOOKUP(D186,Háttér!$Q$2:$R$24,2,0)</f>
        <v>Gépészet</v>
      </c>
      <c r="G186" s="57" t="str">
        <f t="shared" si="4"/>
        <v>Budapesti Gépészeti SZC Eötvös Loránd Technikum Gépészet</v>
      </c>
      <c r="H186" s="146" t="s">
        <v>75</v>
      </c>
      <c r="I186" s="125" t="s">
        <v>75</v>
      </c>
      <c r="J186" s="146" t="s">
        <v>75</v>
      </c>
      <c r="K186" s="125">
        <v>26</v>
      </c>
      <c r="L186" s="125">
        <v>54</v>
      </c>
      <c r="M186" s="75">
        <v>7</v>
      </c>
      <c r="N186" s="147">
        <v>35</v>
      </c>
      <c r="O186" s="125"/>
      <c r="P186" s="147">
        <v>2</v>
      </c>
      <c r="Q186" s="116" t="str">
        <f t="shared" si="5"/>
        <v>+</v>
      </c>
      <c r="R186" s="118"/>
      <c r="S186" s="129" t="s">
        <v>832</v>
      </c>
      <c r="T186" s="136"/>
      <c r="U186" s="131" t="s">
        <v>833</v>
      </c>
    </row>
    <row r="187" spans="1:21" ht="29" hidden="1" x14ac:dyDescent="0.35">
      <c r="A187" s="121" t="str">
        <f>IFERROR(VLOOKUP(B187,[8]lista!$B$2:$C$46,2,0),"")</f>
        <v>Budapest</v>
      </c>
      <c r="B187" s="122" t="s">
        <v>880</v>
      </c>
      <c r="C187" s="122" t="s">
        <v>309</v>
      </c>
      <c r="D187" s="145" t="s">
        <v>846</v>
      </c>
      <c r="E187" s="125" t="s">
        <v>75</v>
      </c>
      <c r="F187" s="57" t="str">
        <f>VLOOKUP(D187,Háttér!$Q$2:$R$24,2,0)</f>
        <v>Specializált_gép_és_járműgyártás</v>
      </c>
      <c r="G187" s="57" t="str">
        <f t="shared" si="4"/>
        <v>Budapesti Gépészeti SZC Eötvös Loránd Technikum Specializált_gép_és_járműgyártás</v>
      </c>
      <c r="H187" s="146" t="s">
        <v>75</v>
      </c>
      <c r="I187" s="125" t="s">
        <v>75</v>
      </c>
      <c r="J187" s="146" t="s">
        <v>75</v>
      </c>
      <c r="K187" s="125">
        <v>26</v>
      </c>
      <c r="L187" s="125">
        <v>83</v>
      </c>
      <c r="M187" s="75">
        <v>13</v>
      </c>
      <c r="N187" s="147">
        <v>49</v>
      </c>
      <c r="O187" s="125"/>
      <c r="P187" s="147">
        <v>8</v>
      </c>
      <c r="Q187" s="116" t="str">
        <f t="shared" si="5"/>
        <v>+</v>
      </c>
      <c r="R187" s="118"/>
      <c r="S187" s="129" t="s">
        <v>832</v>
      </c>
      <c r="T187" s="136"/>
      <c r="U187" s="131" t="s">
        <v>833</v>
      </c>
    </row>
    <row r="188" spans="1:21" ht="29" hidden="1" x14ac:dyDescent="0.35">
      <c r="A188" s="121" t="str">
        <f>IFERROR(VLOOKUP(B188,[8]lista!$B$2:$C$46,2,0),"")</f>
        <v>Budapest</v>
      </c>
      <c r="B188" s="122" t="s">
        <v>880</v>
      </c>
      <c r="C188" s="122" t="s">
        <v>309</v>
      </c>
      <c r="D188" s="145" t="s">
        <v>835</v>
      </c>
      <c r="E188" s="125" t="s">
        <v>75</v>
      </c>
      <c r="F188" s="57" t="str">
        <f>VLOOKUP(D188,Háttér!$Q$2:$R$24,2,0)</f>
        <v>Informatika_és_távközlés</v>
      </c>
      <c r="G188" s="57" t="str">
        <f t="shared" si="4"/>
        <v>Budapesti Gépészeti SZC Eötvös Loránd Technikum Informatika_és_távközlés</v>
      </c>
      <c r="H188" s="146" t="s">
        <v>75</v>
      </c>
      <c r="I188" s="125" t="s">
        <v>75</v>
      </c>
      <c r="J188" s="146" t="s">
        <v>75</v>
      </c>
      <c r="K188" s="125">
        <v>11</v>
      </c>
      <c r="L188" s="125">
        <v>11</v>
      </c>
      <c r="M188" s="75">
        <v>9</v>
      </c>
      <c r="N188" s="147">
        <v>18</v>
      </c>
      <c r="O188" s="125"/>
      <c r="P188" s="147">
        <v>14</v>
      </c>
      <c r="Q188" s="116" t="str">
        <f t="shared" si="5"/>
        <v>-</v>
      </c>
      <c r="R188" s="118"/>
      <c r="S188" s="129" t="s">
        <v>832</v>
      </c>
      <c r="T188" s="136"/>
      <c r="U188" s="131" t="s">
        <v>833</v>
      </c>
    </row>
    <row r="189" spans="1:21" ht="29" hidden="1" x14ac:dyDescent="0.35">
      <c r="A189" s="121" t="str">
        <f>IFERROR(VLOOKUP(B189,[8]lista!$B$2:$C$46,2,0),"")</f>
        <v>Budapest</v>
      </c>
      <c r="B189" s="122" t="s">
        <v>880</v>
      </c>
      <c r="C189" s="122" t="s">
        <v>309</v>
      </c>
      <c r="D189" s="145" t="s">
        <v>835</v>
      </c>
      <c r="E189" s="125" t="s">
        <v>75</v>
      </c>
      <c r="F189" s="57" t="str">
        <f>VLOOKUP(D189,Háttér!$Q$2:$R$24,2,0)</f>
        <v>Informatika_és_távközlés</v>
      </c>
      <c r="G189" s="57" t="str">
        <f t="shared" si="4"/>
        <v>Budapesti Gépészeti SZC Eötvös Loránd Technikum Informatika_és_távközlés</v>
      </c>
      <c r="H189" s="146" t="s">
        <v>75</v>
      </c>
      <c r="I189" s="125" t="s">
        <v>75</v>
      </c>
      <c r="J189" s="146" t="s">
        <v>75</v>
      </c>
      <c r="K189" s="125">
        <v>26</v>
      </c>
      <c r="L189" s="125">
        <v>135</v>
      </c>
      <c r="M189" s="75">
        <v>26</v>
      </c>
      <c r="N189" s="147"/>
      <c r="O189" s="125"/>
      <c r="P189" s="147"/>
      <c r="Q189" s="116" t="str">
        <f t="shared" si="5"/>
        <v>+</v>
      </c>
      <c r="R189" s="118"/>
      <c r="S189" s="129" t="s">
        <v>832</v>
      </c>
      <c r="T189" s="136"/>
      <c r="U189" s="131" t="s">
        <v>833</v>
      </c>
    </row>
    <row r="190" spans="1:21" ht="29" hidden="1" x14ac:dyDescent="0.35">
      <c r="A190" s="121" t="str">
        <f>IFERROR(VLOOKUP(B190,[8]lista!$B$2:$C$46,2,0),"")</f>
        <v>Budapest</v>
      </c>
      <c r="B190" s="122" t="s">
        <v>880</v>
      </c>
      <c r="C190" s="122" t="s">
        <v>309</v>
      </c>
      <c r="D190" s="145" t="s">
        <v>835</v>
      </c>
      <c r="E190" s="125" t="s">
        <v>75</v>
      </c>
      <c r="F190" s="57" t="str">
        <f>VLOOKUP(D190,Háttér!$Q$2:$R$24,2,0)</f>
        <v>Informatika_és_távközlés</v>
      </c>
      <c r="G190" s="57" t="str">
        <f t="shared" si="4"/>
        <v>Budapesti Gépészeti SZC Eötvös Loránd Technikum Informatika_és_távközlés</v>
      </c>
      <c r="H190" s="146" t="s">
        <v>75</v>
      </c>
      <c r="I190" s="125" t="s">
        <v>75</v>
      </c>
      <c r="J190" s="146" t="s">
        <v>75</v>
      </c>
      <c r="K190" s="125">
        <v>32</v>
      </c>
      <c r="L190" s="125">
        <v>116</v>
      </c>
      <c r="M190" s="75">
        <v>15</v>
      </c>
      <c r="N190" s="147">
        <v>71</v>
      </c>
      <c r="O190" s="125"/>
      <c r="P190" s="147">
        <v>13</v>
      </c>
      <c r="Q190" s="116" t="str">
        <f t="shared" si="5"/>
        <v>+</v>
      </c>
      <c r="R190" s="118"/>
      <c r="S190" s="129" t="s">
        <v>832</v>
      </c>
      <c r="T190" s="136"/>
      <c r="U190" s="131" t="s">
        <v>833</v>
      </c>
    </row>
    <row r="191" spans="1:21" ht="29" hidden="1" x14ac:dyDescent="0.35">
      <c r="A191" s="121" t="str">
        <f>IFERROR(VLOOKUP(B191,[8]lista!$B$2:$C$46,2,0),"")</f>
        <v>Budapest</v>
      </c>
      <c r="B191" s="122" t="s">
        <v>880</v>
      </c>
      <c r="C191" s="122" t="s">
        <v>310</v>
      </c>
      <c r="D191" s="145" t="s">
        <v>846</v>
      </c>
      <c r="E191" s="125" t="s">
        <v>75</v>
      </c>
      <c r="F191" s="57" t="str">
        <f>VLOOKUP(D191,Háttér!$Q$2:$R$24,2,0)</f>
        <v>Specializált_gép_és_járműgyártás</v>
      </c>
      <c r="G191" s="57" t="str">
        <f t="shared" si="4"/>
        <v>Budapesti Gépészeti SZC Fáy András Technikum Specializált_gép_és_járműgyártás</v>
      </c>
      <c r="H191" s="146" t="s">
        <v>75</v>
      </c>
      <c r="I191" s="125" t="s">
        <v>75</v>
      </c>
      <c r="J191" s="146" t="s">
        <v>75</v>
      </c>
      <c r="K191" s="125">
        <v>136</v>
      </c>
      <c r="L191" s="125">
        <v>487</v>
      </c>
      <c r="M191" s="75">
        <v>144</v>
      </c>
      <c r="N191" s="147">
        <v>412</v>
      </c>
      <c r="O191" s="125"/>
      <c r="P191" s="147">
        <v>128</v>
      </c>
      <c r="Q191" s="116" t="str">
        <f t="shared" si="5"/>
        <v>+</v>
      </c>
      <c r="R191" s="118"/>
      <c r="S191" s="129" t="s">
        <v>832</v>
      </c>
      <c r="T191" s="136"/>
      <c r="U191" s="131" t="s">
        <v>833</v>
      </c>
    </row>
    <row r="192" spans="1:21" ht="29" hidden="1" x14ac:dyDescent="0.35">
      <c r="A192" s="121" t="str">
        <f>IFERROR(VLOOKUP(B192,[8]lista!$B$2:$C$46,2,0),"")</f>
        <v>Budapest</v>
      </c>
      <c r="B192" s="122" t="s">
        <v>880</v>
      </c>
      <c r="C192" s="122" t="s">
        <v>311</v>
      </c>
      <c r="D192" s="145" t="s">
        <v>835</v>
      </c>
      <c r="E192" s="125" t="s">
        <v>869</v>
      </c>
      <c r="F192" s="57" t="str">
        <f>VLOOKUP(D192,Háttér!$Q$2:$R$24,2,0)</f>
        <v>Informatika_és_távközlés</v>
      </c>
      <c r="G192" s="57" t="str">
        <f t="shared" si="4"/>
        <v>Budapesti Gépészeti SZC Ganz Ábrahám Két Tanítási Nyelvű Technikum Informatika_és_távközlés</v>
      </c>
      <c r="H192" s="146" t="s">
        <v>74</v>
      </c>
      <c r="I192" s="125" t="s">
        <v>869</v>
      </c>
      <c r="J192" s="146" t="s">
        <v>74</v>
      </c>
      <c r="K192" s="125">
        <v>30</v>
      </c>
      <c r="L192" s="125">
        <v>115</v>
      </c>
      <c r="M192" s="75">
        <v>30</v>
      </c>
      <c r="N192" s="147">
        <v>75</v>
      </c>
      <c r="O192" s="125"/>
      <c r="P192" s="147">
        <v>24</v>
      </c>
      <c r="Q192" s="116" t="str">
        <f t="shared" si="5"/>
        <v>+</v>
      </c>
      <c r="R192" s="118"/>
      <c r="S192" s="129" t="s">
        <v>832</v>
      </c>
      <c r="T192" s="136"/>
      <c r="U192" s="131" t="s">
        <v>833</v>
      </c>
    </row>
    <row r="193" spans="1:21" ht="29" hidden="1" x14ac:dyDescent="0.35">
      <c r="A193" s="121" t="str">
        <f>IFERROR(VLOOKUP(B193,[8]lista!$B$2:$C$46,2,0),"")</f>
        <v>Budapest</v>
      </c>
      <c r="B193" s="122" t="s">
        <v>880</v>
      </c>
      <c r="C193" s="122" t="s">
        <v>311</v>
      </c>
      <c r="D193" s="145" t="s">
        <v>835</v>
      </c>
      <c r="E193" s="125" t="s">
        <v>75</v>
      </c>
      <c r="F193" s="57" t="str">
        <f>VLOOKUP(D193,Háttér!$Q$2:$R$24,2,0)</f>
        <v>Informatika_és_távközlés</v>
      </c>
      <c r="G193" s="57" t="str">
        <f t="shared" si="4"/>
        <v>Budapesti Gépészeti SZC Ganz Ábrahám Két Tanítási Nyelvű Technikum Informatika_és_távközlés</v>
      </c>
      <c r="H193" s="146" t="s">
        <v>75</v>
      </c>
      <c r="I193" s="125" t="s">
        <v>869</v>
      </c>
      <c r="J193" s="146" t="s">
        <v>74</v>
      </c>
      <c r="K193" s="125">
        <v>30</v>
      </c>
      <c r="L193" s="125">
        <v>66</v>
      </c>
      <c r="M193" s="75">
        <v>8</v>
      </c>
      <c r="N193" s="147">
        <v>0</v>
      </c>
      <c r="O193" s="125"/>
      <c r="P193" s="147">
        <v>0</v>
      </c>
      <c r="Q193" s="116" t="str">
        <f t="shared" si="5"/>
        <v>+</v>
      </c>
      <c r="R193" s="118"/>
      <c r="S193" s="129" t="s">
        <v>832</v>
      </c>
      <c r="T193" s="136"/>
      <c r="U193" s="131" t="s">
        <v>833</v>
      </c>
    </row>
    <row r="194" spans="1:21" ht="29" hidden="1" x14ac:dyDescent="0.35">
      <c r="A194" s="121" t="str">
        <f>IFERROR(VLOOKUP(B194,[8]lista!$B$2:$C$46,2,0),"")</f>
        <v>Budapest</v>
      </c>
      <c r="B194" s="122" t="s">
        <v>880</v>
      </c>
      <c r="C194" s="122" t="s">
        <v>311</v>
      </c>
      <c r="D194" s="145" t="s">
        <v>881</v>
      </c>
      <c r="E194" s="125" t="s">
        <v>869</v>
      </c>
      <c r="F194" t="s">
        <v>611</v>
      </c>
      <c r="G194" s="57" t="str">
        <f t="shared" si="4"/>
        <v>Budapesti Gépészeti SZC Ganz Ábrahám Két Tanítási Nyelvű Technikum Informatika_és_távközlés</v>
      </c>
      <c r="H194" s="146" t="s">
        <v>74</v>
      </c>
      <c r="I194" s="125" t="s">
        <v>75</v>
      </c>
      <c r="J194" s="146" t="s">
        <v>75</v>
      </c>
      <c r="K194" s="125">
        <v>16</v>
      </c>
      <c r="L194" s="125">
        <v>97</v>
      </c>
      <c r="M194" s="75">
        <v>16</v>
      </c>
      <c r="N194" s="147">
        <v>100</v>
      </c>
      <c r="O194" s="125"/>
      <c r="P194" s="147">
        <v>20</v>
      </c>
      <c r="Q194" s="116" t="str">
        <f t="shared" si="5"/>
        <v>-</v>
      </c>
      <c r="R194" s="118"/>
      <c r="S194" s="129" t="s">
        <v>832</v>
      </c>
      <c r="T194" s="136"/>
      <c r="U194" s="131" t="s">
        <v>833</v>
      </c>
    </row>
    <row r="195" spans="1:21" ht="29" hidden="1" x14ac:dyDescent="0.35">
      <c r="A195" s="121" t="str">
        <f>IFERROR(VLOOKUP(B195,[8]lista!$B$2:$C$46,2,0),"")</f>
        <v>Budapest</v>
      </c>
      <c r="B195" s="122" t="s">
        <v>880</v>
      </c>
      <c r="C195" s="122" t="s">
        <v>311</v>
      </c>
      <c r="D195" s="145" t="s">
        <v>834</v>
      </c>
      <c r="E195" s="125" t="s">
        <v>869</v>
      </c>
      <c r="F195" s="57" t="str">
        <f>VLOOKUP(D195,Háttér!$Q$2:$R$24,2,0)</f>
        <v>Gépészet</v>
      </c>
      <c r="G195" s="57" t="str">
        <f t="shared" ref="G195:G258" si="6">C195&amp;" "&amp;F195</f>
        <v>Budapesti Gépészeti SZC Ganz Ábrahám Két Tanítási Nyelvű Technikum Gépészet</v>
      </c>
      <c r="H195" s="146" t="s">
        <v>74</v>
      </c>
      <c r="I195" s="125" t="s">
        <v>75</v>
      </c>
      <c r="J195" s="146" t="s">
        <v>75</v>
      </c>
      <c r="K195" s="125">
        <v>16</v>
      </c>
      <c r="L195" s="125">
        <v>61</v>
      </c>
      <c r="M195" s="75">
        <v>13</v>
      </c>
      <c r="N195" s="147">
        <v>0</v>
      </c>
      <c r="O195" s="125"/>
      <c r="P195" s="147">
        <v>0</v>
      </c>
      <c r="Q195" s="116" t="str">
        <f t="shared" ref="Q195:Q258" si="7">IF(P195&lt;=M195,"+","-")</f>
        <v>+</v>
      </c>
      <c r="R195" s="118"/>
      <c r="S195" s="129" t="s">
        <v>832</v>
      </c>
      <c r="T195" s="136"/>
      <c r="U195" s="131" t="s">
        <v>833</v>
      </c>
    </row>
    <row r="196" spans="1:21" ht="29" hidden="1" x14ac:dyDescent="0.35">
      <c r="A196" s="121" t="str">
        <f>IFERROR(VLOOKUP(B196,[8]lista!$B$2:$C$46,2,0),"")</f>
        <v>Budapest</v>
      </c>
      <c r="B196" s="122" t="s">
        <v>880</v>
      </c>
      <c r="C196" s="122" t="s">
        <v>311</v>
      </c>
      <c r="D196" s="145" t="s">
        <v>835</v>
      </c>
      <c r="E196" s="125" t="s">
        <v>75</v>
      </c>
      <c r="F196" s="57" t="str">
        <f>VLOOKUP(D196,Háttér!$Q$2:$R$24,2,0)</f>
        <v>Informatika_és_távközlés</v>
      </c>
      <c r="G196" s="57" t="str">
        <f t="shared" si="6"/>
        <v>Budapesti Gépészeti SZC Ganz Ábrahám Két Tanítási Nyelvű Technikum Informatika_és_távközlés</v>
      </c>
      <c r="H196" s="146" t="s">
        <v>75</v>
      </c>
      <c r="I196" s="125" t="s">
        <v>75</v>
      </c>
      <c r="J196" s="146" t="s">
        <v>75</v>
      </c>
      <c r="K196" s="125">
        <v>30</v>
      </c>
      <c r="L196" s="125">
        <v>160</v>
      </c>
      <c r="M196" s="75">
        <v>26</v>
      </c>
      <c r="N196" s="147">
        <v>124</v>
      </c>
      <c r="O196" s="125"/>
      <c r="P196" s="147">
        <v>11</v>
      </c>
      <c r="Q196" s="116" t="str">
        <f t="shared" si="7"/>
        <v>+</v>
      </c>
      <c r="R196" s="118"/>
      <c r="S196" s="129" t="s">
        <v>832</v>
      </c>
      <c r="T196" s="136"/>
      <c r="U196" s="131" t="s">
        <v>833</v>
      </c>
    </row>
    <row r="197" spans="1:21" ht="29" hidden="1" x14ac:dyDescent="0.35">
      <c r="A197" s="121" t="str">
        <f>IFERROR(VLOOKUP(B197,[8]lista!$B$2:$C$46,2,0),"")</f>
        <v>Budapest</v>
      </c>
      <c r="B197" s="122" t="s">
        <v>880</v>
      </c>
      <c r="C197" s="122" t="s">
        <v>311</v>
      </c>
      <c r="D197" s="145" t="s">
        <v>834</v>
      </c>
      <c r="E197" s="125" t="s">
        <v>75</v>
      </c>
      <c r="F197" s="57" t="str">
        <f>VLOOKUP(D197,Háttér!$Q$2:$R$24,2,0)</f>
        <v>Gépészet</v>
      </c>
      <c r="G197" s="57" t="str">
        <f t="shared" si="6"/>
        <v>Budapesti Gépészeti SZC Ganz Ábrahám Két Tanítási Nyelvű Technikum Gépészet</v>
      </c>
      <c r="H197" s="146" t="s">
        <v>75</v>
      </c>
      <c r="I197" s="125" t="s">
        <v>75</v>
      </c>
      <c r="J197" s="146" t="s">
        <v>75</v>
      </c>
      <c r="K197" s="125">
        <v>30</v>
      </c>
      <c r="L197" s="125">
        <v>70</v>
      </c>
      <c r="M197" s="75">
        <v>6</v>
      </c>
      <c r="N197" s="147">
        <v>65</v>
      </c>
      <c r="O197" s="125"/>
      <c r="P197" s="147">
        <v>10</v>
      </c>
      <c r="Q197" s="116" t="str">
        <f t="shared" si="7"/>
        <v>-</v>
      </c>
      <c r="R197" s="118"/>
      <c r="S197" s="129" t="s">
        <v>832</v>
      </c>
      <c r="T197" s="136"/>
      <c r="U197" s="131" t="s">
        <v>833</v>
      </c>
    </row>
    <row r="198" spans="1:21" ht="29" hidden="1" x14ac:dyDescent="0.35">
      <c r="A198" s="121" t="str">
        <f>IFERROR(VLOOKUP(B198,[8]lista!$B$2:$C$46,2,0),"")</f>
        <v>Budapest</v>
      </c>
      <c r="B198" s="122" t="s">
        <v>880</v>
      </c>
      <c r="C198" s="122" t="s">
        <v>312</v>
      </c>
      <c r="D198" s="145" t="s">
        <v>834</v>
      </c>
      <c r="E198" s="125" t="s">
        <v>75</v>
      </c>
      <c r="F198" s="57" t="str">
        <f>VLOOKUP(D198,Háttér!$Q$2:$R$24,2,0)</f>
        <v>Gépészet</v>
      </c>
      <c r="G198" s="57" t="str">
        <f t="shared" si="6"/>
        <v>Budapesti Gépészeti SZC Katona József Technikum Gépészet</v>
      </c>
      <c r="H198" s="146" t="s">
        <v>75</v>
      </c>
      <c r="I198" s="125" t="s">
        <v>75</v>
      </c>
      <c r="J198" s="146" t="s">
        <v>75</v>
      </c>
      <c r="K198" s="125">
        <v>26</v>
      </c>
      <c r="L198" s="125">
        <v>80</v>
      </c>
      <c r="M198" s="75">
        <v>20</v>
      </c>
      <c r="N198" s="147">
        <v>73</v>
      </c>
      <c r="O198" s="125"/>
      <c r="P198" s="147">
        <v>10</v>
      </c>
      <c r="Q198" s="116" t="str">
        <f t="shared" si="7"/>
        <v>+</v>
      </c>
      <c r="R198" s="118"/>
      <c r="S198" s="129" t="s">
        <v>832</v>
      </c>
      <c r="T198" s="136"/>
      <c r="U198" s="131" t="s">
        <v>833</v>
      </c>
    </row>
    <row r="199" spans="1:21" ht="29" hidden="1" x14ac:dyDescent="0.35">
      <c r="A199" s="121" t="str">
        <f>IFERROR(VLOOKUP(B199,[8]lista!$B$2:$C$46,2,0),"")</f>
        <v>Budapest</v>
      </c>
      <c r="B199" s="122" t="s">
        <v>880</v>
      </c>
      <c r="C199" s="122" t="s">
        <v>312</v>
      </c>
      <c r="D199" s="145" t="s">
        <v>857</v>
      </c>
      <c r="E199" s="125" t="s">
        <v>75</v>
      </c>
      <c r="F199" s="57" t="str">
        <f>VLOOKUP(D199,Háttér!$Q$2:$R$24,2,0)</f>
        <v>Elektronika_és_elektrotechnika</v>
      </c>
      <c r="G199" s="57" t="str">
        <f t="shared" si="6"/>
        <v>Budapesti Gépészeti SZC Katona József Technikum Elektronika_és_elektrotechnika</v>
      </c>
      <c r="H199" s="146" t="s">
        <v>75</v>
      </c>
      <c r="I199" s="125" t="s">
        <v>75</v>
      </c>
      <c r="J199" s="146" t="s">
        <v>75</v>
      </c>
      <c r="K199" s="125">
        <v>26</v>
      </c>
      <c r="L199" s="125">
        <v>108</v>
      </c>
      <c r="M199" s="75">
        <v>23</v>
      </c>
      <c r="N199" s="147">
        <v>75</v>
      </c>
      <c r="O199" s="125"/>
      <c r="P199" s="147">
        <v>11</v>
      </c>
      <c r="Q199" s="116" t="str">
        <f t="shared" si="7"/>
        <v>+</v>
      </c>
      <c r="R199" s="118"/>
      <c r="S199" s="129" t="s">
        <v>832</v>
      </c>
      <c r="T199" s="136"/>
      <c r="U199" s="131" t="s">
        <v>833</v>
      </c>
    </row>
    <row r="200" spans="1:21" ht="29" hidden="1" x14ac:dyDescent="0.35">
      <c r="A200" s="121" t="str">
        <f>IFERROR(VLOOKUP(B200,[8]lista!$B$2:$C$46,2,0),"")</f>
        <v>Budapest</v>
      </c>
      <c r="B200" s="122" t="s">
        <v>880</v>
      </c>
      <c r="C200" s="122" t="s">
        <v>312</v>
      </c>
      <c r="D200" s="145" t="s">
        <v>835</v>
      </c>
      <c r="E200" s="125" t="s">
        <v>869</v>
      </c>
      <c r="F200" s="57" t="str">
        <f>VLOOKUP(D200,Háttér!$Q$2:$R$24,2,0)</f>
        <v>Informatika_és_távközlés</v>
      </c>
      <c r="G200" s="57" t="str">
        <f t="shared" si="6"/>
        <v>Budapesti Gépészeti SZC Katona József Technikum Informatika_és_távközlés</v>
      </c>
      <c r="H200" s="146" t="s">
        <v>74</v>
      </c>
      <c r="I200" s="125" t="s">
        <v>75</v>
      </c>
      <c r="J200" s="146" t="s">
        <v>75</v>
      </c>
      <c r="K200" s="125">
        <v>32</v>
      </c>
      <c r="L200" s="125">
        <v>224</v>
      </c>
      <c r="M200" s="75">
        <v>32</v>
      </c>
      <c r="N200" s="147">
        <v>169</v>
      </c>
      <c r="O200" s="125"/>
      <c r="P200" s="147">
        <v>32</v>
      </c>
      <c r="Q200" s="116" t="str">
        <f t="shared" si="7"/>
        <v>+</v>
      </c>
      <c r="R200" s="118"/>
      <c r="S200" s="129" t="s">
        <v>832</v>
      </c>
      <c r="T200" s="136"/>
      <c r="U200" s="131" t="s">
        <v>833</v>
      </c>
    </row>
    <row r="201" spans="1:21" ht="29" hidden="1" x14ac:dyDescent="0.35">
      <c r="A201" s="121" t="str">
        <f>IFERROR(VLOOKUP(B201,[8]lista!$B$2:$C$46,2,0),"")</f>
        <v>Budapest</v>
      </c>
      <c r="B201" s="122" t="s">
        <v>880</v>
      </c>
      <c r="C201" s="122" t="s">
        <v>312</v>
      </c>
      <c r="D201" s="145" t="s">
        <v>835</v>
      </c>
      <c r="E201" s="125" t="s">
        <v>75</v>
      </c>
      <c r="F201" s="57" t="str">
        <f>VLOOKUP(D201,Háttér!$Q$2:$R$24,2,0)</f>
        <v>Informatika_és_távközlés</v>
      </c>
      <c r="G201" s="57" t="str">
        <f t="shared" si="6"/>
        <v>Budapesti Gépészeti SZC Katona József Technikum Informatika_és_távközlés</v>
      </c>
      <c r="H201" s="146" t="s">
        <v>75</v>
      </c>
      <c r="I201" s="125" t="s">
        <v>75</v>
      </c>
      <c r="J201" s="146" t="s">
        <v>75</v>
      </c>
      <c r="K201" s="125">
        <v>32</v>
      </c>
      <c r="L201" s="125">
        <v>219</v>
      </c>
      <c r="M201" s="75">
        <v>32</v>
      </c>
      <c r="N201" s="147">
        <v>181</v>
      </c>
      <c r="O201" s="125"/>
      <c r="P201" s="147">
        <v>32</v>
      </c>
      <c r="Q201" s="116" t="str">
        <f t="shared" si="7"/>
        <v>+</v>
      </c>
      <c r="R201" s="118"/>
      <c r="S201" s="129" t="s">
        <v>832</v>
      </c>
      <c r="T201" s="136"/>
      <c r="U201" s="131" t="s">
        <v>833</v>
      </c>
    </row>
    <row r="202" spans="1:21" ht="29" hidden="1" x14ac:dyDescent="0.35">
      <c r="A202" s="121" t="str">
        <f>IFERROR(VLOOKUP(B202,[8]lista!$B$2:$C$46,2,0),"")</f>
        <v>Budapest</v>
      </c>
      <c r="B202" s="122" t="s">
        <v>880</v>
      </c>
      <c r="C202" s="122" t="s">
        <v>312</v>
      </c>
      <c r="D202" s="145" t="s">
        <v>836</v>
      </c>
      <c r="E202" s="125" t="s">
        <v>75</v>
      </c>
      <c r="F202" s="57" t="str">
        <f>VLOOKUP(D202,Háttér!$Q$2:$R$24,2,0)</f>
        <v>Gazdálkodás_és_menedzsment</v>
      </c>
      <c r="G202" s="57" t="str">
        <f t="shared" si="6"/>
        <v>Budapesti Gépészeti SZC Katona József Technikum Gazdálkodás_és_menedzsment</v>
      </c>
      <c r="H202" s="146" t="s">
        <v>75</v>
      </c>
      <c r="I202" s="125" t="s">
        <v>75</v>
      </c>
      <c r="J202" s="146" t="s">
        <v>75</v>
      </c>
      <c r="K202" s="125">
        <v>32</v>
      </c>
      <c r="L202" s="125">
        <v>82</v>
      </c>
      <c r="M202" s="75">
        <v>21</v>
      </c>
      <c r="N202" s="147">
        <v>60</v>
      </c>
      <c r="O202" s="125"/>
      <c r="P202" s="147">
        <v>16</v>
      </c>
      <c r="Q202" s="116" t="str">
        <f t="shared" si="7"/>
        <v>+</v>
      </c>
      <c r="R202" s="118"/>
      <c r="S202" s="129" t="s">
        <v>832</v>
      </c>
      <c r="T202" s="136"/>
      <c r="U202" s="131" t="s">
        <v>833</v>
      </c>
    </row>
    <row r="203" spans="1:21" ht="29" hidden="1" x14ac:dyDescent="0.35">
      <c r="A203" s="121" t="str">
        <f>IFERROR(VLOOKUP(B203,[8]lista!$B$2:$C$46,2,0),"")</f>
        <v>Budapest</v>
      </c>
      <c r="B203" s="122" t="s">
        <v>880</v>
      </c>
      <c r="C203" s="122" t="s">
        <v>313</v>
      </c>
      <c r="D203" s="145" t="s">
        <v>847</v>
      </c>
      <c r="E203" s="125" t="s">
        <v>869</v>
      </c>
      <c r="F203" s="57" t="str">
        <f>VLOOKUP(D203,Háttér!$Q$2:$R$24,2,0)</f>
        <v>Közlekedés_és_szállítmányozás</v>
      </c>
      <c r="G203" s="57" t="str">
        <f t="shared" si="6"/>
        <v>Budapesti Gépészeti SZC Kossuth Lajos Két Tanítási Nyelvű Technikum Közlekedés_és_szállítmányozás</v>
      </c>
      <c r="H203" s="146" t="s">
        <v>74</v>
      </c>
      <c r="I203" s="125" t="s">
        <v>869</v>
      </c>
      <c r="J203" s="146" t="s">
        <v>74</v>
      </c>
      <c r="K203" s="125">
        <v>32</v>
      </c>
      <c r="L203" s="125">
        <v>102</v>
      </c>
      <c r="M203" s="75">
        <v>26</v>
      </c>
      <c r="N203" s="147">
        <v>91</v>
      </c>
      <c r="O203" s="125"/>
      <c r="P203" s="147">
        <v>31</v>
      </c>
      <c r="Q203" s="116" t="str">
        <f t="shared" si="7"/>
        <v>-</v>
      </c>
      <c r="R203" s="118"/>
      <c r="S203" s="129" t="s">
        <v>832</v>
      </c>
      <c r="T203" s="136"/>
      <c r="U203" s="131" t="s">
        <v>833</v>
      </c>
    </row>
    <row r="204" spans="1:21" ht="29" hidden="1" x14ac:dyDescent="0.35">
      <c r="A204" s="121" t="str">
        <f>IFERROR(VLOOKUP(B204,[8]lista!$B$2:$C$46,2,0),"")</f>
        <v>Budapest</v>
      </c>
      <c r="B204" s="122" t="s">
        <v>880</v>
      </c>
      <c r="C204" s="122" t="s">
        <v>313</v>
      </c>
      <c r="D204" s="145" t="s">
        <v>834</v>
      </c>
      <c r="E204" s="125" t="s">
        <v>869</v>
      </c>
      <c r="F204" s="57" t="str">
        <f>VLOOKUP(D204,Háttér!$Q$2:$R$24,2,0)</f>
        <v>Gépészet</v>
      </c>
      <c r="G204" s="57" t="str">
        <f t="shared" si="6"/>
        <v>Budapesti Gépészeti SZC Kossuth Lajos Két Tanítási Nyelvű Technikum Gépészet</v>
      </c>
      <c r="H204" s="146" t="s">
        <v>74</v>
      </c>
      <c r="I204" s="125" t="s">
        <v>869</v>
      </c>
      <c r="J204" s="146" t="s">
        <v>74</v>
      </c>
      <c r="K204" s="125">
        <v>32</v>
      </c>
      <c r="L204" s="125">
        <v>128</v>
      </c>
      <c r="M204" s="75">
        <v>30</v>
      </c>
      <c r="N204" s="147">
        <v>86</v>
      </c>
      <c r="O204" s="125"/>
      <c r="P204" s="147">
        <v>32</v>
      </c>
      <c r="Q204" s="116" t="str">
        <f t="shared" si="7"/>
        <v>-</v>
      </c>
      <c r="R204" s="118"/>
      <c r="S204" s="129" t="s">
        <v>832</v>
      </c>
      <c r="T204" s="136"/>
      <c r="U204" s="131" t="s">
        <v>833</v>
      </c>
    </row>
    <row r="205" spans="1:21" ht="29" hidden="1" x14ac:dyDescent="0.35">
      <c r="A205" s="121" t="str">
        <f>IFERROR(VLOOKUP(B205,[8]lista!$B$2:$C$46,2,0),"")</f>
        <v>Budapest</v>
      </c>
      <c r="B205" s="122" t="s">
        <v>880</v>
      </c>
      <c r="C205" s="122" t="s">
        <v>313</v>
      </c>
      <c r="D205" s="145" t="s">
        <v>834</v>
      </c>
      <c r="E205" s="125" t="s">
        <v>869</v>
      </c>
      <c r="F205" s="57" t="str">
        <f>VLOOKUP(D205,Háttér!$Q$2:$R$24,2,0)</f>
        <v>Gépészet</v>
      </c>
      <c r="G205" s="57" t="str">
        <f t="shared" si="6"/>
        <v>Budapesti Gépészeti SZC Kossuth Lajos Két Tanítási Nyelvű Technikum Gépészet</v>
      </c>
      <c r="H205" s="146" t="s">
        <v>74</v>
      </c>
      <c r="I205" s="125" t="s">
        <v>75</v>
      </c>
      <c r="J205" s="146" t="s">
        <v>75</v>
      </c>
      <c r="K205" s="125">
        <v>32</v>
      </c>
      <c r="L205" s="125">
        <v>187</v>
      </c>
      <c r="M205" s="75">
        <v>28</v>
      </c>
      <c r="N205" s="147">
        <v>186</v>
      </c>
      <c r="O205" s="125"/>
      <c r="P205" s="147">
        <v>32</v>
      </c>
      <c r="Q205" s="116" t="str">
        <f t="shared" si="7"/>
        <v>-</v>
      </c>
      <c r="R205" s="118"/>
      <c r="S205" s="129" t="s">
        <v>832</v>
      </c>
      <c r="T205" s="136"/>
      <c r="U205" s="131" t="s">
        <v>833</v>
      </c>
    </row>
    <row r="206" spans="1:21" ht="29" hidden="1" x14ac:dyDescent="0.35">
      <c r="A206" s="121" t="str">
        <f>IFERROR(VLOOKUP(B206,[8]lista!$B$2:$C$46,2,0),"")</f>
        <v>Budapest</v>
      </c>
      <c r="B206" s="122" t="s">
        <v>880</v>
      </c>
      <c r="C206" s="122" t="s">
        <v>313</v>
      </c>
      <c r="D206" s="145" t="s">
        <v>846</v>
      </c>
      <c r="E206" s="125" t="s">
        <v>75</v>
      </c>
      <c r="F206" s="57" t="str">
        <f>VLOOKUP(D206,Háttér!$Q$2:$R$24,2,0)</f>
        <v>Specializált_gép_és_járműgyártás</v>
      </c>
      <c r="G206" s="57" t="str">
        <f t="shared" si="6"/>
        <v>Budapesti Gépészeti SZC Kossuth Lajos Két Tanítási Nyelvű Technikum Specializált_gép_és_járműgyártás</v>
      </c>
      <c r="H206" s="146" t="s">
        <v>75</v>
      </c>
      <c r="I206" s="125" t="s">
        <v>75</v>
      </c>
      <c r="J206" s="146" t="s">
        <v>75</v>
      </c>
      <c r="K206" s="125">
        <v>32</v>
      </c>
      <c r="L206" s="125">
        <v>127</v>
      </c>
      <c r="M206" s="75">
        <v>32</v>
      </c>
      <c r="N206" s="147">
        <v>136</v>
      </c>
      <c r="O206" s="125"/>
      <c r="P206" s="147">
        <v>27</v>
      </c>
      <c r="Q206" s="116" t="str">
        <f t="shared" si="7"/>
        <v>+</v>
      </c>
      <c r="R206" s="118"/>
      <c r="S206" s="129" t="s">
        <v>832</v>
      </c>
      <c r="T206" s="136"/>
      <c r="U206" s="131" t="s">
        <v>833</v>
      </c>
    </row>
    <row r="207" spans="1:21" ht="29" hidden="1" x14ac:dyDescent="0.35">
      <c r="A207" s="121" t="str">
        <f>IFERROR(VLOOKUP(B207,[8]lista!$B$2:$C$46,2,0),"")</f>
        <v>Budapest</v>
      </c>
      <c r="B207" s="122" t="s">
        <v>880</v>
      </c>
      <c r="C207" s="122" t="s">
        <v>314</v>
      </c>
      <c r="D207" s="145" t="s">
        <v>847</v>
      </c>
      <c r="E207" s="125" t="s">
        <v>75</v>
      </c>
      <c r="F207" s="57" t="str">
        <f>VLOOKUP(D207,Háttér!$Q$2:$R$24,2,0)</f>
        <v>Közlekedés_és_szállítmányozás</v>
      </c>
      <c r="G207" s="57" t="str">
        <f t="shared" si="6"/>
        <v>Budapesti Gépészeti SZC Magyar Hajózási Technikum Közlekedés_és_szállítmányozás</v>
      </c>
      <c r="H207" s="146" t="s">
        <v>75</v>
      </c>
      <c r="I207" s="125" t="s">
        <v>75</v>
      </c>
      <c r="J207" s="146" t="s">
        <v>75</v>
      </c>
      <c r="K207" s="125">
        <v>25</v>
      </c>
      <c r="L207" s="125">
        <v>71</v>
      </c>
      <c r="M207" s="75">
        <v>25</v>
      </c>
      <c r="N207" s="147">
        <v>39</v>
      </c>
      <c r="O207" s="125"/>
      <c r="P207" s="147">
        <v>9</v>
      </c>
      <c r="Q207" s="116" t="str">
        <f t="shared" si="7"/>
        <v>+</v>
      </c>
      <c r="R207" s="118"/>
      <c r="S207" s="129" t="s">
        <v>832</v>
      </c>
      <c r="T207" s="136"/>
      <c r="U207" s="131" t="s">
        <v>833</v>
      </c>
    </row>
    <row r="208" spans="1:21" ht="29" hidden="1" x14ac:dyDescent="0.35">
      <c r="A208" s="121" t="str">
        <f>IFERROR(VLOOKUP(B208,[8]lista!$B$2:$C$46,2,0),"")</f>
        <v>Budapest</v>
      </c>
      <c r="B208" s="122" t="s">
        <v>880</v>
      </c>
      <c r="C208" s="122" t="s">
        <v>314</v>
      </c>
      <c r="D208" s="145" t="s">
        <v>847</v>
      </c>
      <c r="E208" s="125" t="s">
        <v>75</v>
      </c>
      <c r="F208" s="57" t="str">
        <f>VLOOKUP(D208,Háttér!$Q$2:$R$24,2,0)</f>
        <v>Közlekedés_és_szállítmányozás</v>
      </c>
      <c r="G208" s="57" t="str">
        <f t="shared" si="6"/>
        <v>Budapesti Gépészeti SZC Magyar Hajózási Technikum Közlekedés_és_szállítmányozás</v>
      </c>
      <c r="H208" s="146" t="s">
        <v>75</v>
      </c>
      <c r="I208" s="125" t="s">
        <v>75</v>
      </c>
      <c r="J208" s="146" t="s">
        <v>75</v>
      </c>
      <c r="K208" s="125">
        <v>25</v>
      </c>
      <c r="L208" s="125">
        <v>36</v>
      </c>
      <c r="M208" s="75">
        <v>0</v>
      </c>
      <c r="N208" s="147">
        <v>22</v>
      </c>
      <c r="O208" s="125"/>
      <c r="P208" s="147">
        <v>2</v>
      </c>
      <c r="Q208" s="116" t="str">
        <f t="shared" si="7"/>
        <v>-</v>
      </c>
      <c r="R208" s="118"/>
      <c r="S208" s="129" t="s">
        <v>832</v>
      </c>
      <c r="T208" s="136"/>
      <c r="U208" s="131" t="s">
        <v>833</v>
      </c>
    </row>
    <row r="209" spans="1:21" ht="29" hidden="1" x14ac:dyDescent="0.35">
      <c r="A209" s="121" t="str">
        <f>IFERROR(VLOOKUP(B209,[8]lista!$B$2:$C$46,2,0),"")</f>
        <v>Budapest</v>
      </c>
      <c r="B209" s="122" t="s">
        <v>880</v>
      </c>
      <c r="C209" s="122" t="s">
        <v>314</v>
      </c>
      <c r="D209" s="145" t="s">
        <v>864</v>
      </c>
      <c r="E209" s="125" t="s">
        <v>75</v>
      </c>
      <c r="F209" s="57" t="str">
        <f>VLOOKUP(D209,Háttér!$Q$2:$R$24,2,0)</f>
        <v>Környezetvédelem_és_vízügy</v>
      </c>
      <c r="G209" s="57" t="str">
        <f t="shared" si="6"/>
        <v>Budapesti Gépészeti SZC Magyar Hajózási Technikum Környezetvédelem_és_vízügy</v>
      </c>
      <c r="H209" s="146" t="s">
        <v>75</v>
      </c>
      <c r="I209" s="125" t="s">
        <v>75</v>
      </c>
      <c r="J209" s="146" t="s">
        <v>75</v>
      </c>
      <c r="K209" s="125">
        <v>26</v>
      </c>
      <c r="L209" s="125">
        <v>16</v>
      </c>
      <c r="M209" s="75">
        <v>3</v>
      </c>
      <c r="N209" s="147">
        <v>0</v>
      </c>
      <c r="O209" s="125"/>
      <c r="P209" s="147">
        <v>0</v>
      </c>
      <c r="Q209" s="116" t="str">
        <f t="shared" si="7"/>
        <v>+</v>
      </c>
      <c r="R209" s="118"/>
      <c r="S209" s="129" t="s">
        <v>832</v>
      </c>
      <c r="T209" s="136"/>
      <c r="U209" s="131" t="s">
        <v>833</v>
      </c>
    </row>
    <row r="210" spans="1:21" ht="29" hidden="1" x14ac:dyDescent="0.35">
      <c r="A210" s="121" t="str">
        <f>IFERROR(VLOOKUP(B210,[8]lista!$B$2:$C$46,2,0),"")</f>
        <v>Budapest</v>
      </c>
      <c r="B210" s="122" t="s">
        <v>880</v>
      </c>
      <c r="C210" s="122" t="s">
        <v>315</v>
      </c>
      <c r="D210" s="145" t="s">
        <v>857</v>
      </c>
      <c r="E210" s="125" t="s">
        <v>869</v>
      </c>
      <c r="F210" s="57" t="str">
        <f>VLOOKUP(D210,Háttér!$Q$2:$R$24,2,0)</f>
        <v>Elektronika_és_elektrotechnika</v>
      </c>
      <c r="G210" s="57" t="str">
        <f t="shared" si="6"/>
        <v>Budapesti Gépészeti SZC Mechatronikai Technikum Elektronika_és_elektrotechnika</v>
      </c>
      <c r="H210" s="146" t="s">
        <v>74</v>
      </c>
      <c r="I210" s="125" t="s">
        <v>75</v>
      </c>
      <c r="J210" s="146" t="s">
        <v>75</v>
      </c>
      <c r="K210" s="125">
        <v>32</v>
      </c>
      <c r="L210" s="125">
        <v>148</v>
      </c>
      <c r="M210" s="75">
        <v>36</v>
      </c>
      <c r="N210" s="147">
        <v>170</v>
      </c>
      <c r="O210" s="125"/>
      <c r="P210" s="147">
        <v>32</v>
      </c>
      <c r="Q210" s="116" t="str">
        <f t="shared" si="7"/>
        <v>+</v>
      </c>
      <c r="R210" s="118"/>
      <c r="S210" s="129" t="s">
        <v>832</v>
      </c>
      <c r="T210" s="136"/>
      <c r="U210" s="131" t="s">
        <v>833</v>
      </c>
    </row>
    <row r="211" spans="1:21" ht="29" hidden="1" x14ac:dyDescent="0.35">
      <c r="A211" s="121" t="str">
        <f>IFERROR(VLOOKUP(B211,[8]lista!$B$2:$C$46,2,0),"")</f>
        <v>Budapest</v>
      </c>
      <c r="B211" s="122" t="s">
        <v>880</v>
      </c>
      <c r="C211" s="122" t="s">
        <v>315</v>
      </c>
      <c r="D211" s="145" t="s">
        <v>846</v>
      </c>
      <c r="E211" s="125" t="s">
        <v>75</v>
      </c>
      <c r="F211" s="57" t="str">
        <f>VLOOKUP(D211,Háttér!$Q$2:$R$24,2,0)</f>
        <v>Specializált_gép_és_járműgyártás</v>
      </c>
      <c r="G211" s="57" t="str">
        <f t="shared" si="6"/>
        <v>Budapesti Gépészeti SZC Mechatronikai Technikum Specializált_gép_és_járműgyártás</v>
      </c>
      <c r="H211" s="146" t="s">
        <v>75</v>
      </c>
      <c r="I211" s="125" t="s">
        <v>75</v>
      </c>
      <c r="J211" s="146" t="s">
        <v>75</v>
      </c>
      <c r="K211" s="125">
        <v>32</v>
      </c>
      <c r="L211" s="125">
        <v>135</v>
      </c>
      <c r="M211" s="75">
        <v>36</v>
      </c>
      <c r="N211" s="147">
        <v>175</v>
      </c>
      <c r="O211" s="125"/>
      <c r="P211" s="147">
        <v>26</v>
      </c>
      <c r="Q211" s="116" t="str">
        <f t="shared" si="7"/>
        <v>+</v>
      </c>
      <c r="R211" s="118"/>
      <c r="S211" s="129" t="s">
        <v>832</v>
      </c>
      <c r="T211" s="136"/>
      <c r="U211" s="131" t="s">
        <v>833</v>
      </c>
    </row>
    <row r="212" spans="1:21" ht="29" hidden="1" x14ac:dyDescent="0.35">
      <c r="A212" s="121" t="str">
        <f>IFERROR(VLOOKUP(B212,[8]lista!$B$2:$C$46,2,0),"")</f>
        <v>Budapest</v>
      </c>
      <c r="B212" s="122" t="s">
        <v>880</v>
      </c>
      <c r="C212" s="122" t="s">
        <v>315</v>
      </c>
      <c r="D212" s="145" t="s">
        <v>857</v>
      </c>
      <c r="E212" s="125" t="s">
        <v>75</v>
      </c>
      <c r="F212" s="57" t="str">
        <f>VLOOKUP(D212,Háttér!$Q$2:$R$24,2,0)</f>
        <v>Elektronika_és_elektrotechnika</v>
      </c>
      <c r="G212" s="57" t="str">
        <f t="shared" si="6"/>
        <v>Budapesti Gépészeti SZC Mechatronikai Technikum Elektronika_és_elektrotechnika</v>
      </c>
      <c r="H212" s="146" t="s">
        <v>75</v>
      </c>
      <c r="I212" s="125" t="s">
        <v>75</v>
      </c>
      <c r="J212" s="146" t="s">
        <v>75</v>
      </c>
      <c r="K212" s="125">
        <v>32</v>
      </c>
      <c r="L212" s="125">
        <v>147</v>
      </c>
      <c r="M212" s="75">
        <v>36</v>
      </c>
      <c r="N212" s="147">
        <v>182</v>
      </c>
      <c r="O212" s="125"/>
      <c r="P212" s="147">
        <v>28</v>
      </c>
      <c r="Q212" s="116" t="str">
        <f t="shared" si="7"/>
        <v>+</v>
      </c>
      <c r="R212" s="118"/>
      <c r="S212" s="129" t="s">
        <v>832</v>
      </c>
      <c r="T212" s="136"/>
      <c r="U212" s="131" t="s">
        <v>833</v>
      </c>
    </row>
    <row r="213" spans="1:21" ht="29" hidden="1" x14ac:dyDescent="0.35">
      <c r="A213" s="121" t="str">
        <f>IFERROR(VLOOKUP(B213,[8]lista!$B$2:$C$46,2,0),"")</f>
        <v>Budapest</v>
      </c>
      <c r="B213" s="122" t="s">
        <v>880</v>
      </c>
      <c r="C213" s="122" t="s">
        <v>316</v>
      </c>
      <c r="D213" s="145" t="s">
        <v>834</v>
      </c>
      <c r="E213" s="125" t="s">
        <v>75</v>
      </c>
      <c r="F213" s="57" t="str">
        <f>VLOOKUP(D213,Háttér!$Q$2:$R$24,2,0)</f>
        <v>Gépészet</v>
      </c>
      <c r="G213" s="57" t="str">
        <f t="shared" si="6"/>
        <v>Budapesti Gépészeti SZC Öveges József Technikum és Szakképző iskola Gépészet</v>
      </c>
      <c r="H213" s="146" t="s">
        <v>75</v>
      </c>
      <c r="I213" s="125" t="s">
        <v>75</v>
      </c>
      <c r="J213" s="146" t="s">
        <v>75</v>
      </c>
      <c r="K213" s="125">
        <v>26</v>
      </c>
      <c r="L213" s="125">
        <v>88</v>
      </c>
      <c r="M213" s="75">
        <v>12</v>
      </c>
      <c r="N213" s="147">
        <v>68</v>
      </c>
      <c r="O213" s="125"/>
      <c r="P213" s="147">
        <v>9</v>
      </c>
      <c r="Q213" s="116" t="str">
        <f t="shared" si="7"/>
        <v>+</v>
      </c>
      <c r="R213" s="118"/>
      <c r="S213" s="129" t="s">
        <v>832</v>
      </c>
      <c r="T213" s="136"/>
      <c r="U213" s="131" t="s">
        <v>833</v>
      </c>
    </row>
    <row r="214" spans="1:21" ht="29" hidden="1" x14ac:dyDescent="0.35">
      <c r="A214" s="121" t="str">
        <f>IFERROR(VLOOKUP(B214,[8]lista!$B$2:$C$46,2,0),"")</f>
        <v>Budapest</v>
      </c>
      <c r="B214" s="122" t="s">
        <v>880</v>
      </c>
      <c r="C214" s="122" t="s">
        <v>316</v>
      </c>
      <c r="D214" s="145" t="s">
        <v>857</v>
      </c>
      <c r="E214" s="125" t="s">
        <v>75</v>
      </c>
      <c r="F214" s="57" t="str">
        <f>VLOOKUP(D214,Háttér!$Q$2:$R$24,2,0)</f>
        <v>Elektronika_és_elektrotechnika</v>
      </c>
      <c r="G214" s="57" t="str">
        <f t="shared" si="6"/>
        <v>Budapesti Gépészeti SZC Öveges József Technikum és Szakképző iskola Elektronika_és_elektrotechnika</v>
      </c>
      <c r="H214" s="146" t="s">
        <v>75</v>
      </c>
      <c r="I214" s="125" t="s">
        <v>75</v>
      </c>
      <c r="J214" s="146" t="s">
        <v>75</v>
      </c>
      <c r="K214" s="125">
        <v>16</v>
      </c>
      <c r="L214" s="125">
        <v>52</v>
      </c>
      <c r="M214" s="75">
        <v>19</v>
      </c>
      <c r="N214" s="147">
        <v>44</v>
      </c>
      <c r="O214" s="125"/>
      <c r="P214" s="147">
        <v>10</v>
      </c>
      <c r="Q214" s="116" t="str">
        <f t="shared" si="7"/>
        <v>+</v>
      </c>
      <c r="R214" s="118"/>
      <c r="S214" s="129" t="s">
        <v>832</v>
      </c>
      <c r="T214" s="136"/>
      <c r="U214" s="131" t="s">
        <v>833</v>
      </c>
    </row>
    <row r="215" spans="1:21" ht="29" hidden="1" x14ac:dyDescent="0.35">
      <c r="A215" s="121" t="str">
        <f>IFERROR(VLOOKUP(B215,[8]lista!$B$2:$C$46,2,0),"")</f>
        <v>Budapest</v>
      </c>
      <c r="B215" s="122" t="s">
        <v>880</v>
      </c>
      <c r="C215" s="122" t="s">
        <v>316</v>
      </c>
      <c r="D215" s="145" t="s">
        <v>857</v>
      </c>
      <c r="E215" s="125" t="s">
        <v>75</v>
      </c>
      <c r="F215" s="57" t="str">
        <f>VLOOKUP(D215,Háttér!$Q$2:$R$24,2,0)</f>
        <v>Elektronika_és_elektrotechnika</v>
      </c>
      <c r="G215" s="57" t="str">
        <f t="shared" si="6"/>
        <v>Budapesti Gépészeti SZC Öveges József Technikum és Szakképző iskola Elektronika_és_elektrotechnika</v>
      </c>
      <c r="H215" s="146" t="s">
        <v>75</v>
      </c>
      <c r="I215" s="125" t="s">
        <v>75</v>
      </c>
      <c r="J215" s="146" t="s">
        <v>75</v>
      </c>
      <c r="K215" s="125">
        <v>16</v>
      </c>
      <c r="L215" s="125">
        <v>44</v>
      </c>
      <c r="M215" s="75">
        <v>20</v>
      </c>
      <c r="N215" s="147">
        <v>42</v>
      </c>
      <c r="O215" s="125"/>
      <c r="P215" s="147">
        <v>13</v>
      </c>
      <c r="Q215" s="116" t="str">
        <f t="shared" si="7"/>
        <v>+</v>
      </c>
      <c r="R215" s="118"/>
      <c r="S215" s="129" t="s">
        <v>832</v>
      </c>
      <c r="T215" s="136"/>
      <c r="U215" s="131" t="s">
        <v>833</v>
      </c>
    </row>
    <row r="216" spans="1:21" ht="29" hidden="1" x14ac:dyDescent="0.35">
      <c r="A216" s="121" t="str">
        <f>IFERROR(VLOOKUP(B216,[8]lista!$B$2:$C$46,2,0),"")</f>
        <v>Budapest</v>
      </c>
      <c r="B216" s="122" t="s">
        <v>880</v>
      </c>
      <c r="C216" s="122" t="s">
        <v>316</v>
      </c>
      <c r="D216" s="145" t="s">
        <v>864</v>
      </c>
      <c r="E216" s="125" t="s">
        <v>75</v>
      </c>
      <c r="F216" s="57" t="str">
        <f>VLOOKUP(D216,Háttér!$Q$2:$R$24,2,0)</f>
        <v>Környezetvédelem_és_vízügy</v>
      </c>
      <c r="G216" s="57" t="str">
        <f t="shared" si="6"/>
        <v>Budapesti Gépészeti SZC Öveges József Technikum és Szakképző iskola Környezetvédelem_és_vízügy</v>
      </c>
      <c r="H216" s="146" t="s">
        <v>75</v>
      </c>
      <c r="I216" s="125" t="s">
        <v>75</v>
      </c>
      <c r="J216" s="146" t="s">
        <v>75</v>
      </c>
      <c r="K216" s="125">
        <v>32</v>
      </c>
      <c r="L216" s="125">
        <v>89</v>
      </c>
      <c r="M216" s="75">
        <v>26</v>
      </c>
      <c r="N216" s="147">
        <v>60</v>
      </c>
      <c r="O216" s="125"/>
      <c r="P216" s="147">
        <v>23</v>
      </c>
      <c r="Q216" s="116" t="str">
        <f t="shared" si="7"/>
        <v>+</v>
      </c>
      <c r="R216" s="118"/>
      <c r="S216" s="129" t="s">
        <v>832</v>
      </c>
      <c r="T216" s="136"/>
      <c r="U216" s="131" t="s">
        <v>833</v>
      </c>
    </row>
    <row r="217" spans="1:21" ht="29" hidden="1" x14ac:dyDescent="0.35">
      <c r="A217" s="121" t="str">
        <f>IFERROR(VLOOKUP(B217,[8]lista!$B$2:$C$46,2,0),"")</f>
        <v>Budapest</v>
      </c>
      <c r="B217" s="122" t="s">
        <v>880</v>
      </c>
      <c r="C217" s="122" t="s">
        <v>317</v>
      </c>
      <c r="D217" s="145" t="s">
        <v>835</v>
      </c>
      <c r="E217" s="125" t="s">
        <v>869</v>
      </c>
      <c r="F217" s="57" t="str">
        <f>VLOOKUP(D217,Háttér!$Q$2:$R$24,2,0)</f>
        <v>Informatika_és_távközlés</v>
      </c>
      <c r="G217" s="57" t="str">
        <f t="shared" si="6"/>
        <v>Budapesti Gépészeti SZC Szily Kálmán Technikum és Kollégium Informatika_és_távközlés</v>
      </c>
      <c r="H217" s="146" t="s">
        <v>74</v>
      </c>
      <c r="I217" s="125" t="s">
        <v>75</v>
      </c>
      <c r="J217" s="146" t="s">
        <v>75</v>
      </c>
      <c r="K217" s="125">
        <v>32</v>
      </c>
      <c r="L217" s="125">
        <v>141</v>
      </c>
      <c r="M217" s="75">
        <v>22</v>
      </c>
      <c r="N217" s="147">
        <v>94</v>
      </c>
      <c r="O217" s="125"/>
      <c r="P217" s="147">
        <v>27</v>
      </c>
      <c r="Q217" s="116" t="str">
        <f t="shared" si="7"/>
        <v>-</v>
      </c>
      <c r="R217" s="118"/>
      <c r="S217" s="129" t="s">
        <v>832</v>
      </c>
      <c r="T217" s="136"/>
      <c r="U217" s="131" t="s">
        <v>833</v>
      </c>
    </row>
    <row r="218" spans="1:21" ht="29" hidden="1" x14ac:dyDescent="0.35">
      <c r="A218" s="121" t="str">
        <f>IFERROR(VLOOKUP(B218,[8]lista!$B$2:$C$46,2,0),"")</f>
        <v>Budapest</v>
      </c>
      <c r="B218" s="122" t="s">
        <v>880</v>
      </c>
      <c r="C218" s="122" t="s">
        <v>317</v>
      </c>
      <c r="D218" s="145" t="s">
        <v>835</v>
      </c>
      <c r="E218" s="125" t="s">
        <v>75</v>
      </c>
      <c r="F218" s="57" t="str">
        <f>VLOOKUP(D218,Háttér!$Q$2:$R$24,2,0)</f>
        <v>Informatika_és_távközlés</v>
      </c>
      <c r="G218" s="57" t="str">
        <f t="shared" si="6"/>
        <v>Budapesti Gépészeti SZC Szily Kálmán Technikum és Kollégium Informatika_és_távközlés</v>
      </c>
      <c r="H218" s="146" t="s">
        <v>75</v>
      </c>
      <c r="I218" s="125" t="s">
        <v>75</v>
      </c>
      <c r="J218" s="146" t="s">
        <v>75</v>
      </c>
      <c r="K218" s="125">
        <v>32</v>
      </c>
      <c r="L218" s="125">
        <v>159</v>
      </c>
      <c r="M218" s="75">
        <v>22</v>
      </c>
      <c r="N218" s="147">
        <v>118</v>
      </c>
      <c r="O218" s="125"/>
      <c r="P218" s="147">
        <v>27</v>
      </c>
      <c r="Q218" s="116" t="str">
        <f t="shared" si="7"/>
        <v>-</v>
      </c>
      <c r="R218" s="118"/>
      <c r="S218" s="129" t="s">
        <v>832</v>
      </c>
      <c r="T218" s="136"/>
      <c r="U218" s="131" t="s">
        <v>833</v>
      </c>
    </row>
    <row r="219" spans="1:21" ht="29" hidden="1" x14ac:dyDescent="0.35">
      <c r="A219" s="121" t="str">
        <f>IFERROR(VLOOKUP(B219,[8]lista!$B$2:$C$46,2,0),"")</f>
        <v>Budapest</v>
      </c>
      <c r="B219" s="122" t="s">
        <v>880</v>
      </c>
      <c r="C219" s="122" t="s">
        <v>317</v>
      </c>
      <c r="D219" s="145" t="s">
        <v>835</v>
      </c>
      <c r="E219" s="125" t="s">
        <v>75</v>
      </c>
      <c r="F219" s="57" t="str">
        <f>VLOOKUP(D219,Háttér!$Q$2:$R$24,2,0)</f>
        <v>Informatika_és_távközlés</v>
      </c>
      <c r="G219" s="57" t="str">
        <f t="shared" si="6"/>
        <v>Budapesti Gépészeti SZC Szily Kálmán Technikum és Kollégium Informatika_és_távközlés</v>
      </c>
      <c r="H219" s="146" t="s">
        <v>75</v>
      </c>
      <c r="I219" s="125" t="s">
        <v>75</v>
      </c>
      <c r="J219" s="146" t="s">
        <v>75</v>
      </c>
      <c r="K219" s="125">
        <v>26</v>
      </c>
      <c r="L219" s="125">
        <v>82</v>
      </c>
      <c r="M219" s="75">
        <v>12</v>
      </c>
      <c r="N219" s="147">
        <v>58</v>
      </c>
      <c r="O219" s="125"/>
      <c r="P219" s="147">
        <v>11</v>
      </c>
      <c r="Q219" s="116" t="str">
        <f t="shared" si="7"/>
        <v>+</v>
      </c>
      <c r="R219" s="118"/>
      <c r="S219" s="129" t="s">
        <v>832</v>
      </c>
      <c r="T219" s="136"/>
      <c r="U219" s="131" t="s">
        <v>833</v>
      </c>
    </row>
    <row r="220" spans="1:21" ht="29" hidden="1" x14ac:dyDescent="0.35">
      <c r="A220" s="121" t="str">
        <f>IFERROR(VLOOKUP(B220,[8]lista!$B$2:$C$46,2,0),"")</f>
        <v>Budapest</v>
      </c>
      <c r="B220" s="122" t="s">
        <v>880</v>
      </c>
      <c r="C220" s="122" t="s">
        <v>317</v>
      </c>
      <c r="D220" s="145" t="s">
        <v>856</v>
      </c>
      <c r="E220" s="125" t="s">
        <v>75</v>
      </c>
      <c r="F220" s="57" t="str">
        <f>VLOOKUP(D220,Háttér!$Q$2:$R$24,2,0)</f>
        <v>Épületgépészet</v>
      </c>
      <c r="G220" s="57" t="str">
        <f t="shared" si="6"/>
        <v>Budapesti Gépészeti SZC Szily Kálmán Technikum és Kollégium Épületgépészet</v>
      </c>
      <c r="H220" s="146" t="s">
        <v>75</v>
      </c>
      <c r="I220" s="125" t="s">
        <v>75</v>
      </c>
      <c r="J220" s="146" t="s">
        <v>75</v>
      </c>
      <c r="K220" s="125">
        <v>32</v>
      </c>
      <c r="L220" s="125">
        <v>142</v>
      </c>
      <c r="M220" s="75">
        <v>43</v>
      </c>
      <c r="N220" s="147">
        <v>118</v>
      </c>
      <c r="O220" s="125"/>
      <c r="P220" s="147">
        <v>32</v>
      </c>
      <c r="Q220" s="116" t="str">
        <f t="shared" si="7"/>
        <v>+</v>
      </c>
      <c r="R220" s="118"/>
      <c r="S220" s="129" t="s">
        <v>832</v>
      </c>
      <c r="T220" s="136"/>
      <c r="U220" s="131" t="s">
        <v>833</v>
      </c>
    </row>
    <row r="221" spans="1:21" ht="29" hidden="1" x14ac:dyDescent="0.35">
      <c r="A221" s="121" t="str">
        <f>IFERROR(VLOOKUP(B221,[8]lista!$B$2:$C$46,2,0),"")</f>
        <v>Budapest</v>
      </c>
      <c r="B221" s="122" t="s">
        <v>880</v>
      </c>
      <c r="C221" s="122" t="s">
        <v>317</v>
      </c>
      <c r="D221" s="145" t="s">
        <v>834</v>
      </c>
      <c r="E221" s="125" t="s">
        <v>75</v>
      </c>
      <c r="F221" s="57" t="str">
        <f>VLOOKUP(D221,Háttér!$Q$2:$R$24,2,0)</f>
        <v>Gépészet</v>
      </c>
      <c r="G221" s="57" t="str">
        <f t="shared" si="6"/>
        <v>Budapesti Gépészeti SZC Szily Kálmán Technikum és Kollégium Gépészet</v>
      </c>
      <c r="H221" s="146" t="s">
        <v>75</v>
      </c>
      <c r="I221" s="125" t="s">
        <v>75</v>
      </c>
      <c r="J221" s="146" t="s">
        <v>75</v>
      </c>
      <c r="K221" s="125">
        <v>16</v>
      </c>
      <c r="L221" s="125">
        <v>43</v>
      </c>
      <c r="M221" s="75">
        <v>1</v>
      </c>
      <c r="N221" s="147">
        <v>56</v>
      </c>
      <c r="O221" s="125"/>
      <c r="P221" s="147">
        <v>10</v>
      </c>
      <c r="Q221" s="116" t="str">
        <f t="shared" si="7"/>
        <v>-</v>
      </c>
      <c r="R221" s="118"/>
      <c r="S221" s="129" t="s">
        <v>832</v>
      </c>
      <c r="T221" s="136"/>
      <c r="U221" s="131" t="s">
        <v>833</v>
      </c>
    </row>
    <row r="222" spans="1:21" ht="29" hidden="1" x14ac:dyDescent="0.35">
      <c r="A222" s="121" t="str">
        <f>IFERROR(VLOOKUP(B222,[8]lista!$B$2:$C$46,2,0),"")</f>
        <v>Budapest</v>
      </c>
      <c r="B222" s="122" t="s">
        <v>880</v>
      </c>
      <c r="C222" s="122" t="s">
        <v>317</v>
      </c>
      <c r="D222" s="145" t="s">
        <v>834</v>
      </c>
      <c r="E222" s="125" t="s">
        <v>75</v>
      </c>
      <c r="F222" s="57" t="str">
        <f>VLOOKUP(D222,Háttér!$Q$2:$R$24,2,0)</f>
        <v>Gépészet</v>
      </c>
      <c r="G222" s="57" t="str">
        <f t="shared" si="6"/>
        <v>Budapesti Gépészeti SZC Szily Kálmán Technikum és Kollégium Gépészet</v>
      </c>
      <c r="H222" s="146" t="s">
        <v>75</v>
      </c>
      <c r="I222" s="125" t="s">
        <v>75</v>
      </c>
      <c r="J222" s="146" t="s">
        <v>75</v>
      </c>
      <c r="K222" s="125">
        <v>16</v>
      </c>
      <c r="L222" s="125">
        <v>56</v>
      </c>
      <c r="M222" s="75">
        <v>1</v>
      </c>
      <c r="N222" s="147">
        <v>0</v>
      </c>
      <c r="O222" s="125"/>
      <c r="P222" s="147">
        <v>0</v>
      </c>
      <c r="Q222" s="116" t="str">
        <f t="shared" si="7"/>
        <v>+</v>
      </c>
      <c r="R222" s="118"/>
      <c r="S222" s="129" t="s">
        <v>832</v>
      </c>
      <c r="T222" s="136"/>
      <c r="U222" s="131" t="s">
        <v>833</v>
      </c>
    </row>
    <row r="223" spans="1:21" ht="29" hidden="1" x14ac:dyDescent="0.35">
      <c r="A223" s="121" t="str">
        <f>IFERROR(VLOOKUP(B223,[8]lista!$B$2:$C$46,2,0),"")</f>
        <v>Budapest</v>
      </c>
      <c r="B223" s="122" t="s">
        <v>880</v>
      </c>
      <c r="C223" s="122" t="s">
        <v>317</v>
      </c>
      <c r="D223" s="145" t="s">
        <v>845</v>
      </c>
      <c r="E223" s="125" t="s">
        <v>75</v>
      </c>
      <c r="F223" s="57" t="str">
        <f>VLOOKUP(D223,Háttér!$Q$2:$R$24,2,0)</f>
        <v>Kreatív</v>
      </c>
      <c r="G223" s="57" t="str">
        <f t="shared" si="6"/>
        <v>Budapesti Gépészeti SZC Szily Kálmán Technikum és Kollégium Kreatív</v>
      </c>
      <c r="H223" s="146" t="s">
        <v>75</v>
      </c>
      <c r="I223" s="125" t="s">
        <v>75</v>
      </c>
      <c r="J223" s="146" t="s">
        <v>75</v>
      </c>
      <c r="K223" s="125">
        <v>16</v>
      </c>
      <c r="L223" s="125">
        <v>9</v>
      </c>
      <c r="M223" s="75">
        <v>1</v>
      </c>
      <c r="N223" s="147">
        <v>14</v>
      </c>
      <c r="O223" s="125"/>
      <c r="P223" s="147">
        <v>5</v>
      </c>
      <c r="Q223" s="116" t="str">
        <f t="shared" si="7"/>
        <v>-</v>
      </c>
      <c r="R223" s="118"/>
      <c r="S223" s="129" t="s">
        <v>832</v>
      </c>
      <c r="T223" s="136"/>
      <c r="U223" s="131" t="s">
        <v>833</v>
      </c>
    </row>
    <row r="224" spans="1:21" ht="29" hidden="1" x14ac:dyDescent="0.35">
      <c r="A224" s="121" t="str">
        <f>IFERROR(VLOOKUP(B224,[8]lista!$B$2:$C$46,2,0),"")</f>
        <v>Budapest</v>
      </c>
      <c r="B224" s="122" t="s">
        <v>880</v>
      </c>
      <c r="C224" s="122" t="s">
        <v>317</v>
      </c>
      <c r="D224" s="145" t="s">
        <v>845</v>
      </c>
      <c r="E224" s="125" t="s">
        <v>75</v>
      </c>
      <c r="F224" s="57" t="str">
        <f>VLOOKUP(D224,Háttér!$Q$2:$R$24,2,0)</f>
        <v>Kreatív</v>
      </c>
      <c r="G224" s="57" t="str">
        <f t="shared" si="6"/>
        <v>Budapesti Gépészeti SZC Szily Kálmán Technikum és Kollégium Kreatív</v>
      </c>
      <c r="H224" s="146" t="s">
        <v>75</v>
      </c>
      <c r="I224" s="125" t="s">
        <v>75</v>
      </c>
      <c r="J224" s="146" t="s">
        <v>75</v>
      </c>
      <c r="K224" s="125">
        <v>16</v>
      </c>
      <c r="L224" s="125">
        <v>26</v>
      </c>
      <c r="M224" s="75">
        <v>7</v>
      </c>
      <c r="N224" s="147">
        <v>0</v>
      </c>
      <c r="O224" s="125"/>
      <c r="P224" s="147">
        <v>0</v>
      </c>
      <c r="Q224" s="116" t="str">
        <f t="shared" si="7"/>
        <v>+</v>
      </c>
      <c r="R224" s="118"/>
      <c r="S224" s="129" t="s">
        <v>832</v>
      </c>
      <c r="T224" s="136"/>
      <c r="U224" s="131" t="s">
        <v>833</v>
      </c>
    </row>
    <row r="225" spans="1:21" ht="29" hidden="1" x14ac:dyDescent="0.35">
      <c r="A225" s="121" t="str">
        <f>IFERROR(VLOOKUP(B225,[8]lista!$B$2:$C$46,2,0),"")</f>
        <v>Budapest</v>
      </c>
      <c r="B225" s="122" t="s">
        <v>880</v>
      </c>
      <c r="C225" s="122" t="s">
        <v>317</v>
      </c>
      <c r="D225" s="145" t="s">
        <v>845</v>
      </c>
      <c r="E225" s="125" t="s">
        <v>75</v>
      </c>
      <c r="F225" s="57" t="str">
        <f>VLOOKUP(D225,Háttér!$Q$2:$R$24,2,0)</f>
        <v>Kreatív</v>
      </c>
      <c r="G225" s="57" t="str">
        <f t="shared" si="6"/>
        <v>Budapesti Gépészeti SZC Szily Kálmán Technikum és Kollégium Kreatív</v>
      </c>
      <c r="H225" s="146" t="s">
        <v>75</v>
      </c>
      <c r="I225" s="125" t="s">
        <v>75</v>
      </c>
      <c r="J225" s="146" t="s">
        <v>75</v>
      </c>
      <c r="K225" s="125">
        <v>16</v>
      </c>
      <c r="L225" s="125">
        <v>37</v>
      </c>
      <c r="M225" s="75">
        <v>9</v>
      </c>
      <c r="N225" s="147">
        <v>0</v>
      </c>
      <c r="O225" s="125"/>
      <c r="P225" s="147">
        <v>0</v>
      </c>
      <c r="Q225" s="116" t="str">
        <f t="shared" si="7"/>
        <v>+</v>
      </c>
      <c r="R225" s="118"/>
      <c r="S225" s="129" t="s">
        <v>832</v>
      </c>
      <c r="T225" s="136"/>
      <c r="U225" s="131" t="s">
        <v>833</v>
      </c>
    </row>
    <row r="226" spans="1:21" ht="29" hidden="1" x14ac:dyDescent="0.35">
      <c r="A226" s="121" t="str">
        <f>IFERROR(VLOOKUP(B226,[8]lista!$B$2:$C$46,2,0),"")</f>
        <v>Budapest</v>
      </c>
      <c r="B226" s="154" t="s">
        <v>880</v>
      </c>
      <c r="C226" s="154" t="s">
        <v>314</v>
      </c>
      <c r="D226" s="155" t="s">
        <v>861</v>
      </c>
      <c r="E226" s="156" t="s">
        <v>75</v>
      </c>
      <c r="F226" s="57" t="str">
        <f>VLOOKUP(D226,Háttér!$Q$2:$R$24,2,0)</f>
        <v>Sport</v>
      </c>
      <c r="G226" s="57" t="str">
        <f t="shared" si="6"/>
        <v>Budapesti Gépészeti SZC Magyar Hajózási Technikum Sport</v>
      </c>
      <c r="H226" s="157" t="s">
        <v>75</v>
      </c>
      <c r="I226" s="156" t="s">
        <v>75</v>
      </c>
      <c r="J226" s="157" t="s">
        <v>75</v>
      </c>
      <c r="K226" s="156">
        <v>30</v>
      </c>
      <c r="L226" s="156">
        <v>21</v>
      </c>
      <c r="M226" s="158">
        <v>7</v>
      </c>
      <c r="N226" s="159">
        <v>0</v>
      </c>
      <c r="O226" s="156"/>
      <c r="P226" s="159">
        <v>0</v>
      </c>
      <c r="Q226" s="116" t="str">
        <f t="shared" si="7"/>
        <v>+</v>
      </c>
      <c r="R226" s="135"/>
      <c r="S226" s="129" t="s">
        <v>832</v>
      </c>
      <c r="T226" s="160"/>
      <c r="U226" s="161" t="s">
        <v>833</v>
      </c>
    </row>
    <row r="227" spans="1:21" ht="29" hidden="1" x14ac:dyDescent="0.35">
      <c r="A227" s="121" t="str">
        <f>IFERROR(VLOOKUP(B227,[9]lista!$B$2:$C$46,2,0),"")</f>
        <v>Budapest</v>
      </c>
      <c r="B227" s="122" t="s">
        <v>882</v>
      </c>
      <c r="C227" s="123" t="s">
        <v>324</v>
      </c>
      <c r="D227" s="124" t="s">
        <v>835</v>
      </c>
      <c r="E227" s="125" t="s">
        <v>75</v>
      </c>
      <c r="F227" s="57" t="str">
        <f>VLOOKUP(D227,Háttér!$Q$2:$R$24,2,0)</f>
        <v>Informatika_és_távközlés</v>
      </c>
      <c r="G227" s="57" t="str">
        <f t="shared" si="6"/>
        <v>Budapesti Komplex SZC Pogány Frigyes Technikum Informatika_és_távközlés</v>
      </c>
      <c r="H227" s="126" t="s">
        <v>75</v>
      </c>
      <c r="I227" s="127" t="s">
        <v>75</v>
      </c>
      <c r="J227" s="126" t="s">
        <v>75</v>
      </c>
      <c r="K227" s="128">
        <v>64</v>
      </c>
      <c r="L227" s="128">
        <v>245</v>
      </c>
      <c r="M227" s="117">
        <v>43</v>
      </c>
      <c r="N227" s="128">
        <v>201</v>
      </c>
      <c r="O227" s="128"/>
      <c r="P227" s="128">
        <v>56</v>
      </c>
      <c r="Q227" s="116" t="str">
        <f t="shared" si="7"/>
        <v>-</v>
      </c>
      <c r="R227" s="118"/>
      <c r="S227" s="129" t="s">
        <v>832</v>
      </c>
      <c r="T227" s="125" t="s">
        <v>883</v>
      </c>
      <c r="U227" s="131" t="s">
        <v>833</v>
      </c>
    </row>
    <row r="228" spans="1:21" ht="29" hidden="1" x14ac:dyDescent="0.35">
      <c r="A228" s="121" t="str">
        <f>IFERROR(VLOOKUP(B228,[9]lista!$B$2:$C$46,2,0),"")</f>
        <v>Budapest</v>
      </c>
      <c r="B228" s="122" t="s">
        <v>882</v>
      </c>
      <c r="C228" s="123" t="s">
        <v>324</v>
      </c>
      <c r="D228" s="124" t="s">
        <v>861</v>
      </c>
      <c r="E228" s="125" t="s">
        <v>75</v>
      </c>
      <c r="F228" s="57" t="str">
        <f>VLOOKUP(D228,Háttér!$Q$2:$R$24,2,0)</f>
        <v>Sport</v>
      </c>
      <c r="G228" s="57" t="str">
        <f t="shared" si="6"/>
        <v>Budapesti Komplex SZC Pogány Frigyes Technikum Sport</v>
      </c>
      <c r="H228" s="126" t="s">
        <v>75</v>
      </c>
      <c r="I228" s="127" t="s">
        <v>75</v>
      </c>
      <c r="J228" s="126" t="s">
        <v>75</v>
      </c>
      <c r="K228" s="128">
        <v>68</v>
      </c>
      <c r="L228" s="128">
        <v>329</v>
      </c>
      <c r="M228" s="117">
        <v>60</v>
      </c>
      <c r="N228" s="128">
        <v>295</v>
      </c>
      <c r="O228" s="128"/>
      <c r="P228" s="128">
        <v>64</v>
      </c>
      <c r="Q228" s="116" t="str">
        <f t="shared" si="7"/>
        <v>-</v>
      </c>
      <c r="R228" s="118"/>
      <c r="S228" s="129" t="s">
        <v>832</v>
      </c>
      <c r="T228" s="125" t="s">
        <v>883</v>
      </c>
      <c r="U228" s="131" t="s">
        <v>833</v>
      </c>
    </row>
    <row r="229" spans="1:21" ht="43.5" hidden="1" x14ac:dyDescent="0.35">
      <c r="A229" s="121" t="str">
        <f>IFERROR(VLOOKUP(B229,[9]lista!$B$2:$C$46,2,0),"")</f>
        <v>Budapest</v>
      </c>
      <c r="B229" s="122" t="s">
        <v>882</v>
      </c>
      <c r="C229" s="123" t="s">
        <v>319</v>
      </c>
      <c r="D229" s="124" t="s">
        <v>840</v>
      </c>
      <c r="E229" s="125" t="s">
        <v>75</v>
      </c>
      <c r="F229" s="57" t="str">
        <f>VLOOKUP(D229,Háttér!$Q$2:$R$24,2,0)</f>
        <v>Szépészet</v>
      </c>
      <c r="G229" s="57" t="str">
        <f t="shared" si="6"/>
        <v>Budapesti Komplex SZC Erzsébet Királyné Szépészeti Technikum Szépészet</v>
      </c>
      <c r="H229" s="126" t="s">
        <v>75</v>
      </c>
      <c r="I229" s="127" t="s">
        <v>75</v>
      </c>
      <c r="J229" s="126" t="s">
        <v>75</v>
      </c>
      <c r="K229" s="128">
        <v>192</v>
      </c>
      <c r="L229" s="128">
        <v>804</v>
      </c>
      <c r="M229" s="117">
        <v>178</v>
      </c>
      <c r="N229" s="128">
        <v>572</v>
      </c>
      <c r="O229" s="128"/>
      <c r="P229" s="128">
        <v>153</v>
      </c>
      <c r="Q229" s="116" t="str">
        <f t="shared" si="7"/>
        <v>+</v>
      </c>
      <c r="R229" s="118" t="s">
        <v>884</v>
      </c>
      <c r="S229" s="129" t="s">
        <v>832</v>
      </c>
      <c r="T229" s="125" t="s">
        <v>883</v>
      </c>
      <c r="U229" s="131" t="s">
        <v>833</v>
      </c>
    </row>
    <row r="230" spans="1:21" ht="43.5" hidden="1" x14ac:dyDescent="0.35">
      <c r="A230" s="121" t="str">
        <f>IFERROR(VLOOKUP(B230,[9]lista!$B$2:$C$46,2,0),"")</f>
        <v>Budapest</v>
      </c>
      <c r="B230" s="122" t="s">
        <v>882</v>
      </c>
      <c r="C230" s="123" t="s">
        <v>885</v>
      </c>
      <c r="D230" s="124" t="s">
        <v>844</v>
      </c>
      <c r="E230" s="125" t="s">
        <v>75</v>
      </c>
      <c r="F230" s="57" t="str">
        <f>VLOOKUP(D230,Háttér!$Q$2:$R$24,2,0)</f>
        <v>Fa_és_bútoripar</v>
      </c>
      <c r="G230" s="57" t="str">
        <f>C230&amp;" "&amp;F230</f>
        <v>Budapesti Komplex SZC Kozma Lajos Faipari Technikum Fa_és_bútoripar</v>
      </c>
      <c r="H230" s="126" t="s">
        <v>75</v>
      </c>
      <c r="I230" s="127" t="s">
        <v>75</v>
      </c>
      <c r="J230" s="126" t="s">
        <v>75</v>
      </c>
      <c r="K230" s="128">
        <v>60</v>
      </c>
      <c r="L230" s="128">
        <v>261</v>
      </c>
      <c r="M230" s="117">
        <v>64</v>
      </c>
      <c r="N230" s="128">
        <v>206</v>
      </c>
      <c r="O230" s="128"/>
      <c r="P230" s="128">
        <v>60</v>
      </c>
      <c r="Q230" s="116" t="str">
        <f t="shared" si="7"/>
        <v>+</v>
      </c>
      <c r="R230" s="118" t="s">
        <v>886</v>
      </c>
      <c r="S230" s="129" t="s">
        <v>832</v>
      </c>
      <c r="T230" s="162" t="s">
        <v>883</v>
      </c>
      <c r="U230" s="131" t="s">
        <v>833</v>
      </c>
    </row>
    <row r="231" spans="1:21" ht="29" hidden="1" x14ac:dyDescent="0.35">
      <c r="A231" s="121" t="str">
        <f>IFERROR(VLOOKUP(B231,[9]lista!$B$2:$C$46,2,0),"")</f>
        <v>Budapest</v>
      </c>
      <c r="B231" s="122" t="s">
        <v>882</v>
      </c>
      <c r="C231" s="123" t="s">
        <v>885</v>
      </c>
      <c r="D231" s="124" t="s">
        <v>845</v>
      </c>
      <c r="E231" s="125" t="s">
        <v>75</v>
      </c>
      <c r="F231" s="57" t="str">
        <f>VLOOKUP(D231,Háttér!$Q$2:$R$24,2,0)</f>
        <v>Kreatív</v>
      </c>
      <c r="G231" s="57" t="str">
        <f t="shared" si="6"/>
        <v>Budapesti Komplex SZC Kozma Lajos Faipari Technikum Kreatív</v>
      </c>
      <c r="H231" s="126" t="s">
        <v>75</v>
      </c>
      <c r="I231" s="127" t="s">
        <v>75</v>
      </c>
      <c r="J231" s="126" t="s">
        <v>75</v>
      </c>
      <c r="K231" s="128">
        <v>30</v>
      </c>
      <c r="L231" s="128">
        <v>197</v>
      </c>
      <c r="M231" s="117">
        <v>34</v>
      </c>
      <c r="N231" s="128">
        <v>128</v>
      </c>
      <c r="O231" s="128"/>
      <c r="P231" s="128">
        <v>30</v>
      </c>
      <c r="Q231" s="116" t="str">
        <f t="shared" si="7"/>
        <v>+</v>
      </c>
      <c r="R231" s="118" t="s">
        <v>887</v>
      </c>
      <c r="S231" s="129" t="s">
        <v>832</v>
      </c>
      <c r="T231" s="162" t="s">
        <v>883</v>
      </c>
      <c r="U231" s="131" t="s">
        <v>833</v>
      </c>
    </row>
    <row r="232" spans="1:21" ht="29" hidden="1" x14ac:dyDescent="0.35">
      <c r="A232" s="121" t="str">
        <f>IFERROR(VLOOKUP(B232,[9]lista!$B$2:$C$46,2,0),"")</f>
        <v>Budapest</v>
      </c>
      <c r="B232" s="122" t="s">
        <v>882</v>
      </c>
      <c r="C232" s="123" t="s">
        <v>320</v>
      </c>
      <c r="D232" s="124" t="s">
        <v>831</v>
      </c>
      <c r="E232" s="141" t="s">
        <v>75</v>
      </c>
      <c r="F232" s="57" t="str">
        <f>VLOOKUP(D232,Háttér!$Q$2:$R$24,2,0)</f>
        <v>Turizmus_vendéglátás</v>
      </c>
      <c r="G232" s="57" t="str">
        <f t="shared" si="6"/>
        <v>Budapesti Komplex SZC Gundel Károly Vendéglátó és Turisztikai Technikum Turizmus_vendéglátás</v>
      </c>
      <c r="H232" s="126" t="s">
        <v>75</v>
      </c>
      <c r="I232" s="127" t="s">
        <v>869</v>
      </c>
      <c r="J232" s="126" t="s">
        <v>74</v>
      </c>
      <c r="K232" s="128">
        <v>34</v>
      </c>
      <c r="L232" s="128">
        <v>250</v>
      </c>
      <c r="M232" s="117">
        <v>34</v>
      </c>
      <c r="N232" s="128">
        <v>202</v>
      </c>
      <c r="O232" s="128"/>
      <c r="P232" s="128">
        <v>32</v>
      </c>
      <c r="Q232" s="116" t="str">
        <f t="shared" si="7"/>
        <v>+</v>
      </c>
      <c r="R232" s="118" t="s">
        <v>888</v>
      </c>
      <c r="S232" s="129" t="s">
        <v>832</v>
      </c>
      <c r="T232" s="162" t="s">
        <v>883</v>
      </c>
      <c r="U232" s="131" t="s">
        <v>833</v>
      </c>
    </row>
    <row r="233" spans="1:21" ht="29" hidden="1" x14ac:dyDescent="0.35">
      <c r="A233" s="121" t="str">
        <f>IFERROR(VLOOKUP(B233,[9]lista!$B$2:$C$46,2,0),"")</f>
        <v>Budapest</v>
      </c>
      <c r="B233" s="122" t="s">
        <v>882</v>
      </c>
      <c r="C233" s="123" t="s">
        <v>320</v>
      </c>
      <c r="D233" s="124" t="s">
        <v>831</v>
      </c>
      <c r="E233" s="125" t="s">
        <v>869</v>
      </c>
      <c r="F233" s="57" t="str">
        <f>VLOOKUP(D233,Háttér!$Q$2:$R$24,2,0)</f>
        <v>Turizmus_vendéglátás</v>
      </c>
      <c r="G233" s="57" t="str">
        <f t="shared" si="6"/>
        <v>Budapesti Komplex SZC Gundel Károly Vendéglátó és Turisztikai Technikum Turizmus_vendéglátás</v>
      </c>
      <c r="H233" s="126" t="s">
        <v>74</v>
      </c>
      <c r="I233" s="127" t="s">
        <v>75</v>
      </c>
      <c r="J233" s="126" t="s">
        <v>75</v>
      </c>
      <c r="K233" s="128">
        <v>34</v>
      </c>
      <c r="L233" s="128">
        <v>393</v>
      </c>
      <c r="M233" s="117">
        <v>34</v>
      </c>
      <c r="N233" s="128">
        <v>504</v>
      </c>
      <c r="O233" s="128"/>
      <c r="P233" s="128">
        <v>66</v>
      </c>
      <c r="Q233" s="116" t="str">
        <f t="shared" si="7"/>
        <v>-</v>
      </c>
      <c r="R233" s="118" t="s">
        <v>889</v>
      </c>
      <c r="S233" s="129" t="s">
        <v>832</v>
      </c>
      <c r="T233" s="162" t="s">
        <v>883</v>
      </c>
      <c r="U233" s="131" t="s">
        <v>833</v>
      </c>
    </row>
    <row r="234" spans="1:21" ht="87" hidden="1" x14ac:dyDescent="0.35">
      <c r="A234" s="121" t="str">
        <f>IFERROR(VLOOKUP(B234,[9]lista!$B$2:$C$46,2,0),"")</f>
        <v>Budapest</v>
      </c>
      <c r="B234" s="122" t="s">
        <v>882</v>
      </c>
      <c r="C234" s="123" t="s">
        <v>320</v>
      </c>
      <c r="D234" s="124" t="s">
        <v>831</v>
      </c>
      <c r="E234" s="125" t="s">
        <v>75</v>
      </c>
      <c r="F234" s="57" t="str">
        <f>VLOOKUP(D234,Háttér!$Q$2:$R$24,2,0)</f>
        <v>Turizmus_vendéglátás</v>
      </c>
      <c r="G234" s="57" t="str">
        <f t="shared" si="6"/>
        <v>Budapesti Komplex SZC Gundel Károly Vendéglátó és Turisztikai Technikum Turizmus_vendéglátás</v>
      </c>
      <c r="H234" s="126" t="s">
        <v>75</v>
      </c>
      <c r="I234" s="127" t="s">
        <v>75</v>
      </c>
      <c r="J234" s="126" t="s">
        <v>75</v>
      </c>
      <c r="K234" s="128">
        <v>34</v>
      </c>
      <c r="L234" s="128">
        <v>335</v>
      </c>
      <c r="M234" s="117">
        <v>33</v>
      </c>
      <c r="N234" s="128">
        <v>314</v>
      </c>
      <c r="O234" s="128"/>
      <c r="P234" s="128">
        <v>32</v>
      </c>
      <c r="Q234" s="116" t="str">
        <f t="shared" si="7"/>
        <v>+</v>
      </c>
      <c r="R234" s="118" t="s">
        <v>890</v>
      </c>
      <c r="S234" s="129" t="s">
        <v>832</v>
      </c>
      <c r="T234" s="162" t="s">
        <v>883</v>
      </c>
      <c r="U234" s="131" t="s">
        <v>833</v>
      </c>
    </row>
    <row r="235" spans="1:21" ht="87" hidden="1" x14ac:dyDescent="0.35">
      <c r="A235" s="121" t="str">
        <f>IFERROR(VLOOKUP(B235,[9]lista!$B$2:$C$46,2,0),"")</f>
        <v>Budapest</v>
      </c>
      <c r="B235" s="122" t="s">
        <v>882</v>
      </c>
      <c r="C235" s="123" t="s">
        <v>320</v>
      </c>
      <c r="D235" s="124" t="s">
        <v>831</v>
      </c>
      <c r="E235" s="125" t="s">
        <v>75</v>
      </c>
      <c r="F235" s="57" t="str">
        <f>VLOOKUP(D235,Háttér!$Q$2:$R$24,2,0)</f>
        <v>Turizmus_vendéglátás</v>
      </c>
      <c r="G235" s="57" t="str">
        <f t="shared" si="6"/>
        <v>Budapesti Komplex SZC Gundel Károly Vendéglátó és Turisztikai Technikum Turizmus_vendéglátás</v>
      </c>
      <c r="H235" s="126" t="s">
        <v>75</v>
      </c>
      <c r="I235" s="127" t="s">
        <v>75</v>
      </c>
      <c r="J235" s="126" t="s">
        <v>75</v>
      </c>
      <c r="K235" s="128">
        <v>34</v>
      </c>
      <c r="L235" s="128">
        <v>334</v>
      </c>
      <c r="M235" s="117">
        <v>33</v>
      </c>
      <c r="N235" s="128">
        <v>313</v>
      </c>
      <c r="O235" s="128"/>
      <c r="P235" s="128">
        <v>31</v>
      </c>
      <c r="Q235" s="116" t="str">
        <f t="shared" si="7"/>
        <v>+</v>
      </c>
      <c r="R235" s="118" t="s">
        <v>890</v>
      </c>
      <c r="S235" s="129" t="s">
        <v>832</v>
      </c>
      <c r="T235" s="162" t="s">
        <v>883</v>
      </c>
      <c r="U235" s="131" t="s">
        <v>833</v>
      </c>
    </row>
    <row r="236" spans="1:21" ht="29" hidden="1" x14ac:dyDescent="0.35">
      <c r="A236" s="121" t="str">
        <f>IFERROR(VLOOKUP(B236,[9]lista!$B$2:$C$46,2,0),"")</f>
        <v>Budapest</v>
      </c>
      <c r="B236" s="122" t="s">
        <v>882</v>
      </c>
      <c r="C236" s="123" t="s">
        <v>321</v>
      </c>
      <c r="D236" s="124" t="s">
        <v>844</v>
      </c>
      <c r="E236" s="125" t="s">
        <v>75</v>
      </c>
      <c r="F236" s="57" t="str">
        <f>VLOOKUP(D236,Háttér!$Q$2:$R$24,2,0)</f>
        <v>Fa_és_bútoripar</v>
      </c>
      <c r="G236" s="57" t="str">
        <f t="shared" si="6"/>
        <v>Budapesti Komplex SZC Kaesz Gyula Faipari Technikum és Szakképző Iskola Fa_és_bútoripar</v>
      </c>
      <c r="H236" s="126" t="s">
        <v>75</v>
      </c>
      <c r="I236" s="127" t="s">
        <v>75</v>
      </c>
      <c r="J236" s="126" t="s">
        <v>75</v>
      </c>
      <c r="K236" s="128">
        <v>32</v>
      </c>
      <c r="L236" s="128">
        <v>231</v>
      </c>
      <c r="M236" s="117">
        <v>28</v>
      </c>
      <c r="N236" s="128">
        <v>140</v>
      </c>
      <c r="O236" s="128"/>
      <c r="P236" s="128">
        <v>28</v>
      </c>
      <c r="Q236" s="116" t="str">
        <f t="shared" si="7"/>
        <v>+</v>
      </c>
      <c r="R236" s="118"/>
      <c r="S236" s="129"/>
      <c r="T236" s="125" t="s">
        <v>883</v>
      </c>
      <c r="U236" s="131" t="s">
        <v>833</v>
      </c>
    </row>
    <row r="237" spans="1:21" ht="29" hidden="1" x14ac:dyDescent="0.35">
      <c r="A237" s="121" t="str">
        <f>IFERROR(VLOOKUP(B237,[9]lista!$B$2:$C$46,2,0),"")</f>
        <v>Budapest</v>
      </c>
      <c r="B237" s="122" t="s">
        <v>882</v>
      </c>
      <c r="C237" s="123" t="s">
        <v>326</v>
      </c>
      <c r="D237" s="124" t="s">
        <v>831</v>
      </c>
      <c r="E237" s="125" t="s">
        <v>75</v>
      </c>
      <c r="F237" s="57" t="str">
        <f>VLOOKUP(D237,Háttér!$Q$2:$R$24,2,0)</f>
        <v>Turizmus_vendéglátás</v>
      </c>
      <c r="G237" s="57" t="str">
        <f t="shared" si="6"/>
        <v>Budapesti Komplex SZC Szamos Mátyás Technikum és Szakképző Iskola Turizmus_vendéglátás</v>
      </c>
      <c r="H237" s="126" t="s">
        <v>75</v>
      </c>
      <c r="I237" s="127" t="s">
        <v>75</v>
      </c>
      <c r="J237" s="126" t="s">
        <v>75</v>
      </c>
      <c r="K237" s="128">
        <v>72</v>
      </c>
      <c r="L237" s="128">
        <v>471</v>
      </c>
      <c r="M237" s="117">
        <v>72</v>
      </c>
      <c r="N237" s="128">
        <v>227</v>
      </c>
      <c r="O237" s="128"/>
      <c r="P237" s="128">
        <v>55</v>
      </c>
      <c r="Q237" s="116" t="str">
        <f t="shared" si="7"/>
        <v>+</v>
      </c>
      <c r="R237" s="118"/>
      <c r="S237" s="129" t="s">
        <v>832</v>
      </c>
      <c r="T237" s="125" t="s">
        <v>883</v>
      </c>
      <c r="U237" s="131" t="s">
        <v>833</v>
      </c>
    </row>
    <row r="238" spans="1:21" ht="29" hidden="1" x14ac:dyDescent="0.35">
      <c r="A238" s="121" t="str">
        <f>IFERROR(VLOOKUP(B238,[9]lista!$B$2:$C$46,2,0),"")</f>
        <v>Budapest</v>
      </c>
      <c r="B238" s="122" t="s">
        <v>882</v>
      </c>
      <c r="C238" s="123" t="s">
        <v>323</v>
      </c>
      <c r="D238" s="124" t="s">
        <v>845</v>
      </c>
      <c r="E238" s="125" t="s">
        <v>75</v>
      </c>
      <c r="F238" s="57" t="str">
        <f>VLOOKUP(D238,Háttér!$Q$2:$R$24,2,0)</f>
        <v>Kreatív</v>
      </c>
      <c r="G238" s="57" t="str">
        <f t="shared" si="6"/>
        <v>Budapesti Komplex SZC Kreatív Technikum Kreatív</v>
      </c>
      <c r="H238" s="126" t="s">
        <v>75</v>
      </c>
      <c r="I238" s="127" t="s">
        <v>75</v>
      </c>
      <c r="J238" s="126" t="s">
        <v>75</v>
      </c>
      <c r="K238" s="128">
        <v>30</v>
      </c>
      <c r="L238" s="128">
        <v>158</v>
      </c>
      <c r="M238" s="117">
        <v>30</v>
      </c>
      <c r="N238" s="128">
        <v>148</v>
      </c>
      <c r="O238" s="128"/>
      <c r="P238" s="128">
        <v>29</v>
      </c>
      <c r="Q238" s="116" t="str">
        <f t="shared" si="7"/>
        <v>+</v>
      </c>
      <c r="R238" s="118"/>
      <c r="S238" s="129" t="s">
        <v>832</v>
      </c>
      <c r="T238" s="125" t="s">
        <v>883</v>
      </c>
      <c r="U238" s="131" t="s">
        <v>833</v>
      </c>
    </row>
    <row r="239" spans="1:21" ht="29" hidden="1" x14ac:dyDescent="0.35">
      <c r="A239" s="121" t="str">
        <f>IFERROR(VLOOKUP(B239,[9]lista!$B$2:$C$46,2,0),"")</f>
        <v>Budapest</v>
      </c>
      <c r="B239" s="122" t="s">
        <v>882</v>
      </c>
      <c r="C239" s="123" t="s">
        <v>323</v>
      </c>
      <c r="D239" s="124" t="s">
        <v>845</v>
      </c>
      <c r="E239" s="125" t="s">
        <v>75</v>
      </c>
      <c r="F239" s="57" t="str">
        <f>VLOOKUP(D239,Háttér!$Q$2:$R$24,2,0)</f>
        <v>Kreatív</v>
      </c>
      <c r="G239" s="57" t="str">
        <f t="shared" si="6"/>
        <v>Budapesti Komplex SZC Kreatív Technikum Kreatív</v>
      </c>
      <c r="H239" s="126" t="s">
        <v>75</v>
      </c>
      <c r="I239" s="127" t="s">
        <v>75</v>
      </c>
      <c r="J239" s="126" t="s">
        <v>75</v>
      </c>
      <c r="K239" s="128">
        <v>30</v>
      </c>
      <c r="L239" s="128">
        <v>179</v>
      </c>
      <c r="M239" s="117">
        <v>30</v>
      </c>
      <c r="N239" s="128">
        <v>142</v>
      </c>
      <c r="O239" s="128"/>
      <c r="P239" s="128">
        <v>29</v>
      </c>
      <c r="Q239" s="116" t="str">
        <f t="shared" si="7"/>
        <v>+</v>
      </c>
      <c r="R239" s="118"/>
      <c r="S239" s="129" t="s">
        <v>832</v>
      </c>
      <c r="T239" s="125" t="s">
        <v>883</v>
      </c>
      <c r="U239" s="131" t="s">
        <v>833</v>
      </c>
    </row>
    <row r="240" spans="1:21" ht="29" hidden="1" x14ac:dyDescent="0.35">
      <c r="A240" s="121" t="str">
        <f>IFERROR(VLOOKUP(B240,[9]lista!$B$2:$C$46,2,0),"")</f>
        <v>Budapest</v>
      </c>
      <c r="B240" s="122" t="s">
        <v>882</v>
      </c>
      <c r="C240" s="123" t="s">
        <v>323</v>
      </c>
      <c r="D240" s="124" t="s">
        <v>845</v>
      </c>
      <c r="E240" s="125" t="s">
        <v>75</v>
      </c>
      <c r="F240" s="57" t="str">
        <f>VLOOKUP(D240,Háttér!$Q$2:$R$24,2,0)</f>
        <v>Kreatív</v>
      </c>
      <c r="G240" s="57" t="str">
        <f t="shared" si="6"/>
        <v>Budapesti Komplex SZC Kreatív Technikum Kreatív</v>
      </c>
      <c r="H240" s="126" t="s">
        <v>75</v>
      </c>
      <c r="I240" s="127" t="s">
        <v>75</v>
      </c>
      <c r="J240" s="126" t="s">
        <v>75</v>
      </c>
      <c r="K240" s="128">
        <v>20</v>
      </c>
      <c r="L240" s="128">
        <v>25</v>
      </c>
      <c r="M240" s="117">
        <v>3</v>
      </c>
      <c r="N240" s="128">
        <v>29</v>
      </c>
      <c r="O240" s="128"/>
      <c r="P240" s="128">
        <v>9</v>
      </c>
      <c r="Q240" s="116" t="str">
        <f t="shared" si="7"/>
        <v>-</v>
      </c>
      <c r="R240" s="118"/>
      <c r="S240" s="129" t="s">
        <v>832</v>
      </c>
      <c r="T240" s="125" t="s">
        <v>883</v>
      </c>
      <c r="U240" s="131" t="s">
        <v>833</v>
      </c>
    </row>
    <row r="241" spans="1:21" ht="29" hidden="1" x14ac:dyDescent="0.35">
      <c r="A241" s="121" t="str">
        <f>IFERROR(VLOOKUP(B241,[9]lista!$B$2:$C$46,2,0),"")</f>
        <v>Budapest</v>
      </c>
      <c r="B241" s="122" t="s">
        <v>882</v>
      </c>
      <c r="C241" s="123" t="s">
        <v>705</v>
      </c>
      <c r="D241" s="124" t="s">
        <v>831</v>
      </c>
      <c r="E241" s="125" t="s">
        <v>75</v>
      </c>
      <c r="F241" s="57" t="str">
        <f>VLOOKUP(D241,Háttér!$Q$2:$R$24,2,0)</f>
        <v>Turizmus_vendéglátás</v>
      </c>
      <c r="G241" s="57" t="str">
        <f t="shared" si="6"/>
        <v>Budapesti Komplex SZC Mándy Iván Szakképző Iskola és Szakiskola Turizmus_vendéglátás</v>
      </c>
      <c r="H241" s="126" t="s">
        <v>75</v>
      </c>
      <c r="I241" s="127" t="s">
        <v>75</v>
      </c>
      <c r="J241" s="126" t="s">
        <v>75</v>
      </c>
      <c r="K241" s="128">
        <v>28</v>
      </c>
      <c r="L241" s="128">
        <v>0</v>
      </c>
      <c r="M241" s="117">
        <v>0</v>
      </c>
      <c r="N241" s="128">
        <v>0</v>
      </c>
      <c r="O241" s="128"/>
      <c r="P241" s="128">
        <v>0</v>
      </c>
      <c r="Q241" s="116" t="str">
        <f t="shared" si="7"/>
        <v>+</v>
      </c>
      <c r="R241" s="118"/>
      <c r="S241" s="129" t="s">
        <v>832</v>
      </c>
      <c r="T241" s="125" t="s">
        <v>891</v>
      </c>
      <c r="U241" s="131" t="s">
        <v>833</v>
      </c>
    </row>
    <row r="242" spans="1:21" ht="29" hidden="1" x14ac:dyDescent="0.35">
      <c r="A242" s="121" t="str">
        <f>IFERROR(VLOOKUP(B242,[9]lista!$B$2:$C$46,2,0),"")</f>
        <v>Budapest</v>
      </c>
      <c r="B242" s="122" t="s">
        <v>882</v>
      </c>
      <c r="C242" s="123" t="s">
        <v>327</v>
      </c>
      <c r="D242" s="124" t="s">
        <v>834</v>
      </c>
      <c r="E242" s="125" t="s">
        <v>75</v>
      </c>
      <c r="F242" s="57" t="str">
        <f>VLOOKUP(D242,Háttér!$Q$2:$R$24,2,0)</f>
        <v>Gépészet</v>
      </c>
      <c r="G242" s="57" t="str">
        <f t="shared" si="6"/>
        <v>Budapesti Komplex SZC Weiss Manfréd Technikum, Szakképző Iskola és Kollégium Gépészet</v>
      </c>
      <c r="H242" s="126" t="s">
        <v>75</v>
      </c>
      <c r="I242" s="127" t="s">
        <v>75</v>
      </c>
      <c r="J242" s="126" t="s">
        <v>75</v>
      </c>
      <c r="K242" s="128">
        <v>28</v>
      </c>
      <c r="L242" s="128">
        <v>71</v>
      </c>
      <c r="M242" s="117">
        <v>6</v>
      </c>
      <c r="N242" s="128">
        <v>42</v>
      </c>
      <c r="O242" s="128"/>
      <c r="P242" s="128">
        <v>4</v>
      </c>
      <c r="Q242" s="116" t="str">
        <f t="shared" si="7"/>
        <v>+</v>
      </c>
      <c r="R242" s="118"/>
      <c r="S242" s="129" t="s">
        <v>832</v>
      </c>
      <c r="T242" s="125" t="s">
        <v>883</v>
      </c>
      <c r="U242" s="131" t="s">
        <v>833</v>
      </c>
    </row>
    <row r="243" spans="1:21" ht="29" hidden="1" x14ac:dyDescent="0.35">
      <c r="A243" s="121" t="str">
        <f>IFERROR(VLOOKUP(B243,[9]lista!$B$2:$C$46,2,0),"")</f>
        <v>Budapest</v>
      </c>
      <c r="B243" s="122" t="s">
        <v>882</v>
      </c>
      <c r="C243" s="123" t="s">
        <v>327</v>
      </c>
      <c r="D243" s="124" t="s">
        <v>857</v>
      </c>
      <c r="E243" s="125" t="s">
        <v>75</v>
      </c>
      <c r="F243" s="57" t="str">
        <f>VLOOKUP(D243,Háttér!$Q$2:$R$24,2,0)</f>
        <v>Elektronika_és_elektrotechnika</v>
      </c>
      <c r="G243" s="57" t="str">
        <f t="shared" si="6"/>
        <v>Budapesti Komplex SZC Weiss Manfréd Technikum, Szakképző Iskola és Kollégium Elektronika_és_elektrotechnika</v>
      </c>
      <c r="H243" s="126" t="s">
        <v>75</v>
      </c>
      <c r="I243" s="127" t="s">
        <v>75</v>
      </c>
      <c r="J243" s="126" t="s">
        <v>75</v>
      </c>
      <c r="K243" s="128">
        <v>28</v>
      </c>
      <c r="L243" s="128">
        <v>127</v>
      </c>
      <c r="M243" s="117">
        <v>21</v>
      </c>
      <c r="N243" s="128">
        <v>111</v>
      </c>
      <c r="O243" s="128"/>
      <c r="P243" s="128">
        <v>14</v>
      </c>
      <c r="Q243" s="116" t="str">
        <f t="shared" si="7"/>
        <v>+</v>
      </c>
      <c r="R243" s="118"/>
      <c r="S243" s="129" t="s">
        <v>832</v>
      </c>
      <c r="T243" s="125" t="s">
        <v>883</v>
      </c>
      <c r="U243" s="131" t="s">
        <v>833</v>
      </c>
    </row>
    <row r="244" spans="1:21" ht="29" hidden="1" x14ac:dyDescent="0.35">
      <c r="A244" s="121" t="str">
        <f>IFERROR(VLOOKUP(B244,[9]lista!$B$2:$C$46,2,0),"")</f>
        <v>Budapest</v>
      </c>
      <c r="B244" s="122" t="s">
        <v>882</v>
      </c>
      <c r="C244" s="123" t="s">
        <v>327</v>
      </c>
      <c r="D244" s="124" t="s">
        <v>835</v>
      </c>
      <c r="E244" s="125" t="s">
        <v>75</v>
      </c>
      <c r="F244" s="57" t="str">
        <f>VLOOKUP(D244,Háttér!$Q$2:$R$24,2,0)</f>
        <v>Informatika_és_távközlés</v>
      </c>
      <c r="G244" s="57" t="str">
        <f t="shared" si="6"/>
        <v>Budapesti Komplex SZC Weiss Manfréd Technikum, Szakképző Iskola és Kollégium Informatika_és_távközlés</v>
      </c>
      <c r="H244" s="126" t="s">
        <v>75</v>
      </c>
      <c r="I244" s="127" t="s">
        <v>75</v>
      </c>
      <c r="J244" s="126" t="s">
        <v>75</v>
      </c>
      <c r="K244" s="128">
        <v>64</v>
      </c>
      <c r="L244" s="128">
        <v>318</v>
      </c>
      <c r="M244" s="117">
        <v>58</v>
      </c>
      <c r="N244" s="128">
        <v>257</v>
      </c>
      <c r="O244" s="128"/>
      <c r="P244" s="128">
        <v>49</v>
      </c>
      <c r="Q244" s="116" t="str">
        <f t="shared" si="7"/>
        <v>+</v>
      </c>
      <c r="R244" s="118"/>
      <c r="S244" s="129" t="s">
        <v>832</v>
      </c>
      <c r="T244" s="125" t="s">
        <v>883</v>
      </c>
      <c r="U244" s="131" t="s">
        <v>833</v>
      </c>
    </row>
    <row r="245" spans="1:21" ht="29" hidden="1" x14ac:dyDescent="0.35">
      <c r="A245" s="121" t="str">
        <f>IFERROR(VLOOKUP(B245,[9]lista!$B$2:$C$46,2,0),"")</f>
        <v>Budapest</v>
      </c>
      <c r="B245" s="122" t="s">
        <v>882</v>
      </c>
      <c r="C245" s="123" t="s">
        <v>327</v>
      </c>
      <c r="D245" s="124" t="s">
        <v>837</v>
      </c>
      <c r="E245" s="125" t="s">
        <v>75</v>
      </c>
      <c r="F245" s="57" t="str">
        <f>VLOOKUP(D245,Háttér!$Q$2:$R$24,2,0)</f>
        <v>Rendészet_és_közszolgálat</v>
      </c>
      <c r="G245" s="57" t="str">
        <f t="shared" si="6"/>
        <v>Budapesti Komplex SZC Weiss Manfréd Technikum, Szakképző Iskola és Kollégium Rendészet_és_közszolgálat</v>
      </c>
      <c r="H245" s="126" t="s">
        <v>75</v>
      </c>
      <c r="I245" s="127" t="s">
        <v>75</v>
      </c>
      <c r="J245" s="126" t="s">
        <v>75</v>
      </c>
      <c r="K245" s="128">
        <v>64</v>
      </c>
      <c r="L245" s="128">
        <v>199</v>
      </c>
      <c r="M245" s="117">
        <v>65</v>
      </c>
      <c r="N245" s="128">
        <v>151</v>
      </c>
      <c r="O245" s="128"/>
      <c r="P245" s="128">
        <v>51</v>
      </c>
      <c r="Q245" s="116" t="str">
        <f t="shared" si="7"/>
        <v>+</v>
      </c>
      <c r="R245" s="118"/>
      <c r="S245" s="129" t="s">
        <v>832</v>
      </c>
      <c r="T245" s="125" t="s">
        <v>883</v>
      </c>
      <c r="U245" s="131" t="s">
        <v>839</v>
      </c>
    </row>
    <row r="246" spans="1:21" ht="29" hidden="1" x14ac:dyDescent="0.35">
      <c r="A246" s="121" t="str">
        <f>IFERROR(VLOOKUP(B246,[9]lista!$B$2:$C$46,2,0),"")</f>
        <v>Budapest</v>
      </c>
      <c r="B246" s="122" t="s">
        <v>882</v>
      </c>
      <c r="C246" s="123" t="s">
        <v>327</v>
      </c>
      <c r="D246" s="124" t="s">
        <v>892</v>
      </c>
      <c r="E246" s="125" t="s">
        <v>75</v>
      </c>
      <c r="F246" s="57" t="str">
        <f>VLOOKUP(D246,Háttér!$Q$2:$R$24,2,0)</f>
        <v>Honvédelem</v>
      </c>
      <c r="G246" s="57" t="str">
        <f t="shared" si="6"/>
        <v>Budapesti Komplex SZC Weiss Manfréd Technikum, Szakképző Iskola és Kollégium Honvédelem</v>
      </c>
      <c r="H246" s="126" t="s">
        <v>75</v>
      </c>
      <c r="I246" s="127" t="s">
        <v>75</v>
      </c>
      <c r="J246" s="126" t="s">
        <v>75</v>
      </c>
      <c r="K246" s="128">
        <v>32</v>
      </c>
      <c r="L246" s="128">
        <v>175</v>
      </c>
      <c r="M246" s="117">
        <v>36</v>
      </c>
      <c r="N246" s="128">
        <v>84</v>
      </c>
      <c r="O246" s="128"/>
      <c r="P246" s="128">
        <v>21</v>
      </c>
      <c r="Q246" s="116" t="str">
        <f t="shared" si="7"/>
        <v>+</v>
      </c>
      <c r="R246" s="118"/>
      <c r="S246" s="129" t="s">
        <v>832</v>
      </c>
      <c r="T246" s="125" t="s">
        <v>883</v>
      </c>
      <c r="U246" s="131" t="s">
        <v>893</v>
      </c>
    </row>
    <row r="247" spans="1:21" ht="29" hidden="1" x14ac:dyDescent="0.35">
      <c r="A247" s="121" t="str">
        <f>IFERROR(VLOOKUP(B247,[9]lista!$B$2:$C$46,2,0),"")</f>
        <v>Budapest</v>
      </c>
      <c r="B247" s="122" t="s">
        <v>882</v>
      </c>
      <c r="C247" s="123" t="s">
        <v>328</v>
      </c>
      <c r="D247" s="124" t="s">
        <v>851</v>
      </c>
      <c r="E247" s="125" t="s">
        <v>75</v>
      </c>
      <c r="F247" s="57" t="str">
        <f>VLOOKUP(D247,Háttér!$Q$2:$R$24,2,0)</f>
        <v>Építőipar</v>
      </c>
      <c r="G247" s="57" t="str">
        <f t="shared" si="6"/>
        <v>Budapesti Komplex SZC Ybl Miklós Építőipari Technikum és Szakképző Iskola Építőipar</v>
      </c>
      <c r="H247" s="126" t="s">
        <v>75</v>
      </c>
      <c r="I247" s="127" t="s">
        <v>75</v>
      </c>
      <c r="J247" s="126" t="s">
        <v>75</v>
      </c>
      <c r="K247" s="128">
        <v>64</v>
      </c>
      <c r="L247" s="128">
        <v>143</v>
      </c>
      <c r="M247" s="117">
        <v>47</v>
      </c>
      <c r="N247" s="128">
        <v>92</v>
      </c>
      <c r="O247" s="128"/>
      <c r="P247" s="128">
        <v>31</v>
      </c>
      <c r="Q247" s="116" t="str">
        <f t="shared" si="7"/>
        <v>+</v>
      </c>
      <c r="R247" s="118"/>
      <c r="S247" s="129" t="s">
        <v>832</v>
      </c>
      <c r="T247" s="125" t="s">
        <v>883</v>
      </c>
      <c r="U247" s="131" t="s">
        <v>833</v>
      </c>
    </row>
    <row r="248" spans="1:21" ht="29" hidden="1" x14ac:dyDescent="0.35">
      <c r="A248" s="121" t="str">
        <f>IFERROR(VLOOKUP(B248,[9]lista!$B$2:$C$46,2,0),"")</f>
        <v>Budapest</v>
      </c>
      <c r="B248" s="122" t="s">
        <v>882</v>
      </c>
      <c r="C248" s="123" t="s">
        <v>325</v>
      </c>
      <c r="D248" s="124" t="s">
        <v>851</v>
      </c>
      <c r="E248" s="141" t="s">
        <v>75</v>
      </c>
      <c r="F248" s="57" t="str">
        <f>VLOOKUP(D248,Háttér!$Q$2:$R$24,2,0)</f>
        <v>Építőipar</v>
      </c>
      <c r="G248" s="57" t="str">
        <f t="shared" si="6"/>
        <v>Budapesti Komplex SZC Schulek Frigyes Két Tanítási Nyelvű Építőipari Technikum Építőipar</v>
      </c>
      <c r="H248" s="126" t="s">
        <v>75</v>
      </c>
      <c r="I248" s="127" t="s">
        <v>858</v>
      </c>
      <c r="J248" s="126" t="s">
        <v>74</v>
      </c>
      <c r="K248" s="128">
        <v>35</v>
      </c>
      <c r="L248" s="128">
        <v>56</v>
      </c>
      <c r="M248" s="117">
        <v>29</v>
      </c>
      <c r="N248" s="128">
        <v>73</v>
      </c>
      <c r="O248" s="128"/>
      <c r="P248" s="128">
        <v>25</v>
      </c>
      <c r="Q248" s="116" t="str">
        <f t="shared" si="7"/>
        <v>+</v>
      </c>
      <c r="R248" s="118" t="s">
        <v>894</v>
      </c>
      <c r="S248" s="129" t="s">
        <v>832</v>
      </c>
      <c r="T248" s="125" t="s">
        <v>883</v>
      </c>
      <c r="U248" s="131" t="s">
        <v>833</v>
      </c>
    </row>
    <row r="249" spans="1:21" ht="29" hidden="1" x14ac:dyDescent="0.35">
      <c r="A249" s="121" t="str">
        <f>IFERROR(VLOOKUP(B249,[9]lista!$B$2:$C$46,2,0),"")</f>
        <v>Budapest</v>
      </c>
      <c r="B249" s="122" t="s">
        <v>882</v>
      </c>
      <c r="C249" s="123" t="s">
        <v>325</v>
      </c>
      <c r="D249" s="124" t="s">
        <v>851</v>
      </c>
      <c r="E249" s="125" t="s">
        <v>869</v>
      </c>
      <c r="F249" s="57" t="str">
        <f>VLOOKUP(D249,Háttér!$Q$2:$R$24,2,0)</f>
        <v>Építőipar</v>
      </c>
      <c r="G249" s="57" t="str">
        <f t="shared" si="6"/>
        <v>Budapesti Komplex SZC Schulek Frigyes Két Tanítási Nyelvű Építőipari Technikum Építőipar</v>
      </c>
      <c r="H249" s="126" t="s">
        <v>74</v>
      </c>
      <c r="I249" s="127" t="s">
        <v>75</v>
      </c>
      <c r="J249" s="126" t="s">
        <v>75</v>
      </c>
      <c r="K249" s="128">
        <v>32</v>
      </c>
      <c r="L249" s="128">
        <v>121</v>
      </c>
      <c r="M249" s="117">
        <v>32</v>
      </c>
      <c r="N249" s="128">
        <v>112</v>
      </c>
      <c r="O249" s="128"/>
      <c r="P249" s="128">
        <v>30</v>
      </c>
      <c r="Q249" s="116" t="str">
        <f t="shared" si="7"/>
        <v>+</v>
      </c>
      <c r="R249" s="118"/>
      <c r="S249" s="129" t="s">
        <v>832</v>
      </c>
      <c r="T249" s="125" t="s">
        <v>883</v>
      </c>
      <c r="U249" s="131" t="s">
        <v>833</v>
      </c>
    </row>
    <row r="250" spans="1:21" ht="29" hidden="1" x14ac:dyDescent="0.35">
      <c r="A250" s="121" t="str">
        <f>IFERROR(VLOOKUP(B250,[9]lista!$B$2:$C$46,2,0),"")</f>
        <v>Budapest</v>
      </c>
      <c r="B250" s="122" t="s">
        <v>882</v>
      </c>
      <c r="C250" s="123" t="s">
        <v>325</v>
      </c>
      <c r="D250" s="124" t="s">
        <v>851</v>
      </c>
      <c r="E250" s="125" t="s">
        <v>75</v>
      </c>
      <c r="F250" s="57" t="str">
        <f>VLOOKUP(D250,Háttér!$Q$2:$R$24,2,0)</f>
        <v>Építőipar</v>
      </c>
      <c r="G250" s="57" t="str">
        <f t="shared" si="6"/>
        <v>Budapesti Komplex SZC Schulek Frigyes Két Tanítási Nyelvű Építőipari Technikum Építőipar</v>
      </c>
      <c r="H250" s="126" t="s">
        <v>75</v>
      </c>
      <c r="I250" s="127" t="s">
        <v>75</v>
      </c>
      <c r="J250" s="126" t="s">
        <v>75</v>
      </c>
      <c r="K250" s="128">
        <v>32</v>
      </c>
      <c r="L250" s="128">
        <v>177</v>
      </c>
      <c r="M250" s="117">
        <v>32</v>
      </c>
      <c r="N250" s="128">
        <v>149</v>
      </c>
      <c r="O250" s="128"/>
      <c r="P250" s="128">
        <v>28</v>
      </c>
      <c r="Q250" s="116" t="str">
        <f t="shared" si="7"/>
        <v>+</v>
      </c>
      <c r="R250" s="118"/>
      <c r="S250" s="129" t="s">
        <v>832</v>
      </c>
      <c r="T250" s="125" t="s">
        <v>883</v>
      </c>
      <c r="U250" s="131" t="s">
        <v>833</v>
      </c>
    </row>
    <row r="251" spans="1:21" ht="29" hidden="1" x14ac:dyDescent="0.35">
      <c r="A251" s="121" t="str">
        <f>IFERROR(VLOOKUP(B251,[9]lista!$B$2:$C$46,2,0),"")</f>
        <v>Budapest</v>
      </c>
      <c r="B251" s="122" t="s">
        <v>882</v>
      </c>
      <c r="C251" s="123" t="s">
        <v>325</v>
      </c>
      <c r="D251" s="124" t="s">
        <v>851</v>
      </c>
      <c r="E251" s="125" t="s">
        <v>75</v>
      </c>
      <c r="F251" s="57" t="str">
        <f>VLOOKUP(D251,Háttér!$Q$2:$R$24,2,0)</f>
        <v>Építőipar</v>
      </c>
      <c r="G251" s="57" t="str">
        <f t="shared" si="6"/>
        <v>Budapesti Komplex SZC Schulek Frigyes Két Tanítási Nyelvű Építőipari Technikum Építőipar</v>
      </c>
      <c r="H251" s="126" t="s">
        <v>75</v>
      </c>
      <c r="I251" s="127" t="s">
        <v>75</v>
      </c>
      <c r="J251" s="126" t="s">
        <v>75</v>
      </c>
      <c r="K251" s="128">
        <v>32</v>
      </c>
      <c r="L251" s="128">
        <v>79</v>
      </c>
      <c r="M251" s="117">
        <v>9</v>
      </c>
      <c r="N251" s="128">
        <v>69</v>
      </c>
      <c r="O251" s="128"/>
      <c r="P251" s="128">
        <v>11</v>
      </c>
      <c r="Q251" s="116" t="str">
        <f t="shared" si="7"/>
        <v>-</v>
      </c>
      <c r="R251" s="118"/>
      <c r="S251" s="129" t="s">
        <v>832</v>
      </c>
      <c r="T251" s="125" t="s">
        <v>883</v>
      </c>
      <c r="U251" s="131" t="s">
        <v>833</v>
      </c>
    </row>
    <row r="252" spans="1:21" ht="29" hidden="1" x14ac:dyDescent="0.35">
      <c r="A252" s="121" t="str">
        <f>IFERROR(VLOOKUP(B252,[10]lista!$B$2:$C$46,2,0),"")</f>
        <v>Budapest</v>
      </c>
      <c r="B252" s="122" t="s">
        <v>895</v>
      </c>
      <c r="C252" s="123" t="s">
        <v>330</v>
      </c>
      <c r="D252" s="124" t="s">
        <v>835</v>
      </c>
      <c r="E252" s="125" t="s">
        <v>869</v>
      </c>
      <c r="F252" s="57" t="str">
        <f>VLOOKUP(D252,Háttér!$Q$2:$R$24,2,0)</f>
        <v>Informatika_és_távközlés</v>
      </c>
      <c r="G252" s="57" t="str">
        <f t="shared" si="6"/>
        <v>Budapesti Műszaki SZC Bláthy Ottó Titusz Informatikai Technikum Informatika_és_távközlés</v>
      </c>
      <c r="H252" s="126" t="s">
        <v>74</v>
      </c>
      <c r="I252" s="127" t="s">
        <v>75</v>
      </c>
      <c r="J252" s="126" t="s">
        <v>75</v>
      </c>
      <c r="K252" s="128">
        <v>32</v>
      </c>
      <c r="L252" s="128">
        <v>378</v>
      </c>
      <c r="M252" s="117">
        <v>32</v>
      </c>
      <c r="N252" s="128">
        <v>323</v>
      </c>
      <c r="O252" s="128"/>
      <c r="P252" s="128">
        <v>32</v>
      </c>
      <c r="Q252" s="116" t="str">
        <f t="shared" si="7"/>
        <v>+</v>
      </c>
      <c r="R252" s="118"/>
      <c r="S252" s="129" t="s">
        <v>832</v>
      </c>
      <c r="T252" s="136"/>
      <c r="U252" s="131" t="s">
        <v>833</v>
      </c>
    </row>
    <row r="253" spans="1:21" ht="29" hidden="1" x14ac:dyDescent="0.35">
      <c r="A253" s="121" t="str">
        <f>IFERROR(VLOOKUP(B253,[10]lista!$B$2:$C$46,2,0),"")</f>
        <v>Budapest</v>
      </c>
      <c r="B253" s="122" t="s">
        <v>895</v>
      </c>
      <c r="C253" s="123" t="s">
        <v>330</v>
      </c>
      <c r="D253" s="124" t="s">
        <v>835</v>
      </c>
      <c r="E253" s="125" t="s">
        <v>75</v>
      </c>
      <c r="F253" s="57" t="str">
        <f>VLOOKUP(D253,Háttér!$Q$2:$R$24,2,0)</f>
        <v>Informatika_és_távközlés</v>
      </c>
      <c r="G253" s="57" t="str">
        <f t="shared" si="6"/>
        <v>Budapesti Műszaki SZC Bláthy Ottó Titusz Informatikai Technikum Informatika_és_távközlés</v>
      </c>
      <c r="H253" s="126" t="s">
        <v>75</v>
      </c>
      <c r="I253" s="127" t="s">
        <v>75</v>
      </c>
      <c r="J253" s="126" t="s">
        <v>75</v>
      </c>
      <c r="K253" s="128">
        <v>96</v>
      </c>
      <c r="L253" s="128">
        <v>558</v>
      </c>
      <c r="M253" s="117">
        <v>96</v>
      </c>
      <c r="N253" s="128">
        <v>474</v>
      </c>
      <c r="O253" s="128"/>
      <c r="P253" s="128">
        <v>96</v>
      </c>
      <c r="Q253" s="116" t="str">
        <f t="shared" si="7"/>
        <v>+</v>
      </c>
      <c r="R253" s="118"/>
      <c r="S253" s="129" t="s">
        <v>832</v>
      </c>
      <c r="T253" s="136"/>
      <c r="U253" s="131" t="s">
        <v>833</v>
      </c>
    </row>
    <row r="254" spans="1:21" ht="29" hidden="1" x14ac:dyDescent="0.35">
      <c r="A254" s="121" t="str">
        <f>IFERROR(VLOOKUP(B254,[10]lista!$B$2:$C$46,2,0),"")</f>
        <v>Budapest</v>
      </c>
      <c r="B254" s="122" t="s">
        <v>895</v>
      </c>
      <c r="C254" s="123" t="s">
        <v>331</v>
      </c>
      <c r="D254" s="124" t="s">
        <v>857</v>
      </c>
      <c r="E254" s="125" t="s">
        <v>75</v>
      </c>
      <c r="F254" s="57" t="str">
        <f>VLOOKUP(D254,Háttér!$Q$2:$R$24,2,0)</f>
        <v>Elektronika_és_elektrotechnika</v>
      </c>
      <c r="G254" s="57" t="str">
        <f t="shared" si="6"/>
        <v>Budapesti Műszaki SZC Bolyai János Műszaki Technikum és Kollégium Elektronika_és_elektrotechnika</v>
      </c>
      <c r="H254" s="126" t="s">
        <v>75</v>
      </c>
      <c r="I254" s="127" t="s">
        <v>75</v>
      </c>
      <c r="J254" s="126" t="s">
        <v>75</v>
      </c>
      <c r="K254" s="128">
        <v>32</v>
      </c>
      <c r="L254" s="128">
        <v>261</v>
      </c>
      <c r="M254" s="117">
        <v>32</v>
      </c>
      <c r="N254" s="128">
        <v>327</v>
      </c>
      <c r="O254" s="128"/>
      <c r="P254" s="128">
        <v>59</v>
      </c>
      <c r="Q254" s="116" t="str">
        <f t="shared" si="7"/>
        <v>-</v>
      </c>
      <c r="R254" s="118"/>
      <c r="S254" s="129" t="s">
        <v>832</v>
      </c>
      <c r="T254" s="136"/>
      <c r="U254" s="131" t="s">
        <v>833</v>
      </c>
    </row>
    <row r="255" spans="1:21" ht="29" hidden="1" x14ac:dyDescent="0.35">
      <c r="A255" s="121" t="str">
        <f>IFERROR(VLOOKUP(B255,[10]lista!$B$2:$C$46,2,0),"")</f>
        <v>Budapest</v>
      </c>
      <c r="B255" s="122" t="s">
        <v>895</v>
      </c>
      <c r="C255" s="123" t="s">
        <v>331</v>
      </c>
      <c r="D255" s="124" t="s">
        <v>835</v>
      </c>
      <c r="E255" s="125" t="s">
        <v>75</v>
      </c>
      <c r="F255" s="57" t="str">
        <f>VLOOKUP(D255,Háttér!$Q$2:$R$24,2,0)</f>
        <v>Informatika_és_távközlés</v>
      </c>
      <c r="G255" s="57" t="str">
        <f t="shared" si="6"/>
        <v>Budapesti Műszaki SZC Bolyai János Műszaki Technikum és Kollégium Informatika_és_távközlés</v>
      </c>
      <c r="H255" s="126" t="s">
        <v>75</v>
      </c>
      <c r="I255" s="127" t="s">
        <v>75</v>
      </c>
      <c r="J255" s="126" t="s">
        <v>75</v>
      </c>
      <c r="K255" s="128">
        <v>64</v>
      </c>
      <c r="L255" s="128">
        <v>576</v>
      </c>
      <c r="M255" s="117">
        <v>64</v>
      </c>
      <c r="N255" s="128">
        <v>734</v>
      </c>
      <c r="O255" s="128"/>
      <c r="P255" s="128">
        <v>67</v>
      </c>
      <c r="Q255" s="116" t="str">
        <f t="shared" si="7"/>
        <v>-</v>
      </c>
      <c r="R255" s="118"/>
      <c r="S255" s="129" t="s">
        <v>832</v>
      </c>
      <c r="T255" s="136"/>
      <c r="U255" s="131" t="s">
        <v>833</v>
      </c>
    </row>
    <row r="256" spans="1:21" ht="29" hidden="1" x14ac:dyDescent="0.35">
      <c r="A256" s="121" t="str">
        <f>IFERROR(VLOOKUP(B256,[10]lista!$B$2:$C$46,2,0),"")</f>
        <v>Budapest</v>
      </c>
      <c r="B256" s="122" t="s">
        <v>895</v>
      </c>
      <c r="C256" s="123" t="s">
        <v>332</v>
      </c>
      <c r="D256" s="124" t="s">
        <v>857</v>
      </c>
      <c r="E256" s="125" t="s">
        <v>75</v>
      </c>
      <c r="F256" s="57" t="str">
        <f>VLOOKUP(D256,Háttér!$Q$2:$R$24,2,0)</f>
        <v>Elektronika_és_elektrotechnika</v>
      </c>
      <c r="G256" s="57" t="str">
        <f t="shared" si="6"/>
        <v>Budapesti Műszaki SZC Egressy Gábor Két Tanítási Nyelvű Technikum Elektronika_és_elektrotechnika</v>
      </c>
      <c r="H256" s="126" t="s">
        <v>75</v>
      </c>
      <c r="I256" s="127" t="s">
        <v>75</v>
      </c>
      <c r="J256" s="126" t="s">
        <v>75</v>
      </c>
      <c r="K256" s="128">
        <v>32</v>
      </c>
      <c r="L256" s="128">
        <v>121</v>
      </c>
      <c r="M256" s="117">
        <v>29</v>
      </c>
      <c r="N256" s="128">
        <v>102</v>
      </c>
      <c r="O256" s="128"/>
      <c r="P256" s="128">
        <v>24</v>
      </c>
      <c r="Q256" s="116" t="str">
        <f t="shared" si="7"/>
        <v>+</v>
      </c>
      <c r="R256" s="118"/>
      <c r="S256" s="129" t="s">
        <v>832</v>
      </c>
      <c r="T256" s="137"/>
      <c r="U256" s="131" t="s">
        <v>833</v>
      </c>
    </row>
    <row r="257" spans="1:21" ht="29" hidden="1" x14ac:dyDescent="0.35">
      <c r="A257" s="121" t="str">
        <f>IFERROR(VLOOKUP(B257,[10]lista!$B$2:$C$46,2,0),"")</f>
        <v>Budapest</v>
      </c>
      <c r="B257" s="122" t="s">
        <v>895</v>
      </c>
      <c r="C257" s="123" t="s">
        <v>332</v>
      </c>
      <c r="D257" s="124" t="s">
        <v>835</v>
      </c>
      <c r="E257" s="125" t="s">
        <v>75</v>
      </c>
      <c r="F257" s="57" t="str">
        <f>VLOOKUP(D257,Háttér!$Q$2:$R$24,2,0)</f>
        <v>Informatika_és_távközlés</v>
      </c>
      <c r="G257" s="57" t="str">
        <f t="shared" si="6"/>
        <v>Budapesti Műszaki SZC Egressy Gábor Két Tanítási Nyelvű Technikum Informatika_és_távközlés</v>
      </c>
      <c r="H257" s="126" t="s">
        <v>75</v>
      </c>
      <c r="I257" s="127" t="s">
        <v>869</v>
      </c>
      <c r="J257" s="126" t="s">
        <v>74</v>
      </c>
      <c r="K257" s="128">
        <v>32</v>
      </c>
      <c r="L257" s="128">
        <v>218</v>
      </c>
      <c r="M257" s="117">
        <v>32</v>
      </c>
      <c r="N257" s="128">
        <v>169</v>
      </c>
      <c r="O257" s="128"/>
      <c r="P257" s="128">
        <v>32</v>
      </c>
      <c r="Q257" s="116" t="str">
        <f t="shared" si="7"/>
        <v>+</v>
      </c>
      <c r="R257" s="118"/>
      <c r="S257" s="129" t="s">
        <v>832</v>
      </c>
      <c r="T257" s="136"/>
      <c r="U257" s="131" t="s">
        <v>833</v>
      </c>
    </row>
    <row r="258" spans="1:21" ht="29" hidden="1" x14ac:dyDescent="0.35">
      <c r="A258" s="121" t="str">
        <f>IFERROR(VLOOKUP(B258,[10]lista!$B$2:$C$46,2,0),"")</f>
        <v>Budapest</v>
      </c>
      <c r="B258" s="122" t="s">
        <v>895</v>
      </c>
      <c r="C258" s="123" t="s">
        <v>332</v>
      </c>
      <c r="D258" s="124" t="s">
        <v>835</v>
      </c>
      <c r="E258" s="125" t="s">
        <v>75</v>
      </c>
      <c r="F258" s="57" t="str">
        <f>VLOOKUP(D258,Háttér!$Q$2:$R$24,2,0)</f>
        <v>Informatika_és_távközlés</v>
      </c>
      <c r="G258" s="57" t="str">
        <f t="shared" si="6"/>
        <v>Budapesti Műszaki SZC Egressy Gábor Két Tanítási Nyelvű Technikum Informatika_és_távközlés</v>
      </c>
      <c r="H258" s="126" t="s">
        <v>75</v>
      </c>
      <c r="I258" s="127" t="s">
        <v>75</v>
      </c>
      <c r="J258" s="126" t="s">
        <v>75</v>
      </c>
      <c r="K258" s="128">
        <v>32</v>
      </c>
      <c r="L258" s="128">
        <v>369</v>
      </c>
      <c r="M258" s="117">
        <v>32</v>
      </c>
      <c r="N258" s="128">
        <v>278</v>
      </c>
      <c r="O258" s="128"/>
      <c r="P258" s="128">
        <v>32</v>
      </c>
      <c r="Q258" s="116" t="str">
        <f t="shared" si="7"/>
        <v>+</v>
      </c>
      <c r="R258" s="118"/>
      <c r="S258" s="129" t="s">
        <v>832</v>
      </c>
      <c r="T258" s="136"/>
      <c r="U258" s="131" t="s">
        <v>833</v>
      </c>
    </row>
    <row r="259" spans="1:21" ht="29" hidden="1" x14ac:dyDescent="0.35">
      <c r="A259" s="121" t="str">
        <f>IFERROR(VLOOKUP(B259,[10]lista!$B$2:$C$46,2,0),"")</f>
        <v>Budapest</v>
      </c>
      <c r="B259" s="122" t="s">
        <v>895</v>
      </c>
      <c r="C259" s="123" t="s">
        <v>332</v>
      </c>
      <c r="D259" s="124" t="s">
        <v>861</v>
      </c>
      <c r="E259" s="125" t="s">
        <v>75</v>
      </c>
      <c r="F259" s="57" t="str">
        <f>VLOOKUP(D259,Háttér!$Q$2:$R$24,2,0)</f>
        <v>Sport</v>
      </c>
      <c r="G259" s="57" t="str">
        <f t="shared" ref="G259:G322" si="8">C259&amp;" "&amp;F259</f>
        <v>Budapesti Műszaki SZC Egressy Gábor Két Tanítási Nyelvű Technikum Sport</v>
      </c>
      <c r="H259" s="126" t="s">
        <v>75</v>
      </c>
      <c r="I259" s="127" t="s">
        <v>75</v>
      </c>
      <c r="J259" s="126" t="s">
        <v>75</v>
      </c>
      <c r="K259" s="128">
        <v>32</v>
      </c>
      <c r="L259" s="128">
        <v>119</v>
      </c>
      <c r="M259" s="117">
        <v>32</v>
      </c>
      <c r="N259" s="128">
        <v>131</v>
      </c>
      <c r="O259" s="128"/>
      <c r="P259" s="128">
        <v>32</v>
      </c>
      <c r="Q259" s="116" t="str">
        <f t="shared" ref="Q259:Q322" si="9">IF(P259&lt;=M259,"+","-")</f>
        <v>+</v>
      </c>
      <c r="R259" s="118"/>
      <c r="S259" s="129" t="s">
        <v>832</v>
      </c>
      <c r="T259" s="136"/>
      <c r="U259" s="131" t="s">
        <v>833</v>
      </c>
    </row>
    <row r="260" spans="1:21" ht="29" hidden="1" x14ac:dyDescent="0.35">
      <c r="A260" s="121" t="str">
        <f>IFERROR(VLOOKUP(B260,[10]lista!$B$2:$C$46,2,0),"")</f>
        <v>Budapest</v>
      </c>
      <c r="B260" s="122" t="s">
        <v>895</v>
      </c>
      <c r="C260" s="123" t="s">
        <v>333</v>
      </c>
      <c r="D260" s="124" t="s">
        <v>835</v>
      </c>
      <c r="E260" s="125" t="s">
        <v>869</v>
      </c>
      <c r="F260" s="57" t="str">
        <f>VLOOKUP(D260,Háttér!$Q$2:$R$24,2,0)</f>
        <v>Informatika_és_távközlés</v>
      </c>
      <c r="G260" s="57" t="str">
        <f t="shared" si="8"/>
        <v>Budapesti Műszaki SZC Neumann János Informatikai Technikum Informatika_és_távközlés</v>
      </c>
      <c r="H260" s="126" t="s">
        <v>74</v>
      </c>
      <c r="I260" s="127" t="s">
        <v>75</v>
      </c>
      <c r="J260" s="126" t="s">
        <v>75</v>
      </c>
      <c r="K260" s="128">
        <v>34</v>
      </c>
      <c r="L260" s="128">
        <v>447</v>
      </c>
      <c r="M260" s="117">
        <v>34</v>
      </c>
      <c r="N260" s="128">
        <v>303</v>
      </c>
      <c r="O260" s="128"/>
      <c r="P260" s="128">
        <v>34</v>
      </c>
      <c r="Q260" s="116" t="str">
        <f t="shared" si="9"/>
        <v>+</v>
      </c>
      <c r="R260" s="118"/>
      <c r="S260" s="129" t="s">
        <v>832</v>
      </c>
      <c r="T260" s="136"/>
      <c r="U260" s="131" t="s">
        <v>833</v>
      </c>
    </row>
    <row r="261" spans="1:21" ht="29" hidden="1" x14ac:dyDescent="0.35">
      <c r="A261" s="121" t="str">
        <f>IFERROR(VLOOKUP(B261,[10]lista!$B$2:$C$46,2,0),"")</f>
        <v>Budapest</v>
      </c>
      <c r="B261" s="122" t="s">
        <v>895</v>
      </c>
      <c r="C261" s="123" t="s">
        <v>333</v>
      </c>
      <c r="D261" s="124" t="s">
        <v>835</v>
      </c>
      <c r="E261" s="125" t="s">
        <v>75</v>
      </c>
      <c r="F261" s="57" t="str">
        <f>VLOOKUP(D261,Háttér!$Q$2:$R$24,2,0)</f>
        <v>Informatika_és_távközlés</v>
      </c>
      <c r="G261" s="57" t="str">
        <f t="shared" si="8"/>
        <v>Budapesti Műszaki SZC Neumann János Informatikai Technikum Informatika_és_távközlés</v>
      </c>
      <c r="H261" s="126" t="s">
        <v>75</v>
      </c>
      <c r="I261" s="127" t="s">
        <v>75</v>
      </c>
      <c r="J261" s="126" t="s">
        <v>75</v>
      </c>
      <c r="K261" s="128">
        <v>96</v>
      </c>
      <c r="L261" s="128">
        <v>711</v>
      </c>
      <c r="M261" s="117">
        <v>96</v>
      </c>
      <c r="N261" s="128">
        <v>794</v>
      </c>
      <c r="O261" s="128"/>
      <c r="P261" s="128">
        <v>128</v>
      </c>
      <c r="Q261" s="116" t="str">
        <f t="shared" si="9"/>
        <v>-</v>
      </c>
      <c r="R261" s="118"/>
      <c r="S261" s="129" t="s">
        <v>832</v>
      </c>
      <c r="T261" s="136"/>
      <c r="U261" s="131" t="s">
        <v>833</v>
      </c>
    </row>
    <row r="262" spans="1:21" ht="29" hidden="1" x14ac:dyDescent="0.35">
      <c r="A262" s="121" t="str">
        <f>IFERROR(VLOOKUP(B262,[10]lista!$B$2:$C$46,2,0),"")</f>
        <v>Budapest</v>
      </c>
      <c r="B262" s="122" t="s">
        <v>895</v>
      </c>
      <c r="C262" s="123" t="s">
        <v>334</v>
      </c>
      <c r="D262" s="124" t="s">
        <v>835</v>
      </c>
      <c r="E262" s="125" t="s">
        <v>75</v>
      </c>
      <c r="F262" s="57" t="str">
        <f>VLOOKUP(D262,Háttér!$Q$2:$R$24,2,0)</f>
        <v>Informatika_és_távközlés</v>
      </c>
      <c r="G262" s="57" t="str">
        <f t="shared" si="8"/>
        <v>Budapesti Műszaki SZC Pataky István Híradásipari és Informatikai Technikum Informatika_és_távközlés</v>
      </c>
      <c r="H262" s="126" t="s">
        <v>75</v>
      </c>
      <c r="I262" s="127" t="s">
        <v>75</v>
      </c>
      <c r="J262" s="126" t="s">
        <v>75</v>
      </c>
      <c r="K262" s="128">
        <v>68</v>
      </c>
      <c r="L262" s="128">
        <v>510</v>
      </c>
      <c r="M262" s="117">
        <v>68</v>
      </c>
      <c r="N262" s="128">
        <v>519</v>
      </c>
      <c r="O262" s="128"/>
      <c r="P262" s="128">
        <v>66</v>
      </c>
      <c r="Q262" s="116" t="str">
        <f t="shared" si="9"/>
        <v>+</v>
      </c>
      <c r="R262" s="118"/>
      <c r="S262" s="129" t="s">
        <v>832</v>
      </c>
      <c r="T262" s="136"/>
      <c r="U262" s="131" t="s">
        <v>833</v>
      </c>
    </row>
    <row r="263" spans="1:21" ht="29" hidden="1" x14ac:dyDescent="0.35">
      <c r="A263" s="121" t="str">
        <f>IFERROR(VLOOKUP(B263,[10]lista!$B$2:$C$46,2,0),"")</f>
        <v>Budapest</v>
      </c>
      <c r="B263" s="122" t="s">
        <v>895</v>
      </c>
      <c r="C263" s="123" t="s">
        <v>334</v>
      </c>
      <c r="D263" s="124" t="s">
        <v>835</v>
      </c>
      <c r="E263" s="125" t="s">
        <v>869</v>
      </c>
      <c r="F263" s="57" t="str">
        <f>VLOOKUP(D263,Háttér!$Q$2:$R$24,2,0)</f>
        <v>Informatika_és_távközlés</v>
      </c>
      <c r="G263" s="57" t="str">
        <f t="shared" si="8"/>
        <v>Budapesti Műszaki SZC Pataky István Híradásipari és Informatikai Technikum Informatika_és_távközlés</v>
      </c>
      <c r="H263" s="126" t="s">
        <v>74</v>
      </c>
      <c r="I263" s="127" t="s">
        <v>75</v>
      </c>
      <c r="J263" s="126" t="s">
        <v>75</v>
      </c>
      <c r="K263" s="128">
        <v>68</v>
      </c>
      <c r="L263" s="128">
        <v>283</v>
      </c>
      <c r="M263" s="117">
        <v>68</v>
      </c>
      <c r="N263" s="128">
        <v>372</v>
      </c>
      <c r="O263" s="128"/>
      <c r="P263" s="128">
        <v>66</v>
      </c>
      <c r="Q263" s="116" t="str">
        <f t="shared" si="9"/>
        <v>+</v>
      </c>
      <c r="R263" s="118"/>
      <c r="S263" s="129" t="s">
        <v>832</v>
      </c>
      <c r="T263" s="136"/>
      <c r="U263" s="131" t="s">
        <v>833</v>
      </c>
    </row>
    <row r="264" spans="1:21" ht="29" hidden="1" x14ac:dyDescent="0.35">
      <c r="A264" s="121" t="str">
        <f>IFERROR(VLOOKUP(B264,[10]lista!$B$2:$C$46,2,0),"")</f>
        <v>Budapest</v>
      </c>
      <c r="B264" s="122" t="s">
        <v>895</v>
      </c>
      <c r="C264" s="123" t="s">
        <v>335</v>
      </c>
      <c r="D264" s="124" t="s">
        <v>854</v>
      </c>
      <c r="E264" s="125" t="s">
        <v>75</v>
      </c>
      <c r="F264" s="57" t="str">
        <f>VLOOKUP(D264,Háttér!$Q$2:$R$24,2,0)</f>
        <v>Vegyipar</v>
      </c>
      <c r="G264" s="57" t="str">
        <f t="shared" si="8"/>
        <v>Budapesti Műszaki SZC Petrik Lajos Két Tanítási Nyelvű Technikum Vegyipar</v>
      </c>
      <c r="H264" s="126" t="s">
        <v>75</v>
      </c>
      <c r="I264" s="127" t="s">
        <v>869</v>
      </c>
      <c r="J264" s="126" t="s">
        <v>74</v>
      </c>
      <c r="K264" s="128">
        <v>32</v>
      </c>
      <c r="L264" s="128">
        <v>107</v>
      </c>
      <c r="M264" s="117">
        <v>32</v>
      </c>
      <c r="N264" s="128">
        <v>127</v>
      </c>
      <c r="O264" s="128"/>
      <c r="P264" s="128">
        <v>32</v>
      </c>
      <c r="Q264" s="116" t="str">
        <f t="shared" si="9"/>
        <v>+</v>
      </c>
      <c r="R264" s="118"/>
      <c r="S264" s="129" t="s">
        <v>832</v>
      </c>
      <c r="T264" s="136"/>
      <c r="U264" s="131" t="s">
        <v>833</v>
      </c>
    </row>
    <row r="265" spans="1:21" ht="29" hidden="1" x14ac:dyDescent="0.35">
      <c r="A265" s="121" t="str">
        <f>IFERROR(VLOOKUP(B265,[10]lista!$B$2:$C$46,2,0),"")</f>
        <v>Budapest</v>
      </c>
      <c r="B265" s="122" t="s">
        <v>895</v>
      </c>
      <c r="C265" s="123" t="s">
        <v>335</v>
      </c>
      <c r="D265" s="124" t="s">
        <v>854</v>
      </c>
      <c r="E265" s="125" t="s">
        <v>75</v>
      </c>
      <c r="F265" s="57" t="str">
        <f>VLOOKUP(D265,Háttér!$Q$2:$R$24,2,0)</f>
        <v>Vegyipar</v>
      </c>
      <c r="G265" s="57" t="str">
        <f t="shared" si="8"/>
        <v>Budapesti Műszaki SZC Petrik Lajos Két Tanítási Nyelvű Technikum Vegyipar</v>
      </c>
      <c r="H265" s="126" t="s">
        <v>75</v>
      </c>
      <c r="I265" s="127" t="s">
        <v>75</v>
      </c>
      <c r="J265" s="126" t="s">
        <v>75</v>
      </c>
      <c r="K265" s="128">
        <v>32</v>
      </c>
      <c r="L265" s="128">
        <v>200</v>
      </c>
      <c r="M265" s="117">
        <v>32</v>
      </c>
      <c r="N265" s="128">
        <v>208</v>
      </c>
      <c r="O265" s="128"/>
      <c r="P265" s="128">
        <v>32</v>
      </c>
      <c r="Q265" s="116" t="str">
        <f t="shared" si="9"/>
        <v>+</v>
      </c>
      <c r="R265" s="118"/>
      <c r="S265" s="129" t="s">
        <v>832</v>
      </c>
      <c r="T265" s="136"/>
      <c r="U265" s="131" t="s">
        <v>833</v>
      </c>
    </row>
    <row r="266" spans="1:21" ht="29" hidden="1" x14ac:dyDescent="0.35">
      <c r="A266" s="121" t="str">
        <f>IFERROR(VLOOKUP(B266,[10]lista!$B$2:$C$46,2,0),"")</f>
        <v>Budapest</v>
      </c>
      <c r="B266" s="122" t="s">
        <v>895</v>
      </c>
      <c r="C266" s="123" t="s">
        <v>335</v>
      </c>
      <c r="D266" s="124" t="s">
        <v>864</v>
      </c>
      <c r="E266" s="125" t="s">
        <v>75</v>
      </c>
      <c r="F266" s="57" t="str">
        <f>VLOOKUP(D266,Háttér!$Q$2:$R$24,2,0)</f>
        <v>Környezetvédelem_és_vízügy</v>
      </c>
      <c r="G266" s="57" t="str">
        <f t="shared" si="8"/>
        <v>Budapesti Műszaki SZC Petrik Lajos Két Tanítási Nyelvű Technikum Környezetvédelem_és_vízügy</v>
      </c>
      <c r="H266" s="126" t="s">
        <v>75</v>
      </c>
      <c r="I266" s="127" t="s">
        <v>75</v>
      </c>
      <c r="J266" s="126" t="s">
        <v>75</v>
      </c>
      <c r="K266" s="128">
        <v>32</v>
      </c>
      <c r="L266" s="128">
        <v>200</v>
      </c>
      <c r="M266" s="117">
        <v>32</v>
      </c>
      <c r="N266" s="128">
        <v>209</v>
      </c>
      <c r="O266" s="128"/>
      <c r="P266" s="128">
        <v>32</v>
      </c>
      <c r="Q266" s="116" t="str">
        <f t="shared" si="9"/>
        <v>+</v>
      </c>
      <c r="R266" s="118"/>
      <c r="S266" s="129" t="s">
        <v>832</v>
      </c>
      <c r="T266" s="136"/>
      <c r="U266" s="131" t="s">
        <v>833</v>
      </c>
    </row>
    <row r="267" spans="1:21" ht="29" hidden="1" x14ac:dyDescent="0.35">
      <c r="A267" s="121" t="str">
        <f>IFERROR(VLOOKUP(B267,[10]lista!$B$2:$C$46,2,0),"")</f>
        <v>Budapest</v>
      </c>
      <c r="B267" s="122" t="s">
        <v>895</v>
      </c>
      <c r="C267" s="123" t="s">
        <v>335</v>
      </c>
      <c r="D267" s="124" t="s">
        <v>835</v>
      </c>
      <c r="E267" s="125" t="s">
        <v>869</v>
      </c>
      <c r="F267" s="57" t="str">
        <f>VLOOKUP(D267,Háttér!$Q$2:$R$24,2,0)</f>
        <v>Informatika_és_távközlés</v>
      </c>
      <c r="G267" s="57" t="str">
        <f t="shared" si="8"/>
        <v>Budapesti Műszaki SZC Petrik Lajos Két Tanítási Nyelvű Technikum Informatika_és_távközlés</v>
      </c>
      <c r="H267" s="126" t="s">
        <v>74</v>
      </c>
      <c r="I267" s="127" t="s">
        <v>75</v>
      </c>
      <c r="J267" s="126" t="s">
        <v>75</v>
      </c>
      <c r="K267" s="128">
        <v>32</v>
      </c>
      <c r="L267" s="128">
        <v>514</v>
      </c>
      <c r="M267" s="117">
        <v>32</v>
      </c>
      <c r="N267" s="128">
        <v>403</v>
      </c>
      <c r="O267" s="128"/>
      <c r="P267" s="128">
        <v>32</v>
      </c>
      <c r="Q267" s="116" t="str">
        <f t="shared" si="9"/>
        <v>+</v>
      </c>
      <c r="R267" s="118"/>
      <c r="S267" s="129" t="s">
        <v>832</v>
      </c>
      <c r="T267" s="136"/>
      <c r="U267" s="131" t="s">
        <v>833</v>
      </c>
    </row>
    <row r="268" spans="1:21" ht="29" hidden="1" x14ac:dyDescent="0.35">
      <c r="A268" s="121" t="str">
        <f>IFERROR(VLOOKUP(B268,[10]lista!$B$2:$C$46,2,0),"")</f>
        <v>Budapest</v>
      </c>
      <c r="B268" s="122" t="s">
        <v>895</v>
      </c>
      <c r="C268" s="123" t="s">
        <v>335</v>
      </c>
      <c r="D268" s="124" t="s">
        <v>835</v>
      </c>
      <c r="E268" s="125" t="s">
        <v>75</v>
      </c>
      <c r="F268" s="57" t="str">
        <f>VLOOKUP(D268,Háttér!$Q$2:$R$24,2,0)</f>
        <v>Informatika_és_távközlés</v>
      </c>
      <c r="G268" s="57" t="str">
        <f t="shared" si="8"/>
        <v>Budapesti Műszaki SZC Petrik Lajos Két Tanítási Nyelvű Technikum Informatika_és_távközlés</v>
      </c>
      <c r="H268" s="126" t="s">
        <v>75</v>
      </c>
      <c r="I268" s="127" t="s">
        <v>75</v>
      </c>
      <c r="J268" s="126" t="s">
        <v>75</v>
      </c>
      <c r="K268" s="128">
        <v>32</v>
      </c>
      <c r="L268" s="128">
        <v>614</v>
      </c>
      <c r="M268" s="117">
        <v>32</v>
      </c>
      <c r="N268" s="128">
        <v>487</v>
      </c>
      <c r="O268" s="128"/>
      <c r="P268" s="128">
        <v>32</v>
      </c>
      <c r="Q268" s="116" t="str">
        <f t="shared" si="9"/>
        <v>+</v>
      </c>
      <c r="R268" s="118"/>
      <c r="S268" s="129" t="s">
        <v>832</v>
      </c>
      <c r="T268" s="136"/>
      <c r="U268" s="131" t="s">
        <v>833</v>
      </c>
    </row>
    <row r="269" spans="1:21" ht="29" hidden="1" x14ac:dyDescent="0.35">
      <c r="A269" s="121" t="str">
        <f>IFERROR(VLOOKUP(B269,[10]lista!$B$2:$C$46,2,0),"")</f>
        <v>Budapest</v>
      </c>
      <c r="B269" s="122" t="s">
        <v>895</v>
      </c>
      <c r="C269" s="123" t="s">
        <v>336</v>
      </c>
      <c r="D269" s="124" t="s">
        <v>835</v>
      </c>
      <c r="E269" s="125" t="s">
        <v>869</v>
      </c>
      <c r="F269" s="57" t="str">
        <f>VLOOKUP(D269,Háttér!$Q$2:$R$24,2,0)</f>
        <v>Informatika_és_távközlés</v>
      </c>
      <c r="G269" s="57" t="str">
        <f t="shared" si="8"/>
        <v>Budapesti Műszaki SZC Puskás Tivadar Távközlési és Informatikai Technikum Informatika_és_távközlés</v>
      </c>
      <c r="H269" s="126" t="s">
        <v>74</v>
      </c>
      <c r="I269" s="127" t="s">
        <v>75</v>
      </c>
      <c r="J269" s="126" t="s">
        <v>75</v>
      </c>
      <c r="K269" s="128">
        <v>32</v>
      </c>
      <c r="L269" s="128">
        <v>180</v>
      </c>
      <c r="M269" s="117">
        <v>32</v>
      </c>
      <c r="N269" s="128">
        <v>92</v>
      </c>
      <c r="O269" s="128"/>
      <c r="P269" s="128">
        <v>22</v>
      </c>
      <c r="Q269" s="116" t="str">
        <f t="shared" si="9"/>
        <v>+</v>
      </c>
      <c r="R269" s="118"/>
      <c r="S269" s="129" t="s">
        <v>832</v>
      </c>
      <c r="T269" s="136"/>
      <c r="U269" s="131" t="s">
        <v>833</v>
      </c>
    </row>
    <row r="270" spans="1:21" ht="29" hidden="1" x14ac:dyDescent="0.35">
      <c r="A270" s="121" t="str">
        <f>IFERROR(VLOOKUP(B270,[10]lista!$B$2:$C$46,2,0),"")</f>
        <v>Budapest</v>
      </c>
      <c r="B270" s="122" t="s">
        <v>895</v>
      </c>
      <c r="C270" s="123" t="s">
        <v>336</v>
      </c>
      <c r="D270" s="124" t="s">
        <v>835</v>
      </c>
      <c r="E270" s="125" t="s">
        <v>75</v>
      </c>
      <c r="F270" s="57" t="str">
        <f>VLOOKUP(D270,Háttér!$Q$2:$R$24,2,0)</f>
        <v>Informatika_és_távközlés</v>
      </c>
      <c r="G270" s="57" t="str">
        <f t="shared" si="8"/>
        <v>Budapesti Műszaki SZC Puskás Tivadar Távközlési és Informatikai Technikum Informatika_és_távközlés</v>
      </c>
      <c r="H270" s="126" t="s">
        <v>75</v>
      </c>
      <c r="I270" s="127" t="s">
        <v>75</v>
      </c>
      <c r="J270" s="126" t="s">
        <v>75</v>
      </c>
      <c r="K270" s="128">
        <v>64</v>
      </c>
      <c r="L270" s="128">
        <v>248</v>
      </c>
      <c r="M270" s="117">
        <v>64</v>
      </c>
      <c r="N270" s="128">
        <v>390</v>
      </c>
      <c r="O270" s="128"/>
      <c r="P270" s="128">
        <v>60</v>
      </c>
      <c r="Q270" s="116" t="str">
        <f t="shared" si="9"/>
        <v>+</v>
      </c>
      <c r="R270" s="118"/>
      <c r="S270" s="129" t="s">
        <v>832</v>
      </c>
      <c r="T270" s="136"/>
      <c r="U270" s="131" t="s">
        <v>833</v>
      </c>
    </row>
    <row r="271" spans="1:21" ht="29" hidden="1" x14ac:dyDescent="0.35">
      <c r="A271" s="121" t="str">
        <f>IFERROR(VLOOKUP(B271,[10]lista!$B$2:$C$46,2,0),"")</f>
        <v>Budapest</v>
      </c>
      <c r="B271" s="122" t="s">
        <v>895</v>
      </c>
      <c r="C271" s="123" t="s">
        <v>337</v>
      </c>
      <c r="D271" s="124" t="s">
        <v>837</v>
      </c>
      <c r="E271" s="125" t="s">
        <v>75</v>
      </c>
      <c r="F271" s="57" t="str">
        <f>VLOOKUP(D271,Háttér!$Q$2:$R$24,2,0)</f>
        <v>Rendészet_és_közszolgálat</v>
      </c>
      <c r="G271" s="57" t="str">
        <f t="shared" si="8"/>
        <v>Budapesti Műszaki SZC Than Károly Ökoiskola és Technikum Rendészet_és_közszolgálat</v>
      </c>
      <c r="H271" s="126" t="s">
        <v>75</v>
      </c>
      <c r="I271" s="127" t="s">
        <v>75</v>
      </c>
      <c r="J271" s="126" t="s">
        <v>75</v>
      </c>
      <c r="K271" s="128">
        <v>96</v>
      </c>
      <c r="L271" s="128">
        <v>351</v>
      </c>
      <c r="M271" s="117">
        <v>96</v>
      </c>
      <c r="N271" s="128">
        <v>244</v>
      </c>
      <c r="O271" s="128"/>
      <c r="P271" s="128">
        <v>72</v>
      </c>
      <c r="Q271" s="116" t="str">
        <f t="shared" si="9"/>
        <v>+</v>
      </c>
      <c r="R271" s="118"/>
      <c r="S271" s="129" t="s">
        <v>832</v>
      </c>
      <c r="T271" s="136" t="s">
        <v>896</v>
      </c>
      <c r="U271" s="131" t="s">
        <v>839</v>
      </c>
    </row>
    <row r="272" spans="1:21" ht="29" hidden="1" x14ac:dyDescent="0.35">
      <c r="A272" s="121" t="str">
        <f>IFERROR(VLOOKUP(B272,[10]lista!$B$2:$C$46,2,0),"")</f>
        <v>Budapest</v>
      </c>
      <c r="B272" s="122" t="s">
        <v>895</v>
      </c>
      <c r="C272" s="123" t="s">
        <v>337</v>
      </c>
      <c r="D272" s="124" t="s">
        <v>892</v>
      </c>
      <c r="E272" s="125" t="s">
        <v>75</v>
      </c>
      <c r="F272" s="57" t="str">
        <f>VLOOKUP(D272,Háttér!$Q$2:$R$24,2,0)</f>
        <v>Honvédelem</v>
      </c>
      <c r="G272" s="57" t="str">
        <f t="shared" si="8"/>
        <v>Budapesti Műszaki SZC Than Károly Ökoiskola és Technikum Honvédelem</v>
      </c>
      <c r="H272" s="126" t="s">
        <v>75</v>
      </c>
      <c r="I272" s="127" t="s">
        <v>75</v>
      </c>
      <c r="J272" s="126" t="s">
        <v>75</v>
      </c>
      <c r="K272" s="128">
        <v>64</v>
      </c>
      <c r="L272" s="128">
        <v>241</v>
      </c>
      <c r="M272" s="117">
        <v>64</v>
      </c>
      <c r="N272" s="128">
        <v>179</v>
      </c>
      <c r="O272" s="128"/>
      <c r="P272" s="128">
        <v>68</v>
      </c>
      <c r="Q272" s="116" t="str">
        <f t="shared" si="9"/>
        <v>-</v>
      </c>
      <c r="R272" s="118"/>
      <c r="S272" s="129" t="s">
        <v>832</v>
      </c>
      <c r="T272" s="136" t="s">
        <v>896</v>
      </c>
      <c r="U272" s="131" t="s">
        <v>893</v>
      </c>
    </row>
    <row r="273" spans="1:21" ht="29" hidden="1" x14ac:dyDescent="0.35">
      <c r="A273" s="121" t="str">
        <f>IFERROR(VLOOKUP(B273,[10]lista!$B$2:$C$46,2,0),"")</f>
        <v>Budapest</v>
      </c>
      <c r="B273" s="122" t="s">
        <v>895</v>
      </c>
      <c r="C273" s="123" t="s">
        <v>337</v>
      </c>
      <c r="D273" s="124" t="s">
        <v>864</v>
      </c>
      <c r="E273" s="125" t="s">
        <v>75</v>
      </c>
      <c r="F273" s="57" t="str">
        <f>VLOOKUP(D273,Háttér!$Q$2:$R$24,2,0)</f>
        <v>Környezetvédelem_és_vízügy</v>
      </c>
      <c r="G273" s="57" t="str">
        <f t="shared" si="8"/>
        <v>Budapesti Műszaki SZC Than Károly Ökoiskola és Technikum Környezetvédelem_és_vízügy</v>
      </c>
      <c r="H273" s="126" t="s">
        <v>75</v>
      </c>
      <c r="I273" s="127" t="s">
        <v>75</v>
      </c>
      <c r="J273" s="126" t="s">
        <v>75</v>
      </c>
      <c r="K273" s="128">
        <v>48</v>
      </c>
      <c r="L273" s="128">
        <v>155</v>
      </c>
      <c r="M273" s="117">
        <v>48</v>
      </c>
      <c r="N273" s="128">
        <v>132</v>
      </c>
      <c r="O273" s="128"/>
      <c r="P273" s="128">
        <v>18</v>
      </c>
      <c r="Q273" s="116" t="str">
        <f t="shared" si="9"/>
        <v>+</v>
      </c>
      <c r="R273" s="118"/>
      <c r="S273" s="129" t="s">
        <v>832</v>
      </c>
      <c r="T273" s="136"/>
      <c r="U273" s="131" t="s">
        <v>833</v>
      </c>
    </row>
    <row r="274" spans="1:21" ht="29" hidden="1" x14ac:dyDescent="0.35">
      <c r="A274" s="121" t="str">
        <f>IFERROR(VLOOKUP(B274,[10]lista!$B$2:$C$46,2,0),"")</f>
        <v>Budapest</v>
      </c>
      <c r="B274" s="122" t="s">
        <v>895</v>
      </c>
      <c r="C274" s="123" t="s">
        <v>337</v>
      </c>
      <c r="D274" s="124" t="s">
        <v>854</v>
      </c>
      <c r="E274" s="125" t="s">
        <v>75</v>
      </c>
      <c r="F274" s="57" t="str">
        <f>VLOOKUP(D274,Háttér!$Q$2:$R$24,2,0)</f>
        <v>Vegyipar</v>
      </c>
      <c r="G274" s="57" t="str">
        <f t="shared" si="8"/>
        <v>Budapesti Műszaki SZC Than Károly Ökoiskola és Technikum Vegyipar</v>
      </c>
      <c r="H274" s="126" t="s">
        <v>75</v>
      </c>
      <c r="I274" s="127" t="s">
        <v>75</v>
      </c>
      <c r="J274" s="126" t="s">
        <v>75</v>
      </c>
      <c r="K274" s="128">
        <v>16</v>
      </c>
      <c r="L274" s="128">
        <v>19</v>
      </c>
      <c r="M274" s="117">
        <v>16</v>
      </c>
      <c r="N274" s="128">
        <v>18</v>
      </c>
      <c r="O274" s="128"/>
      <c r="P274" s="128">
        <v>3</v>
      </c>
      <c r="Q274" s="116" t="str">
        <f t="shared" si="9"/>
        <v>+</v>
      </c>
      <c r="R274" s="118"/>
      <c r="S274" s="129" t="s">
        <v>832</v>
      </c>
      <c r="T274" s="136"/>
      <c r="U274" s="131" t="s">
        <v>833</v>
      </c>
    </row>
    <row r="275" spans="1:21" ht="29" hidden="1" x14ac:dyDescent="0.35">
      <c r="A275" s="121" t="str">
        <f>IFERROR(VLOOKUP(B275,[10]lista!$B$2:$C$46,2,0),"")</f>
        <v>Budapest</v>
      </c>
      <c r="B275" s="122" t="s">
        <v>895</v>
      </c>
      <c r="C275" s="123" t="s">
        <v>338</v>
      </c>
      <c r="D275" s="124" t="s">
        <v>857</v>
      </c>
      <c r="E275" s="125" t="s">
        <v>869</v>
      </c>
      <c r="F275" s="57" t="str">
        <f>VLOOKUP(D275,Háttér!$Q$2:$R$24,2,0)</f>
        <v>Elektronika_és_elektrotechnika</v>
      </c>
      <c r="G275" s="57" t="str">
        <f t="shared" si="8"/>
        <v>Budapesti Műszaki SZC Trefort Ágoston Két Tanítási Nyelvű Technikum Elektronika_és_elektrotechnika</v>
      </c>
      <c r="H275" s="126" t="s">
        <v>74</v>
      </c>
      <c r="I275" s="127" t="s">
        <v>75</v>
      </c>
      <c r="J275" s="126" t="s">
        <v>75</v>
      </c>
      <c r="K275" s="128">
        <v>32</v>
      </c>
      <c r="L275" s="128">
        <v>85</v>
      </c>
      <c r="M275" s="117">
        <v>32</v>
      </c>
      <c r="N275" s="128">
        <v>219</v>
      </c>
      <c r="O275" s="128"/>
      <c r="P275" s="128">
        <v>33</v>
      </c>
      <c r="Q275" s="116" t="str">
        <f t="shared" si="9"/>
        <v>-</v>
      </c>
      <c r="R275" s="118"/>
      <c r="S275" s="129" t="s">
        <v>832</v>
      </c>
      <c r="T275" s="136"/>
      <c r="U275" s="131" t="s">
        <v>833</v>
      </c>
    </row>
    <row r="276" spans="1:21" ht="29" hidden="1" x14ac:dyDescent="0.35">
      <c r="A276" s="121" t="str">
        <f>IFERROR(VLOOKUP(B276,[10]lista!$B$2:$C$46,2,0),"")</f>
        <v>Budapest</v>
      </c>
      <c r="B276" s="122" t="s">
        <v>895</v>
      </c>
      <c r="C276" s="123" t="s">
        <v>338</v>
      </c>
      <c r="D276" s="124" t="s">
        <v>835</v>
      </c>
      <c r="E276" s="125" t="s">
        <v>75</v>
      </c>
      <c r="F276" s="57" t="str">
        <f>VLOOKUP(D276,Háttér!$Q$2:$R$24,2,0)</f>
        <v>Informatika_és_távközlés</v>
      </c>
      <c r="G276" s="57" t="str">
        <f t="shared" si="8"/>
        <v>Budapesti Műszaki SZC Trefort Ágoston Két Tanítási Nyelvű Technikum Informatika_és_távközlés</v>
      </c>
      <c r="H276" s="126" t="s">
        <v>75</v>
      </c>
      <c r="I276" s="127" t="s">
        <v>869</v>
      </c>
      <c r="J276" s="126" t="s">
        <v>74</v>
      </c>
      <c r="K276" s="128">
        <v>32</v>
      </c>
      <c r="L276" s="128">
        <v>199</v>
      </c>
      <c r="M276" s="117">
        <v>32</v>
      </c>
      <c r="N276" s="128">
        <v>223</v>
      </c>
      <c r="O276" s="128"/>
      <c r="P276" s="128">
        <v>32</v>
      </c>
      <c r="Q276" s="116" t="str">
        <f t="shared" si="9"/>
        <v>+</v>
      </c>
      <c r="R276" s="118"/>
      <c r="S276" s="129" t="s">
        <v>832</v>
      </c>
      <c r="T276" s="136"/>
      <c r="U276" s="131" t="s">
        <v>833</v>
      </c>
    </row>
    <row r="277" spans="1:21" ht="29" hidden="1" x14ac:dyDescent="0.35">
      <c r="A277" s="121" t="str">
        <f>IFERROR(VLOOKUP(B277,[10]lista!$B$2:$C$46,2,0),"")</f>
        <v>Budapest</v>
      </c>
      <c r="B277" s="122" t="s">
        <v>895</v>
      </c>
      <c r="C277" s="123" t="s">
        <v>338</v>
      </c>
      <c r="D277" s="124" t="s">
        <v>857</v>
      </c>
      <c r="E277" s="125" t="s">
        <v>75</v>
      </c>
      <c r="F277" s="57" t="str">
        <f>VLOOKUP(D277,Háttér!$Q$2:$R$24,2,0)</f>
        <v>Elektronika_és_elektrotechnika</v>
      </c>
      <c r="G277" s="57" t="str">
        <f t="shared" si="8"/>
        <v>Budapesti Műszaki SZC Trefort Ágoston Két Tanítási Nyelvű Technikum Elektronika_és_elektrotechnika</v>
      </c>
      <c r="H277" s="126" t="s">
        <v>75</v>
      </c>
      <c r="I277" s="127" t="s">
        <v>75</v>
      </c>
      <c r="J277" s="126" t="s">
        <v>75</v>
      </c>
      <c r="K277" s="128">
        <v>16</v>
      </c>
      <c r="L277" s="128">
        <v>112</v>
      </c>
      <c r="M277" s="117">
        <v>16</v>
      </c>
      <c r="N277" s="128">
        <v>0</v>
      </c>
      <c r="O277" s="128"/>
      <c r="P277" s="128">
        <v>0</v>
      </c>
      <c r="Q277" s="116" t="str">
        <f t="shared" si="9"/>
        <v>+</v>
      </c>
      <c r="R277" s="118"/>
      <c r="S277" s="129" t="s">
        <v>832</v>
      </c>
      <c r="T277" s="136"/>
      <c r="U277" s="131" t="s">
        <v>833</v>
      </c>
    </row>
    <row r="278" spans="1:21" ht="29" hidden="1" x14ac:dyDescent="0.35">
      <c r="A278" s="121" t="str">
        <f>IFERROR(VLOOKUP(B278,[10]lista!$B$2:$C$46,2,0),"")</f>
        <v>Budapest</v>
      </c>
      <c r="B278" s="122" t="s">
        <v>895</v>
      </c>
      <c r="C278" s="123" t="s">
        <v>338</v>
      </c>
      <c r="D278" s="124" t="s">
        <v>835</v>
      </c>
      <c r="E278" s="125" t="s">
        <v>75</v>
      </c>
      <c r="F278" s="57" t="str">
        <f>VLOOKUP(D278,Háttér!$Q$2:$R$24,2,0)</f>
        <v>Informatika_és_távközlés</v>
      </c>
      <c r="G278" s="57" t="str">
        <f t="shared" si="8"/>
        <v>Budapesti Műszaki SZC Trefort Ágoston Két Tanítási Nyelvű Technikum Informatika_és_távközlés</v>
      </c>
      <c r="H278" s="126" t="s">
        <v>75</v>
      </c>
      <c r="I278" s="127" t="s">
        <v>75</v>
      </c>
      <c r="J278" s="126" t="s">
        <v>75</v>
      </c>
      <c r="K278" s="128">
        <v>16</v>
      </c>
      <c r="L278" s="128">
        <v>315</v>
      </c>
      <c r="M278" s="117">
        <v>16</v>
      </c>
      <c r="N278" s="128">
        <v>225</v>
      </c>
      <c r="O278" s="128"/>
      <c r="P278" s="128">
        <v>32</v>
      </c>
      <c r="Q278" s="116" t="str">
        <f t="shared" si="9"/>
        <v>-</v>
      </c>
      <c r="R278" s="118"/>
      <c r="S278" s="129" t="s">
        <v>832</v>
      </c>
      <c r="T278" s="136"/>
      <c r="U278" s="131" t="s">
        <v>833</v>
      </c>
    </row>
    <row r="279" spans="1:21" ht="29" hidden="1" x14ac:dyDescent="0.35">
      <c r="A279" s="121" t="str">
        <f>IFERROR(VLOOKUP(B279,[10]lista!$B$2:$C$46,2,0),"")</f>
        <v>Budapest</v>
      </c>
      <c r="B279" s="122" t="s">
        <v>895</v>
      </c>
      <c r="C279" s="123" t="s">
        <v>338</v>
      </c>
      <c r="D279" s="124" t="s">
        <v>835</v>
      </c>
      <c r="E279" s="125" t="s">
        <v>869</v>
      </c>
      <c r="F279" s="57" t="str">
        <f>VLOOKUP(D279,Háttér!$Q$2:$R$24,2,0)</f>
        <v>Informatika_és_távközlés</v>
      </c>
      <c r="G279" s="57" t="str">
        <f t="shared" si="8"/>
        <v>Budapesti Műszaki SZC Trefort Ágoston Két Tanítási Nyelvű Technikum Informatika_és_távközlés</v>
      </c>
      <c r="H279" s="126" t="s">
        <v>74</v>
      </c>
      <c r="I279" s="127" t="s">
        <v>75</v>
      </c>
      <c r="J279" s="126" t="s">
        <v>75</v>
      </c>
      <c r="K279" s="128">
        <v>32</v>
      </c>
      <c r="L279" s="128">
        <v>217</v>
      </c>
      <c r="M279" s="117">
        <v>32</v>
      </c>
      <c r="N279" s="128">
        <v>0</v>
      </c>
      <c r="O279" s="128"/>
      <c r="P279" s="128">
        <v>0</v>
      </c>
      <c r="Q279" s="116" t="str">
        <f t="shared" si="9"/>
        <v>+</v>
      </c>
      <c r="R279" s="118"/>
      <c r="S279" s="129" t="s">
        <v>832</v>
      </c>
      <c r="T279" s="136"/>
      <c r="U279" s="131" t="s">
        <v>833</v>
      </c>
    </row>
    <row r="280" spans="1:21" ht="29" hidden="1" x14ac:dyDescent="0.35">
      <c r="A280" s="121" t="str">
        <f>IFERROR(VLOOKUP(B280,[10]lista!$B$2:$C$46,2,0),"")</f>
        <v>Budapest</v>
      </c>
      <c r="B280" s="122" t="s">
        <v>895</v>
      </c>
      <c r="C280" s="123" t="s">
        <v>339</v>
      </c>
      <c r="D280" s="124" t="s">
        <v>857</v>
      </c>
      <c r="E280" s="125" t="s">
        <v>75</v>
      </c>
      <c r="F280" s="57" t="str">
        <f>VLOOKUP(D280,Háttér!$Q$2:$R$24,2,0)</f>
        <v>Elektronika_és_elektrotechnika</v>
      </c>
      <c r="G280" s="57" t="str">
        <f t="shared" si="8"/>
        <v>Budapesti Műszaki SZC Újpesti Két Tanítási Nyelvű Műszaki Technikum Elektronika_és_elektrotechnika</v>
      </c>
      <c r="H280" s="126" t="s">
        <v>75</v>
      </c>
      <c r="I280" s="127" t="s">
        <v>75</v>
      </c>
      <c r="J280" s="126" t="s">
        <v>75</v>
      </c>
      <c r="K280" s="128">
        <v>32</v>
      </c>
      <c r="L280" s="128">
        <v>176</v>
      </c>
      <c r="M280" s="117">
        <v>8</v>
      </c>
      <c r="N280" s="128">
        <v>130</v>
      </c>
      <c r="O280" s="128"/>
      <c r="P280" s="128">
        <v>23</v>
      </c>
      <c r="Q280" s="116" t="str">
        <f t="shared" si="9"/>
        <v>-</v>
      </c>
      <c r="R280" s="118"/>
      <c r="S280" s="129" t="s">
        <v>832</v>
      </c>
      <c r="T280" s="136"/>
      <c r="U280" s="131" t="s">
        <v>833</v>
      </c>
    </row>
    <row r="281" spans="1:21" ht="29" hidden="1" x14ac:dyDescent="0.35">
      <c r="A281" s="121" t="str">
        <f>IFERROR(VLOOKUP(B281,[10]lista!$B$2:$C$46,2,0),"")</f>
        <v>Budapest</v>
      </c>
      <c r="B281" s="122" t="s">
        <v>895</v>
      </c>
      <c r="C281" s="123" t="s">
        <v>339</v>
      </c>
      <c r="D281" s="124" t="s">
        <v>857</v>
      </c>
      <c r="E281" s="125" t="s">
        <v>75</v>
      </c>
      <c r="F281" s="57" t="str">
        <f>VLOOKUP(D281,Háttér!$Q$2:$R$24,2,0)</f>
        <v>Elektronika_és_elektrotechnika</v>
      </c>
      <c r="G281" s="57" t="str">
        <f t="shared" si="8"/>
        <v>Budapesti Műszaki SZC Újpesti Két Tanítási Nyelvű Műszaki Technikum Elektronika_és_elektrotechnika</v>
      </c>
      <c r="H281" s="126" t="s">
        <v>75</v>
      </c>
      <c r="I281" s="127" t="s">
        <v>869</v>
      </c>
      <c r="J281" s="126" t="s">
        <v>74</v>
      </c>
      <c r="K281" s="128">
        <v>32</v>
      </c>
      <c r="L281" s="128">
        <v>115</v>
      </c>
      <c r="M281" s="117">
        <v>20</v>
      </c>
      <c r="N281" s="128">
        <v>81</v>
      </c>
      <c r="O281" s="128"/>
      <c r="P281" s="128">
        <v>27</v>
      </c>
      <c r="Q281" s="116" t="str">
        <f t="shared" si="9"/>
        <v>-</v>
      </c>
      <c r="R281" s="118"/>
      <c r="S281" s="129" t="s">
        <v>832</v>
      </c>
      <c r="T281" s="136"/>
      <c r="U281" s="131" t="s">
        <v>833</v>
      </c>
    </row>
    <row r="282" spans="1:21" ht="29" hidden="1" x14ac:dyDescent="0.35">
      <c r="A282" s="121" t="str">
        <f>IFERROR(VLOOKUP(B282,[10]lista!$B$2:$C$46,2,0),"")</f>
        <v>Budapest</v>
      </c>
      <c r="B282" s="122" t="s">
        <v>895</v>
      </c>
      <c r="C282" s="123" t="s">
        <v>339</v>
      </c>
      <c r="D282" s="124" t="s">
        <v>835</v>
      </c>
      <c r="E282" s="125" t="s">
        <v>75</v>
      </c>
      <c r="F282" s="57" t="str">
        <f>VLOOKUP(D282,Háttér!$Q$2:$R$24,2,0)</f>
        <v>Informatika_és_távközlés</v>
      </c>
      <c r="G282" s="57" t="str">
        <f t="shared" si="8"/>
        <v>Budapesti Műszaki SZC Újpesti Két Tanítási Nyelvű Műszaki Technikum Informatika_és_távközlés</v>
      </c>
      <c r="H282" s="126" t="s">
        <v>75</v>
      </c>
      <c r="I282" s="127" t="s">
        <v>75</v>
      </c>
      <c r="J282" s="126" t="s">
        <v>75</v>
      </c>
      <c r="K282" s="128">
        <v>32</v>
      </c>
      <c r="L282" s="128">
        <v>316</v>
      </c>
      <c r="M282" s="117">
        <v>25</v>
      </c>
      <c r="N282" s="128">
        <v>206</v>
      </c>
      <c r="O282" s="128"/>
      <c r="P282" s="128">
        <v>24</v>
      </c>
      <c r="Q282" s="116" t="str">
        <f t="shared" si="9"/>
        <v>+</v>
      </c>
      <c r="R282" s="118"/>
      <c r="S282" s="129" t="s">
        <v>832</v>
      </c>
      <c r="T282" s="136"/>
      <c r="U282" s="131" t="s">
        <v>833</v>
      </c>
    </row>
    <row r="283" spans="1:21" ht="29" hidden="1" x14ac:dyDescent="0.35">
      <c r="A283" s="121" t="str">
        <f>IFERROR(VLOOKUP(B283,[10]lista!$B$2:$C$46,2,0),"")</f>
        <v>Budapest</v>
      </c>
      <c r="B283" s="122" t="s">
        <v>895</v>
      </c>
      <c r="C283" s="123" t="s">
        <v>339</v>
      </c>
      <c r="D283" s="124" t="s">
        <v>835</v>
      </c>
      <c r="E283" s="125" t="s">
        <v>75</v>
      </c>
      <c r="F283" s="57" t="str">
        <f>VLOOKUP(D283,Háttér!$Q$2:$R$24,2,0)</f>
        <v>Informatika_és_távközlés</v>
      </c>
      <c r="G283" s="57" t="str">
        <f t="shared" si="8"/>
        <v>Budapesti Műszaki SZC Újpesti Két Tanítási Nyelvű Műszaki Technikum Informatika_és_távközlés</v>
      </c>
      <c r="H283" s="126" t="s">
        <v>75</v>
      </c>
      <c r="I283" s="127" t="s">
        <v>869</v>
      </c>
      <c r="J283" s="126" t="s">
        <v>74</v>
      </c>
      <c r="K283" s="128">
        <v>32</v>
      </c>
      <c r="L283" s="128">
        <v>201</v>
      </c>
      <c r="M283" s="117">
        <v>27</v>
      </c>
      <c r="N283" s="128">
        <v>133</v>
      </c>
      <c r="O283" s="128"/>
      <c r="P283" s="128">
        <v>26</v>
      </c>
      <c r="Q283" s="116" t="str">
        <f t="shared" si="9"/>
        <v>+</v>
      </c>
      <c r="R283" s="118"/>
      <c r="S283" s="129" t="s">
        <v>832</v>
      </c>
      <c r="T283" s="136"/>
      <c r="U283" s="131" t="s">
        <v>833</v>
      </c>
    </row>
    <row r="284" spans="1:21" ht="29" hidden="1" x14ac:dyDescent="0.35">
      <c r="A284" s="121" t="str">
        <f>IFERROR(VLOOKUP(B284,[10]lista!$B$2:$C$46,2,0),"")</f>
        <v>Budapest</v>
      </c>
      <c r="B284" s="122" t="s">
        <v>895</v>
      </c>
      <c r="C284" s="123" t="s">
        <v>339</v>
      </c>
      <c r="D284" s="124" t="s">
        <v>835</v>
      </c>
      <c r="E284" s="125" t="s">
        <v>869</v>
      </c>
      <c r="F284" s="57" t="str">
        <f>VLOOKUP(D284,Háttér!$Q$2:$R$24,2,0)</f>
        <v>Informatika_és_távközlés</v>
      </c>
      <c r="G284" s="57" t="str">
        <f t="shared" si="8"/>
        <v>Budapesti Műszaki SZC Újpesti Két Tanítási Nyelvű Műszaki Technikum Informatika_és_távközlés</v>
      </c>
      <c r="H284" s="126" t="s">
        <v>74</v>
      </c>
      <c r="I284" s="127" t="s">
        <v>75</v>
      </c>
      <c r="J284" s="126" t="s">
        <v>75</v>
      </c>
      <c r="K284" s="128">
        <v>32</v>
      </c>
      <c r="L284" s="128">
        <v>261</v>
      </c>
      <c r="M284" s="117">
        <v>32</v>
      </c>
      <c r="N284" s="128">
        <v>193</v>
      </c>
      <c r="O284" s="128"/>
      <c r="P284" s="128">
        <v>29</v>
      </c>
      <c r="Q284" s="116" t="str">
        <f t="shared" si="9"/>
        <v>+</v>
      </c>
      <c r="R284" s="118"/>
      <c r="S284" s="129" t="s">
        <v>832</v>
      </c>
      <c r="T284" s="136"/>
      <c r="U284" s="131" t="s">
        <v>833</v>
      </c>
    </row>
    <row r="285" spans="1:21" ht="29" hidden="1" x14ac:dyDescent="0.35">
      <c r="A285" s="121" t="str">
        <f>IFERROR(VLOOKUP(B285,[10]lista!$B$2:$C$46,2,0),"")</f>
        <v>Budapest</v>
      </c>
      <c r="B285" s="122" t="s">
        <v>895</v>
      </c>
      <c r="C285" s="123" t="s">
        <v>339</v>
      </c>
      <c r="D285" s="124" t="s">
        <v>834</v>
      </c>
      <c r="E285" s="125" t="s">
        <v>75</v>
      </c>
      <c r="F285" s="57" t="str">
        <f>VLOOKUP(D285,Háttér!$Q$2:$R$24,2,0)</f>
        <v>Gépészet</v>
      </c>
      <c r="G285" s="57" t="str">
        <f t="shared" si="8"/>
        <v>Budapesti Műszaki SZC Újpesti Két Tanítási Nyelvű Műszaki Technikum Gépészet</v>
      </c>
      <c r="H285" s="126" t="s">
        <v>75</v>
      </c>
      <c r="I285" s="127" t="s">
        <v>75</v>
      </c>
      <c r="J285" s="126" t="s">
        <v>75</v>
      </c>
      <c r="K285" s="128">
        <v>32</v>
      </c>
      <c r="L285" s="128">
        <v>139</v>
      </c>
      <c r="M285" s="117">
        <v>9</v>
      </c>
      <c r="N285" s="128">
        <v>104</v>
      </c>
      <c r="O285" s="128"/>
      <c r="P285" s="128">
        <v>10</v>
      </c>
      <c r="Q285" s="116" t="str">
        <f t="shared" si="9"/>
        <v>-</v>
      </c>
      <c r="R285" s="118"/>
      <c r="S285" s="129" t="s">
        <v>832</v>
      </c>
      <c r="T285" s="136"/>
      <c r="U285" s="131" t="s">
        <v>833</v>
      </c>
    </row>
    <row r="286" spans="1:21" ht="29" hidden="1" x14ac:dyDescent="0.35">
      <c r="A286" s="121" t="str">
        <f>IFERROR(VLOOKUP(B286,[10]lista!$B$2:$C$46,2,0),"")</f>
        <v>Budapest</v>
      </c>
      <c r="B286" s="122" t="s">
        <v>895</v>
      </c>
      <c r="C286" s="123" t="s">
        <v>339</v>
      </c>
      <c r="D286" s="124" t="s">
        <v>834</v>
      </c>
      <c r="E286" s="125" t="s">
        <v>75</v>
      </c>
      <c r="F286" s="57" t="str">
        <f>VLOOKUP(D286,Háttér!$Q$2:$R$24,2,0)</f>
        <v>Gépészet</v>
      </c>
      <c r="G286" s="57" t="str">
        <f t="shared" si="8"/>
        <v>Budapesti Műszaki SZC Újpesti Két Tanítási Nyelvű Műszaki Technikum Gépészet</v>
      </c>
      <c r="H286" s="126" t="s">
        <v>75</v>
      </c>
      <c r="I286" s="127" t="s">
        <v>858</v>
      </c>
      <c r="J286" s="126" t="s">
        <v>74</v>
      </c>
      <c r="K286" s="128">
        <v>32</v>
      </c>
      <c r="L286" s="128">
        <v>35</v>
      </c>
      <c r="M286" s="117">
        <v>9</v>
      </c>
      <c r="N286" s="128">
        <v>44</v>
      </c>
      <c r="O286" s="128"/>
      <c r="P286" s="128">
        <v>18</v>
      </c>
      <c r="Q286" s="116" t="str">
        <f t="shared" si="9"/>
        <v>-</v>
      </c>
      <c r="R286" s="118"/>
      <c r="S286" s="129" t="s">
        <v>832</v>
      </c>
      <c r="T286" s="136"/>
      <c r="U286" s="131" t="s">
        <v>833</v>
      </c>
    </row>
    <row r="287" spans="1:21" ht="29" hidden="1" x14ac:dyDescent="0.35">
      <c r="A287" s="121" t="str">
        <f>IFERROR(VLOOKUP(B287,[10]lista!$B$2:$C$46,2,0),"")</f>
        <v>Budapest</v>
      </c>
      <c r="B287" s="122" t="s">
        <v>895</v>
      </c>
      <c r="C287" s="123" t="s">
        <v>339</v>
      </c>
      <c r="D287" s="124" t="s">
        <v>846</v>
      </c>
      <c r="E287" s="125" t="s">
        <v>869</v>
      </c>
      <c r="F287" s="57" t="str">
        <f>VLOOKUP(D287,Háttér!$Q$2:$R$24,2,0)</f>
        <v>Specializált_gép_és_járműgyártás</v>
      </c>
      <c r="G287" s="57" t="str">
        <f t="shared" si="8"/>
        <v>Budapesti Műszaki SZC Újpesti Két Tanítási Nyelvű Műszaki Technikum Specializált_gép_és_járműgyártás</v>
      </c>
      <c r="H287" s="126" t="s">
        <v>74</v>
      </c>
      <c r="I287" s="127" t="s">
        <v>75</v>
      </c>
      <c r="J287" s="126" t="s">
        <v>75</v>
      </c>
      <c r="K287" s="128">
        <v>32</v>
      </c>
      <c r="L287" s="128">
        <v>118</v>
      </c>
      <c r="M287" s="117">
        <v>17</v>
      </c>
      <c r="N287" s="128">
        <v>94</v>
      </c>
      <c r="O287" s="128"/>
      <c r="P287" s="128">
        <v>21</v>
      </c>
      <c r="Q287" s="116" t="str">
        <f t="shared" si="9"/>
        <v>-</v>
      </c>
      <c r="R287" s="118"/>
      <c r="S287" s="129" t="s">
        <v>832</v>
      </c>
      <c r="T287" s="136"/>
      <c r="U287" s="131" t="s">
        <v>833</v>
      </c>
    </row>
    <row r="288" spans="1:21" ht="29" hidden="1" x14ac:dyDescent="0.35">
      <c r="A288" s="121" t="str">
        <f>IFERROR(VLOOKUP(B288,[10]lista!$B$2:$C$46,2,0),"")</f>
        <v>Budapest</v>
      </c>
      <c r="B288" s="122" t="s">
        <v>895</v>
      </c>
      <c r="C288" s="123" t="s">
        <v>340</v>
      </c>
      <c r="D288" s="124" t="s">
        <v>857</v>
      </c>
      <c r="E288" s="125" t="s">
        <v>75</v>
      </c>
      <c r="F288" s="57" t="str">
        <f>VLOOKUP(D288,Háttér!$Q$2:$R$24,2,0)</f>
        <v>Elektronika_és_elektrotechnika</v>
      </c>
      <c r="G288" s="57" t="str">
        <f t="shared" si="8"/>
        <v>Budapesti Műszaki SZC Verebély László Technikum Elektronika_és_elektrotechnika</v>
      </c>
      <c r="H288" s="126" t="s">
        <v>75</v>
      </c>
      <c r="I288" s="127" t="s">
        <v>75</v>
      </c>
      <c r="J288" s="126" t="s">
        <v>75</v>
      </c>
      <c r="K288" s="128">
        <v>64</v>
      </c>
      <c r="L288" s="128">
        <v>209</v>
      </c>
      <c r="M288" s="117">
        <v>42</v>
      </c>
      <c r="N288" s="128">
        <v>127</v>
      </c>
      <c r="O288" s="128"/>
      <c r="P288" s="128">
        <v>26</v>
      </c>
      <c r="Q288" s="116" t="str">
        <f t="shared" si="9"/>
        <v>+</v>
      </c>
      <c r="R288" s="118"/>
      <c r="S288" s="129" t="s">
        <v>832</v>
      </c>
      <c r="T288" s="136"/>
      <c r="U288" s="131" t="s">
        <v>833</v>
      </c>
    </row>
    <row r="289" spans="1:21" ht="29" hidden="1" x14ac:dyDescent="0.35">
      <c r="A289" s="121" t="str">
        <f>IFERROR(VLOOKUP(B289,[10]lista!$B$2:$C$46,2,0),"")</f>
        <v>Budapest</v>
      </c>
      <c r="B289" s="122" t="s">
        <v>895</v>
      </c>
      <c r="C289" s="123" t="s">
        <v>340</v>
      </c>
      <c r="D289" s="124" t="s">
        <v>835</v>
      </c>
      <c r="E289" s="125" t="s">
        <v>75</v>
      </c>
      <c r="F289" s="57" t="str">
        <f>VLOOKUP(D289,Háttér!$Q$2:$R$24,2,0)</f>
        <v>Informatika_és_távközlés</v>
      </c>
      <c r="G289" s="57" t="str">
        <f t="shared" si="8"/>
        <v>Budapesti Műszaki SZC Verebély László Technikum Informatika_és_távközlés</v>
      </c>
      <c r="H289" s="126" t="s">
        <v>75</v>
      </c>
      <c r="I289" s="127" t="s">
        <v>75</v>
      </c>
      <c r="J289" s="126" t="s">
        <v>75</v>
      </c>
      <c r="K289" s="128">
        <v>64</v>
      </c>
      <c r="L289" s="128">
        <v>308</v>
      </c>
      <c r="M289" s="117">
        <v>64</v>
      </c>
      <c r="N289" s="128">
        <v>242</v>
      </c>
      <c r="O289" s="128"/>
      <c r="P289" s="128">
        <v>54</v>
      </c>
      <c r="Q289" s="116" t="str">
        <f t="shared" si="9"/>
        <v>+</v>
      </c>
      <c r="R289" s="118"/>
      <c r="S289" s="129" t="s">
        <v>832</v>
      </c>
      <c r="T289" s="136"/>
      <c r="U289" s="131" t="s">
        <v>833</v>
      </c>
    </row>
    <row r="290" spans="1:21" ht="29" hidden="1" x14ac:dyDescent="0.35">
      <c r="A290" s="121" t="str">
        <f>IFERROR(VLOOKUP(B290,[10]lista!$B$2:$C$46,2,0),"")</f>
        <v>Budapest</v>
      </c>
      <c r="B290" s="122" t="s">
        <v>895</v>
      </c>
      <c r="C290" s="123" t="s">
        <v>340</v>
      </c>
      <c r="D290" s="124" t="s">
        <v>837</v>
      </c>
      <c r="E290" s="125" t="s">
        <v>75</v>
      </c>
      <c r="F290" s="57" t="str">
        <f>VLOOKUP(D290,Háttér!$Q$2:$R$24,2,0)</f>
        <v>Rendészet_és_közszolgálat</v>
      </c>
      <c r="G290" s="57" t="str">
        <f t="shared" si="8"/>
        <v>Budapesti Műszaki SZC Verebély László Technikum Rendészet_és_közszolgálat</v>
      </c>
      <c r="H290" s="126" t="s">
        <v>75</v>
      </c>
      <c r="I290" s="127" t="s">
        <v>75</v>
      </c>
      <c r="J290" s="126" t="s">
        <v>75</v>
      </c>
      <c r="K290" s="128">
        <v>64</v>
      </c>
      <c r="L290" s="128">
        <v>313</v>
      </c>
      <c r="M290" s="117">
        <v>64</v>
      </c>
      <c r="N290" s="128">
        <v>125</v>
      </c>
      <c r="O290" s="128"/>
      <c r="P290" s="128">
        <v>52</v>
      </c>
      <c r="Q290" s="116" t="str">
        <f t="shared" si="9"/>
        <v>+</v>
      </c>
      <c r="R290" s="118"/>
      <c r="S290" s="129" t="s">
        <v>832</v>
      </c>
      <c r="T290" s="136" t="s">
        <v>896</v>
      </c>
      <c r="U290" s="131" t="s">
        <v>839</v>
      </c>
    </row>
    <row r="291" spans="1:21" ht="29" hidden="1" x14ac:dyDescent="0.35">
      <c r="A291" s="121" t="str">
        <f>IFERROR(VLOOKUP(B291,[10]lista!$B$2:$C$46,2,0),"")</f>
        <v>Budapest</v>
      </c>
      <c r="B291" s="122" t="s">
        <v>895</v>
      </c>
      <c r="C291" s="123" t="s">
        <v>341</v>
      </c>
      <c r="D291" s="124" t="s">
        <v>835</v>
      </c>
      <c r="E291" s="125" t="s">
        <v>75</v>
      </c>
      <c r="F291" s="57" t="str">
        <f>VLOOKUP(D291,Háttér!$Q$2:$R$24,2,0)</f>
        <v>Informatika_és_távközlés</v>
      </c>
      <c r="G291" s="57" t="str">
        <f t="shared" si="8"/>
        <v>Budapesti Műszaki SZC Wesselényi Miklós Műszaki Technikum Informatika_és_távközlés</v>
      </c>
      <c r="H291" s="126" t="s">
        <v>75</v>
      </c>
      <c r="I291" s="127" t="s">
        <v>75</v>
      </c>
      <c r="J291" s="126" t="s">
        <v>75</v>
      </c>
      <c r="K291" s="128">
        <v>30</v>
      </c>
      <c r="L291" s="128">
        <v>145</v>
      </c>
      <c r="M291" s="117">
        <v>34</v>
      </c>
      <c r="N291" s="128">
        <v>114</v>
      </c>
      <c r="O291" s="128"/>
      <c r="P291" s="128">
        <v>28</v>
      </c>
      <c r="Q291" s="116" t="str">
        <f t="shared" si="9"/>
        <v>+</v>
      </c>
      <c r="R291" s="118"/>
      <c r="S291" s="129" t="s">
        <v>832</v>
      </c>
      <c r="T291" s="136"/>
      <c r="U291" s="131" t="s">
        <v>833</v>
      </c>
    </row>
    <row r="292" spans="1:21" ht="29" hidden="1" x14ac:dyDescent="0.35">
      <c r="A292" s="121" t="str">
        <f>IFERROR(VLOOKUP(B292,[10]lista!$B$2:$C$46,2,0),"")</f>
        <v>Budapest</v>
      </c>
      <c r="B292" s="122" t="s">
        <v>895</v>
      </c>
      <c r="C292" s="123" t="s">
        <v>341</v>
      </c>
      <c r="D292" s="124" t="s">
        <v>835</v>
      </c>
      <c r="E292" s="125" t="s">
        <v>869</v>
      </c>
      <c r="F292" s="57" t="str">
        <f>VLOOKUP(D292,Háttér!$Q$2:$R$24,2,0)</f>
        <v>Informatika_és_távközlés</v>
      </c>
      <c r="G292" s="57" t="str">
        <f t="shared" si="8"/>
        <v>Budapesti Műszaki SZC Wesselényi Miklós Műszaki Technikum Informatika_és_távközlés</v>
      </c>
      <c r="H292" s="126" t="s">
        <v>74</v>
      </c>
      <c r="I292" s="127" t="s">
        <v>75</v>
      </c>
      <c r="J292" s="126" t="s">
        <v>75</v>
      </c>
      <c r="K292" s="128">
        <v>30</v>
      </c>
      <c r="L292" s="128">
        <v>89</v>
      </c>
      <c r="M292" s="117">
        <v>30</v>
      </c>
      <c r="N292" s="128">
        <v>0</v>
      </c>
      <c r="O292" s="128"/>
      <c r="P292" s="128">
        <v>0</v>
      </c>
      <c r="Q292" s="116" t="str">
        <f t="shared" si="9"/>
        <v>+</v>
      </c>
      <c r="R292" s="118"/>
      <c r="S292" s="129" t="s">
        <v>832</v>
      </c>
      <c r="T292" s="136"/>
      <c r="U292" s="131" t="s">
        <v>833</v>
      </c>
    </row>
    <row r="293" spans="1:21" ht="29" hidden="1" x14ac:dyDescent="0.35">
      <c r="A293" s="121" t="str">
        <f>IFERROR(VLOOKUP(B293,[10]lista!$B$2:$C$46,2,0),"")</f>
        <v>Budapest</v>
      </c>
      <c r="B293" s="122" t="s">
        <v>895</v>
      </c>
      <c r="C293" s="123" t="s">
        <v>341</v>
      </c>
      <c r="D293" s="124" t="s">
        <v>857</v>
      </c>
      <c r="E293" s="125" t="s">
        <v>75</v>
      </c>
      <c r="F293" s="57" t="str">
        <f>VLOOKUP(D293,Háttér!$Q$2:$R$24,2,0)</f>
        <v>Elektronika_és_elektrotechnika</v>
      </c>
      <c r="G293" s="57" t="str">
        <f t="shared" si="8"/>
        <v>Budapesti Műszaki SZC Wesselényi Miklós Műszaki Technikum Elektronika_és_elektrotechnika</v>
      </c>
      <c r="H293" s="126" t="s">
        <v>75</v>
      </c>
      <c r="I293" s="127" t="s">
        <v>75</v>
      </c>
      <c r="J293" s="126" t="s">
        <v>75</v>
      </c>
      <c r="K293" s="128">
        <v>30</v>
      </c>
      <c r="L293" s="128">
        <v>112</v>
      </c>
      <c r="M293" s="117">
        <v>30</v>
      </c>
      <c r="N293" s="128">
        <v>96</v>
      </c>
      <c r="O293" s="128"/>
      <c r="P293" s="128">
        <v>19</v>
      </c>
      <c r="Q293" s="116" t="str">
        <f t="shared" si="9"/>
        <v>+</v>
      </c>
      <c r="R293" s="118"/>
      <c r="S293" s="129" t="s">
        <v>832</v>
      </c>
      <c r="T293" s="136"/>
      <c r="U293" s="131" t="s">
        <v>833</v>
      </c>
    </row>
    <row r="294" spans="1:21" ht="29" hidden="1" x14ac:dyDescent="0.35">
      <c r="A294" s="121" t="str">
        <f>IFERROR(VLOOKUP(B294,[10]lista!$B$2:$C$46,2,0),"")</f>
        <v>Budapest</v>
      </c>
      <c r="B294" s="122" t="s">
        <v>895</v>
      </c>
      <c r="C294" s="123" t="s">
        <v>341</v>
      </c>
      <c r="D294" s="124" t="s">
        <v>857</v>
      </c>
      <c r="E294" s="125" t="s">
        <v>869</v>
      </c>
      <c r="F294" s="57" t="str">
        <f>VLOOKUP(D294,Háttér!$Q$2:$R$24,2,0)</f>
        <v>Elektronika_és_elektrotechnika</v>
      </c>
      <c r="G294" s="57" t="str">
        <f t="shared" si="8"/>
        <v>Budapesti Műszaki SZC Wesselényi Miklós Műszaki Technikum Elektronika_és_elektrotechnika</v>
      </c>
      <c r="H294" s="126" t="s">
        <v>74</v>
      </c>
      <c r="I294" s="127" t="s">
        <v>75</v>
      </c>
      <c r="J294" s="126" t="s">
        <v>75</v>
      </c>
      <c r="K294" s="128">
        <v>16</v>
      </c>
      <c r="L294" s="128">
        <v>5</v>
      </c>
      <c r="M294" s="117">
        <v>0</v>
      </c>
      <c r="N294" s="128">
        <v>0</v>
      </c>
      <c r="O294" s="128"/>
      <c r="P294" s="128">
        <v>0</v>
      </c>
      <c r="Q294" s="116" t="str">
        <f t="shared" si="9"/>
        <v>+</v>
      </c>
      <c r="R294" s="118"/>
      <c r="S294" s="129" t="s">
        <v>832</v>
      </c>
      <c r="T294" s="136"/>
      <c r="U294" s="131" t="s">
        <v>833</v>
      </c>
    </row>
    <row r="295" spans="1:21" ht="29" hidden="1" x14ac:dyDescent="0.35">
      <c r="A295" s="121" t="str">
        <f>IFERROR(VLOOKUP(B295,[10]lista!$B$2:$C$46,2,0),"")</f>
        <v>Budapest</v>
      </c>
      <c r="B295" s="122" t="s">
        <v>895</v>
      </c>
      <c r="C295" s="123" t="s">
        <v>341</v>
      </c>
      <c r="D295" s="124" t="s">
        <v>857</v>
      </c>
      <c r="E295" s="125" t="s">
        <v>858</v>
      </c>
      <c r="F295" s="57" t="str">
        <f>VLOOKUP(D295,Háttér!$Q$2:$R$24,2,0)</f>
        <v>Elektronika_és_elektrotechnika</v>
      </c>
      <c r="G295" s="57" t="str">
        <f t="shared" si="8"/>
        <v>Budapesti Műszaki SZC Wesselényi Miklós Műszaki Technikum Elektronika_és_elektrotechnika</v>
      </c>
      <c r="H295" s="126" t="s">
        <v>74</v>
      </c>
      <c r="I295" s="127" t="s">
        <v>75</v>
      </c>
      <c r="J295" s="126" t="s">
        <v>75</v>
      </c>
      <c r="K295" s="128">
        <v>16</v>
      </c>
      <c r="L295" s="128">
        <v>51</v>
      </c>
      <c r="M295" s="117">
        <v>0</v>
      </c>
      <c r="N295" s="128">
        <v>54</v>
      </c>
      <c r="O295" s="128"/>
      <c r="P295" s="128">
        <v>14</v>
      </c>
      <c r="Q295" s="116" t="str">
        <f t="shared" si="9"/>
        <v>-</v>
      </c>
      <c r="R295" s="118"/>
      <c r="S295" s="129" t="s">
        <v>832</v>
      </c>
      <c r="T295" s="136"/>
      <c r="U295" s="131" t="s">
        <v>833</v>
      </c>
    </row>
    <row r="296" spans="1:21" ht="29" hidden="1" x14ac:dyDescent="0.35">
      <c r="A296" s="121" t="str">
        <f>IFERROR(VLOOKUP(B296,[11]lista!$B$2:$C$46,2,0),"")</f>
        <v>Pest</v>
      </c>
      <c r="B296" s="122" t="s">
        <v>897</v>
      </c>
      <c r="C296" s="123" t="s">
        <v>343</v>
      </c>
      <c r="D296" s="124" t="s">
        <v>837</v>
      </c>
      <c r="E296" s="125" t="s">
        <v>75</v>
      </c>
      <c r="F296" s="57" t="str">
        <f>VLOOKUP(D296,Háttér!$Q$2:$R$24,2,0)</f>
        <v>Rendészet_és_közszolgálat</v>
      </c>
      <c r="G296" s="57" t="str">
        <f t="shared" si="8"/>
        <v>Ceglédi SZC Bem József Műszaki Technikum és Szakképző Iskola Rendészet_és_közszolgálat</v>
      </c>
      <c r="H296" s="126" t="s">
        <v>75</v>
      </c>
      <c r="I296" s="127" t="s">
        <v>75</v>
      </c>
      <c r="J296" s="126" t="s">
        <v>75</v>
      </c>
      <c r="K296" s="128">
        <v>32</v>
      </c>
      <c r="L296" s="128">
        <v>119</v>
      </c>
      <c r="M296" s="117">
        <v>29</v>
      </c>
      <c r="N296" s="128">
        <v>88</v>
      </c>
      <c r="O296" s="128"/>
      <c r="P296" s="128">
        <v>34</v>
      </c>
      <c r="Q296" s="116" t="str">
        <f t="shared" si="9"/>
        <v>-</v>
      </c>
      <c r="R296" s="118"/>
      <c r="S296" s="129" t="s">
        <v>832</v>
      </c>
      <c r="T296" s="125" t="s">
        <v>883</v>
      </c>
      <c r="U296" s="131" t="s">
        <v>839</v>
      </c>
    </row>
    <row r="297" spans="1:21" ht="29" hidden="1" x14ac:dyDescent="0.35">
      <c r="A297" s="121" t="str">
        <f>IFERROR(VLOOKUP(B297,[11]lista!$B$2:$C$46,2,0),"")</f>
        <v>Pest</v>
      </c>
      <c r="B297" s="122" t="s">
        <v>897</v>
      </c>
      <c r="C297" s="123" t="s">
        <v>343</v>
      </c>
      <c r="D297" s="124" t="s">
        <v>857</v>
      </c>
      <c r="E297" s="125" t="s">
        <v>75</v>
      </c>
      <c r="F297" s="57" t="str">
        <f>VLOOKUP(D297,Háttér!$Q$2:$R$24,2,0)</f>
        <v>Elektronika_és_elektrotechnika</v>
      </c>
      <c r="G297" s="57" t="str">
        <f t="shared" si="8"/>
        <v>Ceglédi SZC Bem József Műszaki Technikum és Szakképző Iskola Elektronika_és_elektrotechnika</v>
      </c>
      <c r="H297" s="126" t="s">
        <v>75</v>
      </c>
      <c r="I297" s="127" t="s">
        <v>75</v>
      </c>
      <c r="J297" s="126" t="s">
        <v>75</v>
      </c>
      <c r="K297" s="128">
        <v>32</v>
      </c>
      <c r="L297" s="128">
        <v>98</v>
      </c>
      <c r="M297" s="117">
        <v>30</v>
      </c>
      <c r="N297" s="128">
        <v>54</v>
      </c>
      <c r="O297" s="128"/>
      <c r="P297" s="128">
        <v>8</v>
      </c>
      <c r="Q297" s="116" t="str">
        <f t="shared" si="9"/>
        <v>+</v>
      </c>
      <c r="R297" s="118"/>
      <c r="S297" s="129" t="s">
        <v>832</v>
      </c>
      <c r="T297" s="125" t="s">
        <v>883</v>
      </c>
      <c r="U297" s="131" t="s">
        <v>833</v>
      </c>
    </row>
    <row r="298" spans="1:21" ht="29" hidden="1" x14ac:dyDescent="0.35">
      <c r="A298" s="121" t="str">
        <f>IFERROR(VLOOKUP(B298,[11]lista!$B$2:$C$46,2,0),"")</f>
        <v>Pest</v>
      </c>
      <c r="B298" s="122" t="s">
        <v>897</v>
      </c>
      <c r="C298" s="123" t="s">
        <v>343</v>
      </c>
      <c r="D298" s="124" t="s">
        <v>834</v>
      </c>
      <c r="E298" s="125" t="s">
        <v>75</v>
      </c>
      <c r="F298" s="57" t="str">
        <f>VLOOKUP(D298,Háttér!$Q$2:$R$24,2,0)</f>
        <v>Gépészet</v>
      </c>
      <c r="G298" s="57" t="str">
        <f t="shared" si="8"/>
        <v>Ceglédi SZC Bem József Műszaki Technikum és Szakképző Iskola Gépészet</v>
      </c>
      <c r="H298" s="126" t="s">
        <v>75</v>
      </c>
      <c r="I298" s="127" t="s">
        <v>75</v>
      </c>
      <c r="J298" s="126" t="s">
        <v>75</v>
      </c>
      <c r="K298" s="128">
        <v>32</v>
      </c>
      <c r="L298" s="128">
        <v>36</v>
      </c>
      <c r="M298" s="117">
        <v>3</v>
      </c>
      <c r="N298" s="128">
        <v>28</v>
      </c>
      <c r="O298" s="128"/>
      <c r="P298" s="128">
        <v>7</v>
      </c>
      <c r="Q298" s="116" t="str">
        <f t="shared" si="9"/>
        <v>-</v>
      </c>
      <c r="R298" s="118"/>
      <c r="S298" s="129" t="s">
        <v>832</v>
      </c>
      <c r="T298" s="125" t="s">
        <v>883</v>
      </c>
      <c r="U298" s="131" t="s">
        <v>833</v>
      </c>
    </row>
    <row r="299" spans="1:21" ht="29" hidden="1" x14ac:dyDescent="0.35">
      <c r="A299" s="121" t="str">
        <f>IFERROR(VLOOKUP(B299,[11]lista!$B$2:$C$46,2,0),"")</f>
        <v>Pest</v>
      </c>
      <c r="B299" s="122" t="s">
        <v>897</v>
      </c>
      <c r="C299" s="123" t="s">
        <v>343</v>
      </c>
      <c r="D299" s="124" t="s">
        <v>846</v>
      </c>
      <c r="E299" s="125" t="s">
        <v>75</v>
      </c>
      <c r="F299" s="57" t="str">
        <f>VLOOKUP(D299,Háttér!$Q$2:$R$24,2,0)</f>
        <v>Specializált_gép_és_járműgyártás</v>
      </c>
      <c r="G299" s="57" t="str">
        <f t="shared" si="8"/>
        <v>Ceglédi SZC Bem József Műszaki Technikum és Szakképző Iskola Specializált_gép_és_járműgyártás</v>
      </c>
      <c r="H299" s="126" t="s">
        <v>75</v>
      </c>
      <c r="I299" s="127" t="s">
        <v>75</v>
      </c>
      <c r="J299" s="126" t="s">
        <v>75</v>
      </c>
      <c r="K299" s="128">
        <v>32</v>
      </c>
      <c r="L299" s="128">
        <v>52</v>
      </c>
      <c r="M299" s="117">
        <v>9</v>
      </c>
      <c r="N299" s="128">
        <v>35</v>
      </c>
      <c r="O299" s="128"/>
      <c r="P299" s="128">
        <v>3</v>
      </c>
      <c r="Q299" s="116" t="str">
        <f t="shared" si="9"/>
        <v>+</v>
      </c>
      <c r="R299" s="118"/>
      <c r="S299" s="129" t="s">
        <v>832</v>
      </c>
      <c r="T299" s="125" t="s">
        <v>891</v>
      </c>
      <c r="U299" s="131" t="s">
        <v>833</v>
      </c>
    </row>
    <row r="300" spans="1:21" ht="29" hidden="1" x14ac:dyDescent="0.35">
      <c r="A300" s="121" t="str">
        <f>IFERROR(VLOOKUP(B300,[11]lista!$B$2:$C$46,2,0),"")</f>
        <v>Pest</v>
      </c>
      <c r="B300" s="122" t="s">
        <v>897</v>
      </c>
      <c r="C300" s="123" t="s">
        <v>343</v>
      </c>
      <c r="D300" s="124" t="s">
        <v>840</v>
      </c>
      <c r="E300" s="125" t="s">
        <v>75</v>
      </c>
      <c r="F300" s="57" t="str">
        <f>VLOOKUP(D300,Háttér!$Q$2:$R$24,2,0)</f>
        <v>Szépészet</v>
      </c>
      <c r="G300" s="57" t="str">
        <f t="shared" si="8"/>
        <v>Ceglédi SZC Bem József Műszaki Technikum és Szakképző Iskola Szépészet</v>
      </c>
      <c r="H300" s="126" t="s">
        <v>75</v>
      </c>
      <c r="I300" s="127" t="s">
        <v>75</v>
      </c>
      <c r="J300" s="126" t="s">
        <v>75</v>
      </c>
      <c r="K300" s="128">
        <v>32</v>
      </c>
      <c r="L300" s="128">
        <v>215</v>
      </c>
      <c r="M300" s="117">
        <v>32</v>
      </c>
      <c r="N300" s="128">
        <v>164</v>
      </c>
      <c r="O300" s="128"/>
      <c r="P300" s="128">
        <v>34</v>
      </c>
      <c r="Q300" s="116" t="str">
        <f t="shared" si="9"/>
        <v>-</v>
      </c>
      <c r="R300" s="118"/>
      <c r="S300" s="129" t="s">
        <v>832</v>
      </c>
      <c r="T300" s="162" t="s">
        <v>883</v>
      </c>
      <c r="U300" s="131" t="s">
        <v>833</v>
      </c>
    </row>
    <row r="301" spans="1:21" ht="29" hidden="1" x14ac:dyDescent="0.35">
      <c r="A301" s="121" t="str">
        <f>IFERROR(VLOOKUP(B301,[11]lista!$B$2:$C$46,2,0),"")</f>
        <v>Pest</v>
      </c>
      <c r="B301" s="122" t="s">
        <v>897</v>
      </c>
      <c r="C301" s="123" t="s">
        <v>344</v>
      </c>
      <c r="D301" s="124" t="s">
        <v>836</v>
      </c>
      <c r="E301" s="125" t="s">
        <v>75</v>
      </c>
      <c r="F301" s="57" t="str">
        <f>VLOOKUP(D301,Háttér!$Q$2:$R$24,2,0)</f>
        <v>Gazdálkodás_és_menedzsment</v>
      </c>
      <c r="G301" s="57" t="str">
        <f t="shared" si="8"/>
        <v>Ceglédi SZC Közgazdasági és Informatikai Technikum Gazdálkodás_és_menedzsment</v>
      </c>
      <c r="H301" s="126" t="s">
        <v>75</v>
      </c>
      <c r="I301" s="127" t="s">
        <v>75</v>
      </c>
      <c r="J301" s="126" t="s">
        <v>75</v>
      </c>
      <c r="K301" s="128">
        <v>32</v>
      </c>
      <c r="L301" s="128">
        <v>188</v>
      </c>
      <c r="M301" s="117">
        <v>32</v>
      </c>
      <c r="N301" s="128">
        <v>156</v>
      </c>
      <c r="O301" s="128"/>
      <c r="P301" s="128">
        <v>34</v>
      </c>
      <c r="Q301" s="116" t="str">
        <f t="shared" si="9"/>
        <v>-</v>
      </c>
      <c r="R301" s="118"/>
      <c r="S301" s="129" t="s">
        <v>832</v>
      </c>
      <c r="T301" s="125" t="s">
        <v>883</v>
      </c>
      <c r="U301" s="131" t="s">
        <v>833</v>
      </c>
    </row>
    <row r="302" spans="1:21" ht="29" hidden="1" x14ac:dyDescent="0.35">
      <c r="A302" s="121" t="str">
        <f>IFERROR(VLOOKUP(B302,[11]lista!$B$2:$C$46,2,0),"")</f>
        <v>Pest</v>
      </c>
      <c r="B302" s="122" t="s">
        <v>897</v>
      </c>
      <c r="C302" s="123" t="s">
        <v>344</v>
      </c>
      <c r="D302" s="124" t="s">
        <v>836</v>
      </c>
      <c r="E302" s="125" t="s">
        <v>75</v>
      </c>
      <c r="F302" s="57" t="str">
        <f>VLOOKUP(D302,Háttér!$Q$2:$R$24,2,0)</f>
        <v>Gazdálkodás_és_menedzsment</v>
      </c>
      <c r="G302" s="57" t="str">
        <f t="shared" si="8"/>
        <v>Ceglédi SZC Közgazdasági és Informatikai Technikum Gazdálkodás_és_menedzsment</v>
      </c>
      <c r="H302" s="126" t="s">
        <v>75</v>
      </c>
      <c r="I302" s="127" t="s">
        <v>75</v>
      </c>
      <c r="J302" s="126" t="s">
        <v>75</v>
      </c>
      <c r="K302" s="128">
        <v>16</v>
      </c>
      <c r="L302" s="128">
        <v>72</v>
      </c>
      <c r="M302" s="117">
        <v>16</v>
      </c>
      <c r="N302" s="128">
        <v>74</v>
      </c>
      <c r="O302" s="128"/>
      <c r="P302" s="128">
        <v>17</v>
      </c>
      <c r="Q302" s="116" t="str">
        <f t="shared" si="9"/>
        <v>-</v>
      </c>
      <c r="R302" s="118"/>
      <c r="S302" s="129" t="s">
        <v>832</v>
      </c>
      <c r="T302" s="125" t="s">
        <v>883</v>
      </c>
      <c r="U302" s="131" t="s">
        <v>833</v>
      </c>
    </row>
    <row r="303" spans="1:21" ht="29" hidden="1" x14ac:dyDescent="0.35">
      <c r="A303" s="121" t="str">
        <f>IFERROR(VLOOKUP(B303,[11]lista!$B$2:$C$46,2,0),"")</f>
        <v>Pest</v>
      </c>
      <c r="B303" s="122" t="s">
        <v>897</v>
      </c>
      <c r="C303" s="123" t="s">
        <v>344</v>
      </c>
      <c r="D303" s="124" t="s">
        <v>835</v>
      </c>
      <c r="E303" s="125" t="s">
        <v>75</v>
      </c>
      <c r="F303" s="57" t="str">
        <f>VLOOKUP(D303,Háttér!$Q$2:$R$24,2,0)</f>
        <v>Informatika_és_távközlés</v>
      </c>
      <c r="G303" s="57" t="str">
        <f t="shared" si="8"/>
        <v>Ceglédi SZC Közgazdasági és Informatikai Technikum Informatika_és_távközlés</v>
      </c>
      <c r="H303" s="126" t="s">
        <v>75</v>
      </c>
      <c r="I303" s="127" t="s">
        <v>75</v>
      </c>
      <c r="J303" s="126" t="s">
        <v>75</v>
      </c>
      <c r="K303" s="128">
        <v>16</v>
      </c>
      <c r="L303" s="128">
        <v>119</v>
      </c>
      <c r="M303" s="117">
        <v>16</v>
      </c>
      <c r="N303" s="128">
        <v>124</v>
      </c>
      <c r="O303" s="128"/>
      <c r="P303" s="128">
        <v>17</v>
      </c>
      <c r="Q303" s="116" t="str">
        <f t="shared" si="9"/>
        <v>-</v>
      </c>
      <c r="R303" s="118"/>
      <c r="S303" s="129" t="s">
        <v>832</v>
      </c>
      <c r="T303" s="125" t="s">
        <v>883</v>
      </c>
      <c r="U303" s="131" t="s">
        <v>833</v>
      </c>
    </row>
    <row r="304" spans="1:21" ht="29" hidden="1" x14ac:dyDescent="0.35">
      <c r="A304" s="121" t="str">
        <f>IFERROR(VLOOKUP(B304,[11]lista!$B$2:$C$46,2,0),"")</f>
        <v>Pest</v>
      </c>
      <c r="B304" s="122" t="s">
        <v>897</v>
      </c>
      <c r="C304" s="123" t="s">
        <v>344</v>
      </c>
      <c r="D304" s="124" t="s">
        <v>835</v>
      </c>
      <c r="E304" s="125" t="s">
        <v>75</v>
      </c>
      <c r="F304" s="57" t="str">
        <f>VLOOKUP(D304,Háttér!$Q$2:$R$24,2,0)</f>
        <v>Informatika_és_távközlés</v>
      </c>
      <c r="G304" s="57" t="str">
        <f t="shared" si="8"/>
        <v>Ceglédi SZC Közgazdasági és Informatikai Technikum Informatika_és_távközlés</v>
      </c>
      <c r="H304" s="126" t="s">
        <v>75</v>
      </c>
      <c r="I304" s="127" t="s">
        <v>75</v>
      </c>
      <c r="J304" s="126" t="s">
        <v>75</v>
      </c>
      <c r="K304" s="128">
        <v>32</v>
      </c>
      <c r="L304" s="128">
        <v>169</v>
      </c>
      <c r="M304" s="117">
        <v>32</v>
      </c>
      <c r="N304" s="128">
        <v>140</v>
      </c>
      <c r="O304" s="128"/>
      <c r="P304" s="128">
        <v>34</v>
      </c>
      <c r="Q304" s="116" t="str">
        <f t="shared" si="9"/>
        <v>-</v>
      </c>
      <c r="R304" s="118"/>
      <c r="S304" s="129" t="s">
        <v>832</v>
      </c>
      <c r="T304" s="125" t="s">
        <v>883</v>
      </c>
      <c r="U304" s="131" t="s">
        <v>833</v>
      </c>
    </row>
    <row r="305" spans="1:21" ht="29" hidden="1" x14ac:dyDescent="0.35">
      <c r="A305" s="121" t="str">
        <f>IFERROR(VLOOKUP(B305,[11]lista!$B$2:$C$46,2,0),"")</f>
        <v>Pest</v>
      </c>
      <c r="B305" s="122" t="s">
        <v>897</v>
      </c>
      <c r="C305" s="123" t="s">
        <v>708</v>
      </c>
      <c r="D305" s="124" t="s">
        <v>835</v>
      </c>
      <c r="E305" s="125" t="s">
        <v>75</v>
      </c>
      <c r="F305" s="57" t="str">
        <f>VLOOKUP(D305,Háttér!$Q$2:$R$24,2,0)</f>
        <v>Informatika_és_távközlés</v>
      </c>
      <c r="G305" s="57" t="str">
        <f t="shared" si="8"/>
        <v>Ceglédi SZC Nagykátai Ipari Szakképző Iskola Informatika_és_távközlés</v>
      </c>
      <c r="H305" s="126" t="s">
        <v>75</v>
      </c>
      <c r="I305" s="127" t="s">
        <v>75</v>
      </c>
      <c r="J305" s="126" t="s">
        <v>75</v>
      </c>
      <c r="K305" s="128">
        <v>16</v>
      </c>
      <c r="L305" s="128">
        <v>13</v>
      </c>
      <c r="M305" s="117">
        <v>3</v>
      </c>
      <c r="N305" s="128">
        <v>25</v>
      </c>
      <c r="O305" s="128"/>
      <c r="P305" s="128">
        <v>7</v>
      </c>
      <c r="Q305" s="116" t="str">
        <f t="shared" si="9"/>
        <v>-</v>
      </c>
      <c r="R305" s="118"/>
      <c r="S305" s="129" t="s">
        <v>832</v>
      </c>
      <c r="T305" s="125" t="s">
        <v>883</v>
      </c>
      <c r="U305" s="131" t="s">
        <v>833</v>
      </c>
    </row>
    <row r="306" spans="1:21" ht="15.5" hidden="1" x14ac:dyDescent="0.35">
      <c r="A306" s="121" t="str">
        <f>IFERROR(VLOOKUP(B306,[11]lista!$B$2:$C$46,2,0),"")</f>
        <v>Pest</v>
      </c>
      <c r="B306" s="122" t="s">
        <v>897</v>
      </c>
      <c r="C306" s="123" t="s">
        <v>708</v>
      </c>
      <c r="D306" s="124" t="s">
        <v>848</v>
      </c>
      <c r="E306" s="125" t="s">
        <v>75</v>
      </c>
      <c r="F306" s="57" t="str">
        <f>VLOOKUP(D306,Háttér!$Q$2:$R$24,2,0)</f>
        <v>Kereskedelem</v>
      </c>
      <c r="G306" s="57" t="str">
        <f t="shared" si="8"/>
        <v>Ceglédi SZC Nagykátai Ipari Szakképző Iskola Kereskedelem</v>
      </c>
      <c r="H306" s="126" t="s">
        <v>75</v>
      </c>
      <c r="I306" s="127" t="s">
        <v>75</v>
      </c>
      <c r="J306" s="126" t="s">
        <v>75</v>
      </c>
      <c r="K306" s="128">
        <v>16</v>
      </c>
      <c r="L306" s="128">
        <v>5</v>
      </c>
      <c r="M306" s="117">
        <v>1</v>
      </c>
      <c r="N306" s="128">
        <v>16</v>
      </c>
      <c r="O306" s="128"/>
      <c r="P306" s="128">
        <v>2</v>
      </c>
      <c r="Q306" s="116" t="str">
        <f t="shared" si="9"/>
        <v>-</v>
      </c>
      <c r="R306" s="118"/>
      <c r="S306" s="129" t="s">
        <v>832</v>
      </c>
      <c r="T306" s="125" t="s">
        <v>883</v>
      </c>
      <c r="U306" s="131" t="s">
        <v>833</v>
      </c>
    </row>
    <row r="307" spans="1:21" ht="29" hidden="1" x14ac:dyDescent="0.35">
      <c r="A307" s="121" t="str">
        <f>IFERROR(VLOOKUP(B307,[11]lista!$B$2:$C$46,2,0),"")</f>
        <v>Pest</v>
      </c>
      <c r="B307" s="122" t="s">
        <v>897</v>
      </c>
      <c r="C307" s="123" t="s">
        <v>345</v>
      </c>
      <c r="D307" s="124" t="s">
        <v>836</v>
      </c>
      <c r="E307" s="125" t="s">
        <v>75</v>
      </c>
      <c r="F307" s="57" t="str">
        <f>VLOOKUP(D307,Háttér!$Q$2:$R$24,2,0)</f>
        <v>Gazdálkodás_és_menedzsment</v>
      </c>
      <c r="G307" s="57" t="str">
        <f t="shared" si="8"/>
        <v>Ceglédi SZC Szterényi József Technikum és Szakképző Iskola Gazdálkodás_és_menedzsment</v>
      </c>
      <c r="H307" s="126" t="s">
        <v>75</v>
      </c>
      <c r="I307" s="127" t="s">
        <v>75</v>
      </c>
      <c r="J307" s="126" t="s">
        <v>75</v>
      </c>
      <c r="K307" s="128">
        <v>16</v>
      </c>
      <c r="L307" s="128">
        <v>37</v>
      </c>
      <c r="M307" s="117">
        <v>9</v>
      </c>
      <c r="N307" s="128">
        <v>19</v>
      </c>
      <c r="O307" s="128"/>
      <c r="P307" s="128">
        <v>8</v>
      </c>
      <c r="Q307" s="116" t="str">
        <f t="shared" si="9"/>
        <v>+</v>
      </c>
      <c r="R307" s="118"/>
      <c r="S307" s="129" t="s">
        <v>832</v>
      </c>
      <c r="T307" s="125" t="s">
        <v>883</v>
      </c>
      <c r="U307" s="131" t="s">
        <v>833</v>
      </c>
    </row>
    <row r="308" spans="1:21" ht="29" hidden="1" x14ac:dyDescent="0.35">
      <c r="A308" s="121" t="str">
        <f>IFERROR(VLOOKUP(B308,[11]lista!$B$2:$C$46,2,0),"")</f>
        <v>Pest</v>
      </c>
      <c r="B308" s="122" t="s">
        <v>897</v>
      </c>
      <c r="C308" s="123" t="s">
        <v>345</v>
      </c>
      <c r="D308" s="124" t="s">
        <v>848</v>
      </c>
      <c r="E308" s="125" t="s">
        <v>75</v>
      </c>
      <c r="F308" s="57" t="str">
        <f>VLOOKUP(D308,Háttér!$Q$2:$R$24,2,0)</f>
        <v>Kereskedelem</v>
      </c>
      <c r="G308" s="57" t="str">
        <f t="shared" si="8"/>
        <v>Ceglédi SZC Szterényi József Technikum és Szakképző Iskola Kereskedelem</v>
      </c>
      <c r="H308" s="126" t="s">
        <v>75</v>
      </c>
      <c r="I308" s="127" t="s">
        <v>75</v>
      </c>
      <c r="J308" s="126" t="s">
        <v>75</v>
      </c>
      <c r="K308" s="128">
        <v>16</v>
      </c>
      <c r="L308" s="128">
        <v>50</v>
      </c>
      <c r="M308" s="117">
        <v>11</v>
      </c>
      <c r="N308" s="128"/>
      <c r="O308" s="128"/>
      <c r="P308" s="128"/>
      <c r="Q308" s="116" t="str">
        <f t="shared" si="9"/>
        <v>+</v>
      </c>
      <c r="R308" s="118"/>
      <c r="S308" s="129" t="s">
        <v>832</v>
      </c>
      <c r="T308" s="125" t="s">
        <v>891</v>
      </c>
      <c r="U308" s="131" t="s">
        <v>833</v>
      </c>
    </row>
    <row r="309" spans="1:21" ht="29" hidden="1" x14ac:dyDescent="0.35">
      <c r="A309" s="121" t="str">
        <f>IFERROR(VLOOKUP(B309,[11]lista!$B$2:$C$46,2,0),"")</f>
        <v>Pest</v>
      </c>
      <c r="B309" s="122" t="s">
        <v>897</v>
      </c>
      <c r="C309" s="123" t="s">
        <v>345</v>
      </c>
      <c r="D309" s="124" t="s">
        <v>847</v>
      </c>
      <c r="E309" s="125" t="s">
        <v>75</v>
      </c>
      <c r="F309" s="57" t="str">
        <f>VLOOKUP(D309,Háttér!$Q$2:$R$24,2,0)</f>
        <v>Közlekedés_és_szállítmányozás</v>
      </c>
      <c r="G309" s="57" t="str">
        <f t="shared" si="8"/>
        <v>Ceglédi SZC Szterényi József Technikum és Szakképző Iskola Közlekedés_és_szállítmányozás</v>
      </c>
      <c r="H309" s="126" t="s">
        <v>75</v>
      </c>
      <c r="I309" s="127" t="s">
        <v>75</v>
      </c>
      <c r="J309" s="126" t="s">
        <v>75</v>
      </c>
      <c r="K309" s="128">
        <v>32</v>
      </c>
      <c r="L309" s="128">
        <v>76</v>
      </c>
      <c r="M309" s="117">
        <v>24</v>
      </c>
      <c r="N309" s="128">
        <v>58</v>
      </c>
      <c r="O309" s="128"/>
      <c r="P309" s="128">
        <v>19</v>
      </c>
      <c r="Q309" s="116" t="str">
        <f t="shared" si="9"/>
        <v>+</v>
      </c>
      <c r="R309" s="118"/>
      <c r="S309" s="129" t="s">
        <v>832</v>
      </c>
      <c r="T309" s="125" t="s">
        <v>883</v>
      </c>
      <c r="U309" s="131" t="s">
        <v>833</v>
      </c>
    </row>
    <row r="310" spans="1:21" ht="29" hidden="1" x14ac:dyDescent="0.35">
      <c r="A310" s="121" t="str">
        <f>IFERROR(VLOOKUP(B310,[11]lista!$B$2:$C$46,2,0),"")</f>
        <v>Pest</v>
      </c>
      <c r="B310" s="122" t="s">
        <v>897</v>
      </c>
      <c r="C310" s="123" t="s">
        <v>345</v>
      </c>
      <c r="D310" s="124" t="s">
        <v>846</v>
      </c>
      <c r="E310" s="125" t="s">
        <v>75</v>
      </c>
      <c r="F310" s="57" t="str">
        <f>VLOOKUP(D310,Háttér!$Q$2:$R$24,2,0)</f>
        <v>Specializált_gép_és_járműgyártás</v>
      </c>
      <c r="G310" s="57" t="str">
        <f t="shared" si="8"/>
        <v>Ceglédi SZC Szterényi József Technikum és Szakképző Iskola Specializált_gép_és_járműgyártás</v>
      </c>
      <c r="H310" s="126" t="s">
        <v>75</v>
      </c>
      <c r="I310" s="127" t="s">
        <v>75</v>
      </c>
      <c r="J310" s="126" t="s">
        <v>75</v>
      </c>
      <c r="K310" s="128">
        <v>16</v>
      </c>
      <c r="L310" s="128">
        <v>31</v>
      </c>
      <c r="M310" s="117">
        <v>6</v>
      </c>
      <c r="N310" s="128">
        <v>24</v>
      </c>
      <c r="O310" s="128"/>
      <c r="P310" s="128">
        <v>5</v>
      </c>
      <c r="Q310" s="116" t="str">
        <f t="shared" si="9"/>
        <v>+</v>
      </c>
      <c r="R310" s="118"/>
      <c r="S310" s="129" t="s">
        <v>832</v>
      </c>
      <c r="T310" s="125" t="s">
        <v>883</v>
      </c>
      <c r="U310" s="131" t="s">
        <v>833</v>
      </c>
    </row>
    <row r="311" spans="1:21" ht="29" hidden="1" x14ac:dyDescent="0.35">
      <c r="A311" s="121" t="str">
        <f>IFERROR(VLOOKUP(B311,[11]lista!$B$2:$C$46,2,0),"")</f>
        <v>Pest</v>
      </c>
      <c r="B311" s="122" t="s">
        <v>897</v>
      </c>
      <c r="C311" s="123" t="s">
        <v>345</v>
      </c>
      <c r="D311" s="124" t="s">
        <v>857</v>
      </c>
      <c r="E311" s="125" t="s">
        <v>75</v>
      </c>
      <c r="F311" s="57" t="str">
        <f>VLOOKUP(D311,Háttér!$Q$2:$R$24,2,0)</f>
        <v>Elektronika_és_elektrotechnika</v>
      </c>
      <c r="G311" s="57" t="str">
        <f t="shared" si="8"/>
        <v>Ceglédi SZC Szterényi József Technikum és Szakképző Iskola Elektronika_és_elektrotechnika</v>
      </c>
      <c r="H311" s="126" t="s">
        <v>75</v>
      </c>
      <c r="I311" s="127" t="s">
        <v>75</v>
      </c>
      <c r="J311" s="126" t="s">
        <v>75</v>
      </c>
      <c r="K311" s="128">
        <v>16</v>
      </c>
      <c r="L311" s="128">
        <v>47</v>
      </c>
      <c r="M311" s="117">
        <v>14</v>
      </c>
      <c r="N311" s="128"/>
      <c r="O311" s="128"/>
      <c r="P311" s="128"/>
      <c r="Q311" s="116" t="str">
        <f t="shared" si="9"/>
        <v>+</v>
      </c>
      <c r="R311" s="118"/>
      <c r="S311" s="129" t="s">
        <v>832</v>
      </c>
      <c r="T311" s="125" t="s">
        <v>891</v>
      </c>
      <c r="U311" s="131" t="s">
        <v>833</v>
      </c>
    </row>
    <row r="312" spans="1:21" ht="29" hidden="1" x14ac:dyDescent="0.35">
      <c r="A312" s="121" t="str">
        <f>IFERROR(VLOOKUP(B312,[11]lista!$B$2:$C$46,2,0),"")</f>
        <v>Pest</v>
      </c>
      <c r="B312" s="122" t="s">
        <v>897</v>
      </c>
      <c r="C312" s="123" t="s">
        <v>346</v>
      </c>
      <c r="D312" s="124" t="s">
        <v>848</v>
      </c>
      <c r="E312" s="125" t="s">
        <v>75</v>
      </c>
      <c r="F312" s="57" t="str">
        <f>VLOOKUP(D312,Háttér!$Q$2:$R$24,2,0)</f>
        <v>Kereskedelem</v>
      </c>
      <c r="G312" s="57" t="str">
        <f t="shared" si="8"/>
        <v>Ceglédi SZC Unghváry László Vendéglátóipari Technikum és Szakképző Iskola Kereskedelem</v>
      </c>
      <c r="H312" s="126" t="s">
        <v>75</v>
      </c>
      <c r="I312" s="127" t="s">
        <v>75</v>
      </c>
      <c r="J312" s="126" t="s">
        <v>75</v>
      </c>
      <c r="K312" s="128">
        <v>32</v>
      </c>
      <c r="L312" s="128">
        <v>124</v>
      </c>
      <c r="M312" s="117">
        <v>32</v>
      </c>
      <c r="N312" s="128">
        <v>82</v>
      </c>
      <c r="O312" s="128"/>
      <c r="P312" s="128">
        <v>19</v>
      </c>
      <c r="Q312" s="116" t="str">
        <f t="shared" si="9"/>
        <v>+</v>
      </c>
      <c r="R312" s="118"/>
      <c r="S312" s="129" t="s">
        <v>832</v>
      </c>
      <c r="T312" s="125" t="s">
        <v>883</v>
      </c>
      <c r="U312" s="131" t="s">
        <v>833</v>
      </c>
    </row>
    <row r="313" spans="1:21" ht="159.5" hidden="1" x14ac:dyDescent="0.35">
      <c r="A313" s="121" t="str">
        <f>IFERROR(VLOOKUP(B313,[11]lista!$B$2:$C$46,2,0),"")</f>
        <v>Pest</v>
      </c>
      <c r="B313" s="122" t="s">
        <v>897</v>
      </c>
      <c r="C313" s="123" t="s">
        <v>346</v>
      </c>
      <c r="D313" s="124" t="s">
        <v>831</v>
      </c>
      <c r="E313" s="125" t="s">
        <v>75</v>
      </c>
      <c r="F313" s="57" t="str">
        <f>VLOOKUP(D313,Háttér!$Q$2:$R$24,2,0)</f>
        <v>Turizmus_vendéglátás</v>
      </c>
      <c r="G313" s="57" t="str">
        <f t="shared" si="8"/>
        <v>Ceglédi SZC Unghváry László Vendéglátóipari Technikum és Szakképző Iskola Turizmus_vendéglátás</v>
      </c>
      <c r="H313" s="126" t="s">
        <v>75</v>
      </c>
      <c r="I313" s="127" t="s">
        <v>75</v>
      </c>
      <c r="J313" s="126" t="s">
        <v>75</v>
      </c>
      <c r="K313" s="128">
        <v>64</v>
      </c>
      <c r="L313" s="128">
        <v>230</v>
      </c>
      <c r="M313" s="117">
        <v>65</v>
      </c>
      <c r="N313" s="128">
        <v>210</v>
      </c>
      <c r="O313" s="128"/>
      <c r="P313" s="128">
        <v>55</v>
      </c>
      <c r="Q313" s="116" t="str">
        <f t="shared" si="9"/>
        <v>+</v>
      </c>
      <c r="R313" s="163" t="s">
        <v>898</v>
      </c>
      <c r="S313" s="129" t="s">
        <v>832</v>
      </c>
      <c r="T313" s="125" t="s">
        <v>883</v>
      </c>
      <c r="U313" s="131" t="s">
        <v>833</v>
      </c>
    </row>
    <row r="314" spans="1:21" ht="29" hidden="1" x14ac:dyDescent="0.35">
      <c r="A314" s="121" t="str">
        <f>IFERROR(VLOOKUP(B314,[12]lista!$B$2:$C$46,2,0),"")</f>
        <v>Hajdú-Bihar</v>
      </c>
      <c r="B314" s="122" t="s">
        <v>899</v>
      </c>
      <c r="C314" s="123" t="s">
        <v>348</v>
      </c>
      <c r="D314" s="124" t="s">
        <v>835</v>
      </c>
      <c r="E314" s="125" t="s">
        <v>75</v>
      </c>
      <c r="F314" s="57" t="str">
        <f>VLOOKUP(D314,Háttér!$Q$2:$R$24,2,0)</f>
        <v>Informatika_és_távközlés</v>
      </c>
      <c r="G314" s="57" t="str">
        <f t="shared" si="8"/>
        <v>Debreceni SZC Baross Gábor Technikum, Szakképző Iskola és Kollégium Informatika_és_távközlés</v>
      </c>
      <c r="H314" s="126" t="s">
        <v>75</v>
      </c>
      <c r="I314" s="127" t="s">
        <v>75</v>
      </c>
      <c r="J314" s="126" t="s">
        <v>75</v>
      </c>
      <c r="K314" s="128">
        <v>32</v>
      </c>
      <c r="L314" s="128">
        <v>172</v>
      </c>
      <c r="M314" s="117">
        <v>48</v>
      </c>
      <c r="N314" s="128">
        <v>106</v>
      </c>
      <c r="O314" s="128"/>
      <c r="P314" s="128">
        <v>22</v>
      </c>
      <c r="Q314" s="116" t="str">
        <f t="shared" si="9"/>
        <v>+</v>
      </c>
      <c r="R314" s="118"/>
      <c r="S314" s="129" t="s">
        <v>832</v>
      </c>
      <c r="T314" s="136"/>
      <c r="U314" s="131" t="s">
        <v>833</v>
      </c>
    </row>
    <row r="315" spans="1:21" ht="29" hidden="1" x14ac:dyDescent="0.35">
      <c r="A315" s="121" t="str">
        <f>IFERROR(VLOOKUP(B315,[12]lista!$B$2:$C$46,2,0),"")</f>
        <v>Hajdú-Bihar</v>
      </c>
      <c r="B315" s="122" t="s">
        <v>899</v>
      </c>
      <c r="C315" s="123" t="s">
        <v>348</v>
      </c>
      <c r="D315" s="124" t="s">
        <v>835</v>
      </c>
      <c r="E315" s="125" t="s">
        <v>75</v>
      </c>
      <c r="F315" s="57" t="str">
        <f>VLOOKUP(D315,Háttér!$Q$2:$R$24,2,0)</f>
        <v>Informatika_és_távközlés</v>
      </c>
      <c r="G315" s="57" t="str">
        <f t="shared" si="8"/>
        <v>Debreceni SZC Baross Gábor Technikum, Szakképző Iskola és Kollégium Informatika_és_távközlés</v>
      </c>
      <c r="H315" s="126" t="s">
        <v>75</v>
      </c>
      <c r="I315" s="127" t="s">
        <v>75</v>
      </c>
      <c r="J315" s="126" t="s">
        <v>75</v>
      </c>
      <c r="K315" s="128">
        <v>12</v>
      </c>
      <c r="L315" s="128">
        <v>139</v>
      </c>
      <c r="M315" s="117">
        <v>16</v>
      </c>
      <c r="N315" s="128">
        <v>107</v>
      </c>
      <c r="O315" s="128"/>
      <c r="P315" s="128">
        <v>12</v>
      </c>
      <c r="Q315" s="116" t="str">
        <f t="shared" si="9"/>
        <v>+</v>
      </c>
      <c r="R315" s="118"/>
      <c r="S315" s="129" t="s">
        <v>832</v>
      </c>
      <c r="T315" s="136"/>
      <c r="U315" s="131" t="s">
        <v>833</v>
      </c>
    </row>
    <row r="316" spans="1:21" ht="29" hidden="1" x14ac:dyDescent="0.35">
      <c r="A316" s="121" t="str">
        <f>IFERROR(VLOOKUP(B316,[12]lista!$B$2:$C$46,2,0),"")</f>
        <v>Hajdú-Bihar</v>
      </c>
      <c r="B316" s="122" t="s">
        <v>899</v>
      </c>
      <c r="C316" s="123" t="s">
        <v>348</v>
      </c>
      <c r="D316" s="124" t="s">
        <v>834</v>
      </c>
      <c r="E316" s="125" t="s">
        <v>75</v>
      </c>
      <c r="F316" s="57" t="str">
        <f>VLOOKUP(D316,Háttér!$Q$2:$R$24,2,0)</f>
        <v>Gépészet</v>
      </c>
      <c r="G316" s="57" t="str">
        <f t="shared" si="8"/>
        <v>Debreceni SZC Baross Gábor Technikum, Szakképző Iskola és Kollégium Gépészet</v>
      </c>
      <c r="H316" s="126" t="s">
        <v>75</v>
      </c>
      <c r="I316" s="127" t="s">
        <v>75</v>
      </c>
      <c r="J316" s="126" t="s">
        <v>75</v>
      </c>
      <c r="K316" s="128">
        <v>20</v>
      </c>
      <c r="L316" s="128">
        <v>84</v>
      </c>
      <c r="M316" s="117">
        <v>19</v>
      </c>
      <c r="N316" s="128">
        <v>72</v>
      </c>
      <c r="O316" s="128"/>
      <c r="P316" s="128">
        <v>18</v>
      </c>
      <c r="Q316" s="116" t="str">
        <f t="shared" si="9"/>
        <v>+</v>
      </c>
      <c r="R316" s="118"/>
      <c r="S316" s="129" t="s">
        <v>832</v>
      </c>
      <c r="T316" s="136"/>
      <c r="U316" s="131" t="s">
        <v>833</v>
      </c>
    </row>
    <row r="317" spans="1:21" ht="29" hidden="1" x14ac:dyDescent="0.35">
      <c r="A317" s="121" t="str">
        <f>IFERROR(VLOOKUP(B317,[12]lista!$B$2:$C$46,2,0),"")</f>
        <v>Hajdú-Bihar</v>
      </c>
      <c r="B317" s="122" t="s">
        <v>899</v>
      </c>
      <c r="C317" s="123" t="s">
        <v>349</v>
      </c>
      <c r="D317" s="124" t="s">
        <v>857</v>
      </c>
      <c r="E317" s="125" t="s">
        <v>75</v>
      </c>
      <c r="F317" s="57" t="str">
        <f>VLOOKUP(D317,Háttér!$Q$2:$R$24,2,0)</f>
        <v>Elektronika_és_elektrotechnika</v>
      </c>
      <c r="G317" s="57" t="str">
        <f t="shared" si="8"/>
        <v>Debreceni SZC Beregszászi Pál Technikum Elektronika_és_elektrotechnika</v>
      </c>
      <c r="H317" s="126" t="s">
        <v>75</v>
      </c>
      <c r="I317" s="127" t="s">
        <v>75</v>
      </c>
      <c r="J317" s="126" t="s">
        <v>75</v>
      </c>
      <c r="K317" s="128">
        <v>32</v>
      </c>
      <c r="L317" s="128">
        <v>67</v>
      </c>
      <c r="M317" s="117">
        <v>14</v>
      </c>
      <c r="N317" s="128">
        <v>84</v>
      </c>
      <c r="O317" s="128"/>
      <c r="P317" s="128">
        <v>22</v>
      </c>
      <c r="Q317" s="116" t="str">
        <f t="shared" si="9"/>
        <v>-</v>
      </c>
      <c r="R317" s="118"/>
      <c r="S317" s="129" t="s">
        <v>832</v>
      </c>
      <c r="T317" s="136"/>
      <c r="U317" s="131" t="s">
        <v>833</v>
      </c>
    </row>
    <row r="318" spans="1:21" ht="29" hidden="1" x14ac:dyDescent="0.35">
      <c r="A318" s="121" t="str">
        <f>IFERROR(VLOOKUP(B318,[12]lista!$B$2:$C$46,2,0),"")</f>
        <v>Hajdú-Bihar</v>
      </c>
      <c r="B318" s="122" t="s">
        <v>899</v>
      </c>
      <c r="C318" s="123" t="s">
        <v>349</v>
      </c>
      <c r="D318" s="124" t="s">
        <v>857</v>
      </c>
      <c r="E318" s="125" t="s">
        <v>75</v>
      </c>
      <c r="F318" s="57" t="str">
        <f>VLOOKUP(D318,Háttér!$Q$2:$R$24,2,0)</f>
        <v>Elektronika_és_elektrotechnika</v>
      </c>
      <c r="G318" s="57" t="str">
        <f t="shared" si="8"/>
        <v>Debreceni SZC Beregszászi Pál Technikum Elektronika_és_elektrotechnika</v>
      </c>
      <c r="H318" s="126" t="s">
        <v>75</v>
      </c>
      <c r="I318" s="127" t="s">
        <v>75</v>
      </c>
      <c r="J318" s="126" t="s">
        <v>75</v>
      </c>
      <c r="K318" s="128">
        <v>32</v>
      </c>
      <c r="L318" s="128">
        <v>48</v>
      </c>
      <c r="M318" s="117">
        <v>13</v>
      </c>
      <c r="N318" s="128">
        <v>33</v>
      </c>
      <c r="O318" s="128"/>
      <c r="P318" s="128">
        <v>5</v>
      </c>
      <c r="Q318" s="116" t="str">
        <f t="shared" si="9"/>
        <v>+</v>
      </c>
      <c r="R318" s="118"/>
      <c r="S318" s="129" t="s">
        <v>832</v>
      </c>
      <c r="T318" s="137"/>
      <c r="U318" s="131" t="s">
        <v>833</v>
      </c>
    </row>
    <row r="319" spans="1:21" ht="29" hidden="1" x14ac:dyDescent="0.35">
      <c r="A319" s="121" t="str">
        <f>IFERROR(VLOOKUP(B319,[12]lista!$B$2:$C$46,2,0),"")</f>
        <v>Hajdú-Bihar</v>
      </c>
      <c r="B319" s="122" t="s">
        <v>899</v>
      </c>
      <c r="C319" s="123" t="s">
        <v>349</v>
      </c>
      <c r="D319" s="124" t="s">
        <v>846</v>
      </c>
      <c r="E319" s="125" t="s">
        <v>75</v>
      </c>
      <c r="F319" s="57" t="str">
        <f>VLOOKUP(D319,Háttér!$Q$2:$R$24,2,0)</f>
        <v>Specializált_gép_és_járműgyártás</v>
      </c>
      <c r="G319" s="57" t="str">
        <f t="shared" si="8"/>
        <v>Debreceni SZC Beregszászi Pál Technikum Specializált_gép_és_járműgyártás</v>
      </c>
      <c r="H319" s="126" t="s">
        <v>75</v>
      </c>
      <c r="I319" s="127" t="s">
        <v>75</v>
      </c>
      <c r="J319" s="126" t="s">
        <v>75</v>
      </c>
      <c r="K319" s="128">
        <v>20</v>
      </c>
      <c r="L319" s="128">
        <v>69</v>
      </c>
      <c r="M319" s="117">
        <v>15</v>
      </c>
      <c r="N319" s="128">
        <v>82</v>
      </c>
      <c r="O319" s="128"/>
      <c r="P319" s="128">
        <v>11</v>
      </c>
      <c r="Q319" s="116" t="str">
        <f t="shared" si="9"/>
        <v>+</v>
      </c>
      <c r="R319" s="118"/>
      <c r="S319" s="129" t="s">
        <v>832</v>
      </c>
      <c r="T319" s="136"/>
      <c r="U319" s="131" t="s">
        <v>833</v>
      </c>
    </row>
    <row r="320" spans="1:21" ht="15.5" hidden="1" x14ac:dyDescent="0.35">
      <c r="A320" s="121" t="str">
        <f>IFERROR(VLOOKUP(B320,[12]lista!$B$2:$C$46,2,0),"")</f>
        <v>Hajdú-Bihar</v>
      </c>
      <c r="B320" s="122" t="s">
        <v>899</v>
      </c>
      <c r="C320" s="123" t="s">
        <v>349</v>
      </c>
      <c r="D320" s="124" t="s">
        <v>834</v>
      </c>
      <c r="E320" s="125" t="s">
        <v>75</v>
      </c>
      <c r="F320" s="57" t="str">
        <f>VLOOKUP(D320,Háttér!$Q$2:$R$24,2,0)</f>
        <v>Gépészet</v>
      </c>
      <c r="G320" s="57" t="str">
        <f t="shared" si="8"/>
        <v>Debreceni SZC Beregszászi Pál Technikum Gépészet</v>
      </c>
      <c r="H320" s="126" t="s">
        <v>75</v>
      </c>
      <c r="I320" s="127" t="s">
        <v>75</v>
      </c>
      <c r="J320" s="126" t="s">
        <v>75</v>
      </c>
      <c r="K320" s="128">
        <v>12</v>
      </c>
      <c r="L320" s="128">
        <v>46</v>
      </c>
      <c r="M320" s="117">
        <v>6</v>
      </c>
      <c r="N320" s="128">
        <v>61</v>
      </c>
      <c r="O320" s="128"/>
      <c r="P320" s="128">
        <v>10</v>
      </c>
      <c r="Q320" s="116" t="str">
        <f t="shared" si="9"/>
        <v>-</v>
      </c>
      <c r="R320" s="118"/>
      <c r="S320" s="129" t="s">
        <v>832</v>
      </c>
      <c r="T320" s="136"/>
      <c r="U320" s="131" t="s">
        <v>833</v>
      </c>
    </row>
    <row r="321" spans="1:21" ht="29" hidden="1" x14ac:dyDescent="0.35">
      <c r="A321" s="121" t="str">
        <f>IFERROR(VLOOKUP(B321,[12]lista!$B$2:$C$46,2,0),"")</f>
        <v>Hajdú-Bihar</v>
      </c>
      <c r="B321" s="122" t="s">
        <v>899</v>
      </c>
      <c r="C321" s="123" t="s">
        <v>349</v>
      </c>
      <c r="D321" s="124" t="s">
        <v>846</v>
      </c>
      <c r="E321" s="125" t="s">
        <v>75</v>
      </c>
      <c r="F321" s="57" t="str">
        <f>VLOOKUP(D321,Háttér!$Q$2:$R$24,2,0)</f>
        <v>Specializált_gép_és_járműgyártás</v>
      </c>
      <c r="G321" s="57" t="str">
        <f t="shared" si="8"/>
        <v>Debreceni SZC Beregszászi Pál Technikum Specializált_gép_és_járműgyártás</v>
      </c>
      <c r="H321" s="126" t="s">
        <v>75</v>
      </c>
      <c r="I321" s="127" t="s">
        <v>75</v>
      </c>
      <c r="J321" s="126" t="s">
        <v>75</v>
      </c>
      <c r="K321" s="128">
        <v>32</v>
      </c>
      <c r="L321" s="128">
        <v>146</v>
      </c>
      <c r="M321" s="117">
        <v>32</v>
      </c>
      <c r="N321" s="128">
        <v>145</v>
      </c>
      <c r="O321" s="128"/>
      <c r="P321" s="128">
        <v>34</v>
      </c>
      <c r="Q321" s="116" t="str">
        <f t="shared" si="9"/>
        <v>-</v>
      </c>
      <c r="R321" s="118"/>
      <c r="S321" s="129" t="s">
        <v>832</v>
      </c>
      <c r="T321" s="136"/>
      <c r="U321" s="131" t="s">
        <v>833</v>
      </c>
    </row>
    <row r="322" spans="1:21" ht="29" hidden="1" x14ac:dyDescent="0.35">
      <c r="A322" s="121" t="str">
        <f>IFERROR(VLOOKUP(B322,[12]lista!$B$2:$C$46,2,0),"")</f>
        <v>Hajdú-Bihar</v>
      </c>
      <c r="B322" s="122" t="s">
        <v>899</v>
      </c>
      <c r="C322" s="123" t="s">
        <v>349</v>
      </c>
      <c r="D322" s="124" t="s">
        <v>835</v>
      </c>
      <c r="E322" s="125" t="s">
        <v>75</v>
      </c>
      <c r="F322" s="57" t="str">
        <f>VLOOKUP(D322,Háttér!$Q$2:$R$24,2,0)</f>
        <v>Informatika_és_távközlés</v>
      </c>
      <c r="G322" s="57" t="str">
        <f t="shared" si="8"/>
        <v>Debreceni SZC Beregszászi Pál Technikum Informatika_és_távközlés</v>
      </c>
      <c r="H322" s="126" t="s">
        <v>75</v>
      </c>
      <c r="I322" s="127" t="s">
        <v>75</v>
      </c>
      <c r="J322" s="126" t="s">
        <v>75</v>
      </c>
      <c r="K322" s="128">
        <v>32</v>
      </c>
      <c r="L322" s="128">
        <v>222</v>
      </c>
      <c r="M322" s="117">
        <v>32</v>
      </c>
      <c r="N322" s="128">
        <v>177</v>
      </c>
      <c r="O322" s="128"/>
      <c r="P322" s="128">
        <v>34</v>
      </c>
      <c r="Q322" s="116" t="str">
        <f t="shared" si="9"/>
        <v>-</v>
      </c>
      <c r="R322" s="118"/>
      <c r="S322" s="129" t="s">
        <v>832</v>
      </c>
      <c r="T322" s="136"/>
      <c r="U322" s="131" t="s">
        <v>833</v>
      </c>
    </row>
    <row r="323" spans="1:21" ht="29" hidden="1" x14ac:dyDescent="0.35">
      <c r="A323" s="121" t="str">
        <f>IFERROR(VLOOKUP(B323,[12]lista!$B$2:$C$46,2,0),"")</f>
        <v>Hajdú-Bihar</v>
      </c>
      <c r="B323" s="122" t="s">
        <v>899</v>
      </c>
      <c r="C323" s="123" t="s">
        <v>349</v>
      </c>
      <c r="D323" s="124" t="s">
        <v>835</v>
      </c>
      <c r="E323" s="125" t="s">
        <v>75</v>
      </c>
      <c r="F323" s="57" t="str">
        <f>VLOOKUP(D323,Háttér!$Q$2:$R$24,2,0)</f>
        <v>Informatika_és_távközlés</v>
      </c>
      <c r="G323" s="57" t="str">
        <f t="shared" ref="G323:G386" si="10">C323&amp;" "&amp;F323</f>
        <v>Debreceni SZC Beregszászi Pál Technikum Informatika_és_távközlés</v>
      </c>
      <c r="H323" s="126" t="s">
        <v>75</v>
      </c>
      <c r="I323" s="127" t="s">
        <v>75</v>
      </c>
      <c r="J323" s="126" t="s">
        <v>75</v>
      </c>
      <c r="K323" s="128">
        <v>32</v>
      </c>
      <c r="L323" s="128">
        <v>187</v>
      </c>
      <c r="M323" s="117">
        <v>32</v>
      </c>
      <c r="N323" s="128">
        <v>161</v>
      </c>
      <c r="O323" s="128"/>
      <c r="P323" s="128">
        <v>34</v>
      </c>
      <c r="Q323" s="116" t="str">
        <f t="shared" ref="Q323:Q386" si="11">IF(P323&lt;=M323,"+","-")</f>
        <v>-</v>
      </c>
      <c r="R323" s="118"/>
      <c r="S323" s="129" t="s">
        <v>832</v>
      </c>
      <c r="T323" s="136"/>
      <c r="U323" s="131" t="s">
        <v>833</v>
      </c>
    </row>
    <row r="324" spans="1:21" ht="29" hidden="1" x14ac:dyDescent="0.35">
      <c r="A324" s="121" t="str">
        <f>IFERROR(VLOOKUP(B324,[12]lista!$B$2:$C$46,2,0),"")</f>
        <v>Hajdú-Bihar</v>
      </c>
      <c r="B324" s="122" t="s">
        <v>899</v>
      </c>
      <c r="C324" s="123" t="s">
        <v>350</v>
      </c>
      <c r="D324" s="124" t="s">
        <v>831</v>
      </c>
      <c r="E324" s="125" t="s">
        <v>75</v>
      </c>
      <c r="F324" s="57" t="str">
        <f>VLOOKUP(D324,Háttér!$Q$2:$R$24,2,0)</f>
        <v>Turizmus_vendéglátás</v>
      </c>
      <c r="G324" s="57" t="str">
        <f t="shared" si="10"/>
        <v>Debreceni SZC Bethlen Gábor Közgazdasági Technikum Turizmus_vendéglátás</v>
      </c>
      <c r="H324" s="126" t="s">
        <v>75</v>
      </c>
      <c r="I324" s="127" t="s">
        <v>869</v>
      </c>
      <c r="J324" s="126" t="s">
        <v>74</v>
      </c>
      <c r="K324" s="128">
        <v>32</v>
      </c>
      <c r="L324" s="128">
        <v>235</v>
      </c>
      <c r="M324" s="117">
        <v>32</v>
      </c>
      <c r="N324" s="128">
        <v>214</v>
      </c>
      <c r="O324" s="128"/>
      <c r="P324" s="128">
        <v>30</v>
      </c>
      <c r="Q324" s="116" t="str">
        <f t="shared" si="11"/>
        <v>+</v>
      </c>
      <c r="R324" s="118"/>
      <c r="S324" s="129" t="s">
        <v>832</v>
      </c>
      <c r="T324" s="136"/>
      <c r="U324" s="131" t="s">
        <v>833</v>
      </c>
    </row>
    <row r="325" spans="1:21" ht="29" hidden="1" x14ac:dyDescent="0.35">
      <c r="A325" s="121" t="str">
        <f>IFERROR(VLOOKUP(B325,[12]lista!$B$2:$C$46,2,0),"")</f>
        <v>Hajdú-Bihar</v>
      </c>
      <c r="B325" s="122" t="s">
        <v>899</v>
      </c>
      <c r="C325" s="123" t="s">
        <v>350</v>
      </c>
      <c r="D325" s="124" t="s">
        <v>836</v>
      </c>
      <c r="E325" s="125" t="s">
        <v>75</v>
      </c>
      <c r="F325" s="57" t="str">
        <f>VLOOKUP(D325,Háttér!$Q$2:$R$24,2,0)</f>
        <v>Gazdálkodás_és_menedzsment</v>
      </c>
      <c r="G325" s="57" t="str">
        <f t="shared" si="10"/>
        <v>Debreceni SZC Bethlen Gábor Közgazdasági Technikum Gazdálkodás_és_menedzsment</v>
      </c>
      <c r="H325" s="126" t="s">
        <v>75</v>
      </c>
      <c r="I325" s="127" t="s">
        <v>869</v>
      </c>
      <c r="J325" s="126" t="s">
        <v>74</v>
      </c>
      <c r="K325" s="128">
        <v>32</v>
      </c>
      <c r="L325" s="128">
        <v>235</v>
      </c>
      <c r="M325" s="117">
        <v>32</v>
      </c>
      <c r="N325" s="128">
        <v>154</v>
      </c>
      <c r="O325" s="128"/>
      <c r="P325" s="128">
        <v>30</v>
      </c>
      <c r="Q325" s="116" t="str">
        <f t="shared" si="11"/>
        <v>+</v>
      </c>
      <c r="R325" s="118"/>
      <c r="S325" s="129" t="s">
        <v>832</v>
      </c>
      <c r="T325" s="136"/>
      <c r="U325" s="131" t="s">
        <v>833</v>
      </c>
    </row>
    <row r="326" spans="1:21" ht="29" hidden="1" x14ac:dyDescent="0.35">
      <c r="A326" s="121" t="str">
        <f>IFERROR(VLOOKUP(B326,[12]lista!$B$2:$C$46,2,0),"")</f>
        <v>Hajdú-Bihar</v>
      </c>
      <c r="B326" s="122" t="s">
        <v>899</v>
      </c>
      <c r="C326" s="123" t="s">
        <v>350</v>
      </c>
      <c r="D326" s="124" t="s">
        <v>836</v>
      </c>
      <c r="E326" s="125" t="s">
        <v>75</v>
      </c>
      <c r="F326" s="57" t="str">
        <f>VLOOKUP(D326,Háttér!$Q$2:$R$24,2,0)</f>
        <v>Gazdálkodás_és_menedzsment</v>
      </c>
      <c r="G326" s="57" t="str">
        <f t="shared" si="10"/>
        <v>Debreceni SZC Bethlen Gábor Közgazdasági Technikum Gazdálkodás_és_menedzsment</v>
      </c>
      <c r="H326" s="126" t="s">
        <v>75</v>
      </c>
      <c r="I326" s="127" t="s">
        <v>75</v>
      </c>
      <c r="J326" s="126" t="s">
        <v>75</v>
      </c>
      <c r="K326" s="128">
        <v>64</v>
      </c>
      <c r="L326" s="128">
        <v>378</v>
      </c>
      <c r="M326" s="117">
        <v>64</v>
      </c>
      <c r="N326" s="128">
        <v>287</v>
      </c>
      <c r="O326" s="128"/>
      <c r="P326" s="128">
        <v>40</v>
      </c>
      <c r="Q326" s="116" t="str">
        <f t="shared" si="11"/>
        <v>+</v>
      </c>
      <c r="R326" s="118"/>
      <c r="S326" s="129" t="s">
        <v>832</v>
      </c>
      <c r="T326" s="136"/>
      <c r="U326" s="131" t="s">
        <v>833</v>
      </c>
    </row>
    <row r="327" spans="1:21" ht="29" hidden="1" x14ac:dyDescent="0.35">
      <c r="A327" s="121" t="str">
        <f>IFERROR(VLOOKUP(B327,[12]lista!$B$2:$C$46,2,0),"")</f>
        <v>Hajdú-Bihar</v>
      </c>
      <c r="B327" s="122" t="s">
        <v>899</v>
      </c>
      <c r="C327" s="123" t="s">
        <v>351</v>
      </c>
      <c r="D327" s="124" t="s">
        <v>835</v>
      </c>
      <c r="E327" s="125" t="s">
        <v>75</v>
      </c>
      <c r="F327" s="57" t="str">
        <f>VLOOKUP(D327,Háttér!$Q$2:$R$24,2,0)</f>
        <v>Informatika_és_távközlés</v>
      </c>
      <c r="G327" s="57" t="str">
        <f t="shared" si="10"/>
        <v>Debreceni SZC Brassai Sámuel Műszaki Technikum Informatika_és_távközlés</v>
      </c>
      <c r="H327" s="126" t="s">
        <v>75</v>
      </c>
      <c r="I327" s="127" t="s">
        <v>75</v>
      </c>
      <c r="J327" s="126" t="s">
        <v>75</v>
      </c>
      <c r="K327" s="128">
        <v>32</v>
      </c>
      <c r="L327" s="128">
        <v>268</v>
      </c>
      <c r="M327" s="117">
        <v>32</v>
      </c>
      <c r="N327" s="128">
        <v>265</v>
      </c>
      <c r="O327" s="128"/>
      <c r="P327" s="128">
        <v>22</v>
      </c>
      <c r="Q327" s="116" t="str">
        <f t="shared" si="11"/>
        <v>+</v>
      </c>
      <c r="R327" s="118"/>
      <c r="S327" s="129" t="s">
        <v>832</v>
      </c>
      <c r="T327" s="136"/>
      <c r="U327" s="131" t="s">
        <v>833</v>
      </c>
    </row>
    <row r="328" spans="1:21" ht="29" hidden="1" x14ac:dyDescent="0.35">
      <c r="A328" s="121" t="str">
        <f>IFERROR(VLOOKUP(B328,[12]lista!$B$2:$C$46,2,0),"")</f>
        <v>Hajdú-Bihar</v>
      </c>
      <c r="B328" s="122" t="s">
        <v>899</v>
      </c>
      <c r="C328" s="123" t="s">
        <v>351</v>
      </c>
      <c r="D328" s="124" t="s">
        <v>847</v>
      </c>
      <c r="E328" s="125" t="s">
        <v>75</v>
      </c>
      <c r="F328" s="57" t="str">
        <f>VLOOKUP(D328,Háttér!$Q$2:$R$24,2,0)</f>
        <v>Közlekedés_és_szállítmányozás</v>
      </c>
      <c r="G328" s="57" t="str">
        <f t="shared" si="10"/>
        <v>Debreceni SZC Brassai Sámuel Műszaki Technikum Közlekedés_és_szállítmányozás</v>
      </c>
      <c r="H328" s="126" t="s">
        <v>75</v>
      </c>
      <c r="I328" s="127" t="s">
        <v>75</v>
      </c>
      <c r="J328" s="126" t="s">
        <v>75</v>
      </c>
      <c r="K328" s="128">
        <v>32</v>
      </c>
      <c r="L328" s="128">
        <v>207</v>
      </c>
      <c r="M328" s="117">
        <v>32</v>
      </c>
      <c r="N328" s="128">
        <v>233</v>
      </c>
      <c r="O328" s="128"/>
      <c r="P328" s="128">
        <v>34</v>
      </c>
      <c r="Q328" s="116" t="str">
        <f t="shared" si="11"/>
        <v>-</v>
      </c>
      <c r="R328" s="118"/>
      <c r="S328" s="129" t="s">
        <v>832</v>
      </c>
      <c r="T328" s="136"/>
      <c r="U328" s="131" t="s">
        <v>833</v>
      </c>
    </row>
    <row r="329" spans="1:21" ht="29" hidden="1" x14ac:dyDescent="0.35">
      <c r="A329" s="121" t="str">
        <f>IFERROR(VLOOKUP(B329,[12]lista!$B$2:$C$46,2,0),"")</f>
        <v>Hajdú-Bihar</v>
      </c>
      <c r="B329" s="122" t="s">
        <v>899</v>
      </c>
      <c r="C329" s="123" t="s">
        <v>351</v>
      </c>
      <c r="D329" s="124" t="s">
        <v>857</v>
      </c>
      <c r="E329" s="125" t="s">
        <v>75</v>
      </c>
      <c r="F329" s="57" t="str">
        <f>VLOOKUP(D329,Háttér!$Q$2:$R$24,2,0)</f>
        <v>Elektronika_és_elektrotechnika</v>
      </c>
      <c r="G329" s="57" t="str">
        <f t="shared" si="10"/>
        <v>Debreceni SZC Brassai Sámuel Műszaki Technikum Elektronika_és_elektrotechnika</v>
      </c>
      <c r="H329" s="126" t="s">
        <v>75</v>
      </c>
      <c r="I329" s="127" t="s">
        <v>75</v>
      </c>
      <c r="J329" s="126" t="s">
        <v>75</v>
      </c>
      <c r="K329" s="128">
        <v>12</v>
      </c>
      <c r="L329" s="128">
        <v>79</v>
      </c>
      <c r="M329" s="117">
        <v>12</v>
      </c>
      <c r="N329" s="128">
        <v>62</v>
      </c>
      <c r="O329" s="128"/>
      <c r="P329" s="128">
        <v>12</v>
      </c>
      <c r="Q329" s="116" t="str">
        <f t="shared" si="11"/>
        <v>+</v>
      </c>
      <c r="R329" s="118"/>
      <c r="S329" s="129" t="s">
        <v>832</v>
      </c>
      <c r="T329" s="136"/>
      <c r="U329" s="131" t="s">
        <v>833</v>
      </c>
    </row>
    <row r="330" spans="1:21" ht="29" hidden="1" x14ac:dyDescent="0.35">
      <c r="A330" s="121" t="str">
        <f>IFERROR(VLOOKUP(B330,[12]lista!$B$2:$C$46,2,0),"")</f>
        <v>Hajdú-Bihar</v>
      </c>
      <c r="B330" s="122" t="s">
        <v>899</v>
      </c>
      <c r="C330" s="123" t="s">
        <v>351</v>
      </c>
      <c r="D330" s="124" t="s">
        <v>857</v>
      </c>
      <c r="E330" s="125" t="s">
        <v>75</v>
      </c>
      <c r="F330" s="57" t="str">
        <f>VLOOKUP(D330,Háttér!$Q$2:$R$24,2,0)</f>
        <v>Elektronika_és_elektrotechnika</v>
      </c>
      <c r="G330" s="57" t="str">
        <f t="shared" si="10"/>
        <v>Debreceni SZC Brassai Sámuel Műszaki Technikum Elektronika_és_elektrotechnika</v>
      </c>
      <c r="H330" s="126" t="s">
        <v>75</v>
      </c>
      <c r="I330" s="127" t="s">
        <v>75</v>
      </c>
      <c r="J330" s="126" t="s">
        <v>75</v>
      </c>
      <c r="K330" s="128">
        <v>20</v>
      </c>
      <c r="L330" s="128">
        <v>97</v>
      </c>
      <c r="M330" s="117">
        <v>20</v>
      </c>
      <c r="N330" s="128">
        <v>116</v>
      </c>
      <c r="O330" s="128"/>
      <c r="P330" s="128">
        <v>34</v>
      </c>
      <c r="Q330" s="116" t="str">
        <f t="shared" si="11"/>
        <v>-</v>
      </c>
      <c r="R330" s="118"/>
      <c r="S330" s="129" t="s">
        <v>832</v>
      </c>
      <c r="T330" s="136"/>
      <c r="U330" s="131" t="s">
        <v>833</v>
      </c>
    </row>
    <row r="331" spans="1:21" ht="29" hidden="1" x14ac:dyDescent="0.35">
      <c r="A331" s="121" t="str">
        <f>IFERROR(VLOOKUP(B331,[12]lista!$B$2:$C$46,2,0),"")</f>
        <v>Hajdú-Bihar</v>
      </c>
      <c r="B331" s="122" t="s">
        <v>899</v>
      </c>
      <c r="C331" s="123" t="s">
        <v>351</v>
      </c>
      <c r="D331" s="124" t="s">
        <v>846</v>
      </c>
      <c r="E331" s="125" t="s">
        <v>75</v>
      </c>
      <c r="F331" s="57" t="str">
        <f>VLOOKUP(D331,Háttér!$Q$2:$R$24,2,0)</f>
        <v>Specializált_gép_és_járműgyártás</v>
      </c>
      <c r="G331" s="57" t="str">
        <f t="shared" si="10"/>
        <v>Debreceni SZC Brassai Sámuel Műszaki Technikum Specializált_gép_és_járműgyártás</v>
      </c>
      <c r="H331" s="126" t="s">
        <v>75</v>
      </c>
      <c r="I331" s="127" t="s">
        <v>75</v>
      </c>
      <c r="J331" s="126" t="s">
        <v>75</v>
      </c>
      <c r="K331" s="128">
        <v>32</v>
      </c>
      <c r="L331" s="128">
        <v>220</v>
      </c>
      <c r="M331" s="117">
        <v>32</v>
      </c>
      <c r="N331" s="128">
        <v>250</v>
      </c>
      <c r="O331" s="128"/>
      <c r="P331" s="128">
        <v>34</v>
      </c>
      <c r="Q331" s="116" t="str">
        <f t="shared" si="11"/>
        <v>-</v>
      </c>
      <c r="R331" s="118"/>
      <c r="S331" s="129" t="s">
        <v>832</v>
      </c>
      <c r="T331" s="136"/>
      <c r="U331" s="131" t="s">
        <v>833</v>
      </c>
    </row>
    <row r="332" spans="1:21" ht="29" hidden="1" x14ac:dyDescent="0.35">
      <c r="A332" s="121" t="str">
        <f>IFERROR(VLOOKUP(B332,[12]lista!$B$2:$C$46,2,0),"")</f>
        <v>Hajdú-Bihar</v>
      </c>
      <c r="B332" s="122" t="s">
        <v>899</v>
      </c>
      <c r="C332" s="123" t="s">
        <v>351</v>
      </c>
      <c r="D332" s="124" t="s">
        <v>846</v>
      </c>
      <c r="E332" s="125" t="s">
        <v>75</v>
      </c>
      <c r="F332" s="57" t="str">
        <f>VLOOKUP(D332,Háttér!$Q$2:$R$24,2,0)</f>
        <v>Specializált_gép_és_járműgyártás</v>
      </c>
      <c r="G332" s="57" t="str">
        <f t="shared" si="10"/>
        <v>Debreceni SZC Brassai Sámuel Műszaki Technikum Specializált_gép_és_járműgyártás</v>
      </c>
      <c r="H332" s="126" t="s">
        <v>75</v>
      </c>
      <c r="I332" s="127" t="s">
        <v>75</v>
      </c>
      <c r="J332" s="126" t="s">
        <v>75</v>
      </c>
      <c r="K332" s="128">
        <v>32</v>
      </c>
      <c r="L332" s="128">
        <v>128</v>
      </c>
      <c r="M332" s="117">
        <v>27</v>
      </c>
      <c r="N332" s="128">
        <v>168</v>
      </c>
      <c r="O332" s="128"/>
      <c r="P332" s="128">
        <v>34</v>
      </c>
      <c r="Q332" s="116" t="str">
        <f t="shared" si="11"/>
        <v>-</v>
      </c>
      <c r="R332" s="118"/>
      <c r="S332" s="129" t="s">
        <v>832</v>
      </c>
      <c r="T332" s="136"/>
      <c r="U332" s="131" t="s">
        <v>833</v>
      </c>
    </row>
    <row r="333" spans="1:21" ht="29" hidden="1" x14ac:dyDescent="0.35">
      <c r="A333" s="121" t="str">
        <f>IFERROR(VLOOKUP(B333,[12]lista!$B$2:$C$46,2,0),"")</f>
        <v>Hajdú-Bihar</v>
      </c>
      <c r="B333" s="122" t="s">
        <v>899</v>
      </c>
      <c r="C333" s="123" t="s">
        <v>351</v>
      </c>
      <c r="D333" s="124" t="s">
        <v>846</v>
      </c>
      <c r="E333" s="125" t="s">
        <v>869</v>
      </c>
      <c r="F333" s="57" t="str">
        <f>VLOOKUP(D333,Háttér!$Q$2:$R$24,2,0)</f>
        <v>Specializált_gép_és_járműgyártás</v>
      </c>
      <c r="G333" s="57" t="str">
        <f t="shared" si="10"/>
        <v>Debreceni SZC Brassai Sámuel Műszaki Technikum Specializált_gép_és_járműgyártás</v>
      </c>
      <c r="H333" s="126" t="s">
        <v>74</v>
      </c>
      <c r="I333" s="127" t="s">
        <v>75</v>
      </c>
      <c r="J333" s="126" t="s">
        <v>75</v>
      </c>
      <c r="K333" s="128">
        <v>32</v>
      </c>
      <c r="L333" s="128">
        <v>90</v>
      </c>
      <c r="M333" s="117">
        <v>32</v>
      </c>
      <c r="N333" s="128">
        <v>128</v>
      </c>
      <c r="O333" s="128"/>
      <c r="P333" s="128">
        <v>22</v>
      </c>
      <c r="Q333" s="116" t="str">
        <f t="shared" si="11"/>
        <v>+</v>
      </c>
      <c r="R333" s="118"/>
      <c r="S333" s="129" t="s">
        <v>832</v>
      </c>
      <c r="T333" s="136"/>
      <c r="U333" s="131" t="s">
        <v>833</v>
      </c>
    </row>
    <row r="334" spans="1:21" ht="15.5" hidden="1" x14ac:dyDescent="0.35">
      <c r="A334" s="121" t="str">
        <f>IFERROR(VLOOKUP(B334,[12]lista!$B$2:$C$46,2,0),"")</f>
        <v>Hajdú-Bihar</v>
      </c>
      <c r="B334" s="122" t="s">
        <v>899</v>
      </c>
      <c r="C334" s="123" t="s">
        <v>352</v>
      </c>
      <c r="D334" s="124" t="s">
        <v>850</v>
      </c>
      <c r="E334" s="125" t="s">
        <v>75</v>
      </c>
      <c r="F334" s="57" t="str">
        <f>VLOOKUP(D334,Háttér!$Q$2:$R$24,2,0)</f>
        <v>Szociális</v>
      </c>
      <c r="G334" s="57" t="str">
        <f t="shared" si="10"/>
        <v>Debreceni SZC Irinyi János Technikum Szociális</v>
      </c>
      <c r="H334" s="126" t="s">
        <v>75</v>
      </c>
      <c r="I334" s="127" t="s">
        <v>75</v>
      </c>
      <c r="J334" s="126" t="s">
        <v>75</v>
      </c>
      <c r="K334" s="128">
        <v>32</v>
      </c>
      <c r="L334" s="128">
        <v>219</v>
      </c>
      <c r="M334" s="117">
        <v>32</v>
      </c>
      <c r="N334" s="128">
        <v>199</v>
      </c>
      <c r="O334" s="128"/>
      <c r="P334" s="128">
        <v>32</v>
      </c>
      <c r="Q334" s="116" t="str">
        <f t="shared" si="11"/>
        <v>+</v>
      </c>
      <c r="R334" s="118"/>
      <c r="S334" s="129" t="s">
        <v>832</v>
      </c>
      <c r="T334" s="136"/>
      <c r="U334" s="131" t="s">
        <v>833</v>
      </c>
    </row>
    <row r="335" spans="1:21" ht="15.5" hidden="1" x14ac:dyDescent="0.35">
      <c r="A335" s="121" t="str">
        <f>IFERROR(VLOOKUP(B335,[12]lista!$B$2:$C$46,2,0),"")</f>
        <v>Hajdú-Bihar</v>
      </c>
      <c r="B335" s="122" t="s">
        <v>899</v>
      </c>
      <c r="C335" s="123" t="s">
        <v>352</v>
      </c>
      <c r="D335" s="124" t="s">
        <v>861</v>
      </c>
      <c r="E335" s="125" t="s">
        <v>75</v>
      </c>
      <c r="F335" s="57" t="str">
        <f>VLOOKUP(D335,Háttér!$Q$2:$R$24,2,0)</f>
        <v>Sport</v>
      </c>
      <c r="G335" s="57" t="str">
        <f t="shared" si="10"/>
        <v>Debreceni SZC Irinyi János Technikum Sport</v>
      </c>
      <c r="H335" s="126" t="s">
        <v>75</v>
      </c>
      <c r="I335" s="127" t="s">
        <v>75</v>
      </c>
      <c r="J335" s="126" t="s">
        <v>75</v>
      </c>
      <c r="K335" s="128">
        <v>32</v>
      </c>
      <c r="L335" s="128">
        <v>128</v>
      </c>
      <c r="M335" s="117">
        <v>32</v>
      </c>
      <c r="N335" s="128">
        <v>128</v>
      </c>
      <c r="O335" s="128"/>
      <c r="P335" s="128">
        <v>32</v>
      </c>
      <c r="Q335" s="116" t="str">
        <f t="shared" si="11"/>
        <v>+</v>
      </c>
      <c r="R335" s="118"/>
      <c r="S335" s="129" t="s">
        <v>832</v>
      </c>
      <c r="T335" s="136"/>
      <c r="U335" s="131" t="s">
        <v>833</v>
      </c>
    </row>
    <row r="336" spans="1:21" ht="29" hidden="1" x14ac:dyDescent="0.35">
      <c r="A336" s="121" t="str">
        <f>IFERROR(VLOOKUP(B336,[12]lista!$B$2:$C$46,2,0),"")</f>
        <v>Hajdú-Bihar</v>
      </c>
      <c r="B336" s="122" t="s">
        <v>899</v>
      </c>
      <c r="C336" s="123" t="s">
        <v>352</v>
      </c>
      <c r="D336" s="124" t="s">
        <v>847</v>
      </c>
      <c r="E336" s="125" t="s">
        <v>75</v>
      </c>
      <c r="F336" s="57" t="str">
        <f>VLOOKUP(D336,Háttér!$Q$2:$R$24,2,0)</f>
        <v>Közlekedés_és_szállítmányozás</v>
      </c>
      <c r="G336" s="57" t="str">
        <f t="shared" si="10"/>
        <v>Debreceni SZC Irinyi János Technikum Közlekedés_és_szállítmányozás</v>
      </c>
      <c r="H336" s="126" t="s">
        <v>75</v>
      </c>
      <c r="I336" s="127" t="s">
        <v>75</v>
      </c>
      <c r="J336" s="126" t="s">
        <v>75</v>
      </c>
      <c r="K336" s="128">
        <v>32</v>
      </c>
      <c r="L336" s="128">
        <v>177</v>
      </c>
      <c r="M336" s="117">
        <v>32</v>
      </c>
      <c r="N336" s="128">
        <v>178</v>
      </c>
      <c r="O336" s="128"/>
      <c r="P336" s="128">
        <v>32</v>
      </c>
      <c r="Q336" s="116" t="str">
        <f t="shared" si="11"/>
        <v>+</v>
      </c>
      <c r="R336" s="118"/>
      <c r="S336" s="129" t="s">
        <v>832</v>
      </c>
      <c r="T336" s="136"/>
      <c r="U336" s="131" t="s">
        <v>833</v>
      </c>
    </row>
    <row r="337" spans="1:21" ht="15.5" hidden="1" x14ac:dyDescent="0.35">
      <c r="A337" s="121" t="str">
        <f>IFERROR(VLOOKUP(B337,[12]lista!$B$2:$C$46,2,0),"")</f>
        <v>Hajdú-Bihar</v>
      </c>
      <c r="B337" s="122" t="s">
        <v>899</v>
      </c>
      <c r="C337" s="123" t="s">
        <v>352</v>
      </c>
      <c r="D337" s="124" t="s">
        <v>831</v>
      </c>
      <c r="E337" s="125" t="s">
        <v>869</v>
      </c>
      <c r="F337" s="57" t="str">
        <f>VLOOKUP(D337,Háttér!$Q$2:$R$24,2,0)</f>
        <v>Turizmus_vendéglátás</v>
      </c>
      <c r="G337" s="57" t="str">
        <f t="shared" si="10"/>
        <v>Debreceni SZC Irinyi János Technikum Turizmus_vendéglátás</v>
      </c>
      <c r="H337" s="126" t="s">
        <v>74</v>
      </c>
      <c r="I337" s="127" t="s">
        <v>75</v>
      </c>
      <c r="J337" s="126" t="s">
        <v>75</v>
      </c>
      <c r="K337" s="128">
        <v>22</v>
      </c>
      <c r="L337" s="128">
        <v>61</v>
      </c>
      <c r="M337" s="117">
        <v>20</v>
      </c>
      <c r="N337" s="128">
        <v>63</v>
      </c>
      <c r="O337" s="128"/>
      <c r="P337" s="128">
        <v>21</v>
      </c>
      <c r="Q337" s="116" t="str">
        <f t="shared" si="11"/>
        <v>-</v>
      </c>
      <c r="R337" s="118"/>
      <c r="S337" s="129" t="s">
        <v>832</v>
      </c>
      <c r="T337" s="136"/>
      <c r="U337" s="131" t="s">
        <v>833</v>
      </c>
    </row>
    <row r="338" spans="1:21" ht="15.5" hidden="1" x14ac:dyDescent="0.35">
      <c r="A338" s="121" t="str">
        <f>IFERROR(VLOOKUP(B338,[12]lista!$B$2:$C$46,2,0),"")</f>
        <v>Hajdú-Bihar</v>
      </c>
      <c r="B338" s="122" t="s">
        <v>899</v>
      </c>
      <c r="C338" s="123" t="s">
        <v>352</v>
      </c>
      <c r="D338" s="124" t="s">
        <v>831</v>
      </c>
      <c r="E338" s="125" t="s">
        <v>858</v>
      </c>
      <c r="F338" s="57" t="str">
        <f>VLOOKUP(D338,Háttér!$Q$2:$R$24,2,0)</f>
        <v>Turizmus_vendéglátás</v>
      </c>
      <c r="G338" s="57" t="str">
        <f t="shared" si="10"/>
        <v>Debreceni SZC Irinyi János Technikum Turizmus_vendéglátás</v>
      </c>
      <c r="H338" s="126" t="s">
        <v>74</v>
      </c>
      <c r="I338" s="127" t="s">
        <v>75</v>
      </c>
      <c r="J338" s="126" t="s">
        <v>75</v>
      </c>
      <c r="K338" s="128">
        <v>10</v>
      </c>
      <c r="L338" s="128">
        <v>25</v>
      </c>
      <c r="M338" s="117">
        <v>4</v>
      </c>
      <c r="N338" s="128">
        <v>27</v>
      </c>
      <c r="O338" s="128"/>
      <c r="P338" s="128">
        <v>5</v>
      </c>
      <c r="Q338" s="116" t="str">
        <f t="shared" si="11"/>
        <v>-</v>
      </c>
      <c r="R338" s="118"/>
      <c r="S338" s="129" t="s">
        <v>832</v>
      </c>
      <c r="T338" s="136"/>
      <c r="U338" s="131" t="s">
        <v>833</v>
      </c>
    </row>
    <row r="339" spans="1:21" ht="15.5" hidden="1" x14ac:dyDescent="0.35">
      <c r="A339" s="121" t="str">
        <f>IFERROR(VLOOKUP(B339,[12]lista!$B$2:$C$46,2,0),"")</f>
        <v>Hajdú-Bihar</v>
      </c>
      <c r="B339" s="122" t="s">
        <v>899</v>
      </c>
      <c r="C339" s="123" t="s">
        <v>352</v>
      </c>
      <c r="D339" s="124" t="s">
        <v>831</v>
      </c>
      <c r="E339" s="125" t="s">
        <v>75</v>
      </c>
      <c r="F339" s="57" t="str">
        <f>VLOOKUP(D339,Háttér!$Q$2:$R$24,2,0)</f>
        <v>Turizmus_vendéglátás</v>
      </c>
      <c r="G339" s="57" t="str">
        <f t="shared" si="10"/>
        <v>Debreceni SZC Irinyi János Technikum Turizmus_vendéglátás</v>
      </c>
      <c r="H339" s="126" t="s">
        <v>75</v>
      </c>
      <c r="I339" s="127" t="s">
        <v>75</v>
      </c>
      <c r="J339" s="126" t="s">
        <v>75</v>
      </c>
      <c r="K339" s="128">
        <v>32</v>
      </c>
      <c r="L339" s="128">
        <v>137</v>
      </c>
      <c r="M339" s="117">
        <v>32</v>
      </c>
      <c r="N339" s="128">
        <v>175</v>
      </c>
      <c r="O339" s="128"/>
      <c r="P339" s="128">
        <v>32</v>
      </c>
      <c r="Q339" s="116" t="str">
        <f t="shared" si="11"/>
        <v>+</v>
      </c>
      <c r="R339" s="118"/>
      <c r="S339" s="129" t="s">
        <v>832</v>
      </c>
      <c r="T339" s="136"/>
      <c r="U339" s="131" t="s">
        <v>833</v>
      </c>
    </row>
    <row r="340" spans="1:21" ht="43.5" hidden="1" x14ac:dyDescent="0.35">
      <c r="A340" s="121" t="str">
        <f>IFERROR(VLOOKUP(B340,[12]lista!$B$2:$C$46,2,0),"")</f>
        <v>Hajdú-Bihar</v>
      </c>
      <c r="B340" s="122" t="s">
        <v>899</v>
      </c>
      <c r="C340" s="123" t="s">
        <v>353</v>
      </c>
      <c r="D340" s="124" t="s">
        <v>831</v>
      </c>
      <c r="E340" s="125" t="s">
        <v>75</v>
      </c>
      <c r="F340" s="57" t="str">
        <f>VLOOKUP(D340,Háttér!$Q$2:$R$24,2,0)</f>
        <v>Turizmus_vendéglátás</v>
      </c>
      <c r="G340" s="57" t="str">
        <f t="shared" si="10"/>
        <v>Debreceni SZC Kereskedelmi és Vendéglátóipari Technikum és Szakképző Iskola Turizmus_vendéglátás</v>
      </c>
      <c r="H340" s="126" t="s">
        <v>75</v>
      </c>
      <c r="I340" s="127" t="s">
        <v>75</v>
      </c>
      <c r="J340" s="126" t="s">
        <v>75</v>
      </c>
      <c r="K340" s="128">
        <v>32</v>
      </c>
      <c r="L340" s="128">
        <v>59</v>
      </c>
      <c r="M340" s="117">
        <v>11</v>
      </c>
      <c r="N340" s="128">
        <v>66</v>
      </c>
      <c r="O340" s="128"/>
      <c r="P340" s="128">
        <v>10</v>
      </c>
      <c r="Q340" s="116" t="str">
        <f t="shared" si="11"/>
        <v>+</v>
      </c>
      <c r="R340" s="118"/>
      <c r="S340" s="129" t="s">
        <v>832</v>
      </c>
      <c r="T340" s="136"/>
      <c r="U340" s="131" t="s">
        <v>833</v>
      </c>
    </row>
    <row r="341" spans="1:21" ht="43.5" hidden="1" x14ac:dyDescent="0.35">
      <c r="A341" s="121" t="str">
        <f>IFERROR(VLOOKUP(B341,[12]lista!$B$2:$C$46,2,0),"")</f>
        <v>Hajdú-Bihar</v>
      </c>
      <c r="B341" s="122" t="s">
        <v>899</v>
      </c>
      <c r="C341" s="123" t="s">
        <v>353</v>
      </c>
      <c r="D341" s="124" t="s">
        <v>848</v>
      </c>
      <c r="E341" s="125" t="s">
        <v>75</v>
      </c>
      <c r="F341" s="57" t="str">
        <f>VLOOKUP(D341,Háttér!$Q$2:$R$24,2,0)</f>
        <v>Kereskedelem</v>
      </c>
      <c r="G341" s="57" t="str">
        <f t="shared" si="10"/>
        <v>Debreceni SZC Kereskedelmi és Vendéglátóipari Technikum és Szakképző Iskola Kereskedelem</v>
      </c>
      <c r="H341" s="126" t="s">
        <v>75</v>
      </c>
      <c r="I341" s="127" t="s">
        <v>75</v>
      </c>
      <c r="J341" s="126" t="s">
        <v>75</v>
      </c>
      <c r="K341" s="128">
        <v>32</v>
      </c>
      <c r="L341" s="128">
        <v>85</v>
      </c>
      <c r="M341" s="117">
        <v>20</v>
      </c>
      <c r="N341" s="128">
        <v>64</v>
      </c>
      <c r="O341" s="128"/>
      <c r="P341" s="128">
        <v>10</v>
      </c>
      <c r="Q341" s="116" t="str">
        <f t="shared" si="11"/>
        <v>+</v>
      </c>
      <c r="R341" s="118"/>
      <c r="S341" s="129" t="s">
        <v>832</v>
      </c>
      <c r="T341" s="136"/>
      <c r="U341" s="131" t="s">
        <v>833</v>
      </c>
    </row>
    <row r="342" spans="1:21" ht="43.5" hidden="1" x14ac:dyDescent="0.35">
      <c r="A342" s="121" t="str">
        <f>IFERROR(VLOOKUP(B342,[12]lista!$B$2:$C$46,2,0),"")</f>
        <v>Hajdú-Bihar</v>
      </c>
      <c r="B342" s="122" t="s">
        <v>899</v>
      </c>
      <c r="C342" s="123" t="s">
        <v>353</v>
      </c>
      <c r="D342" s="124" t="s">
        <v>831</v>
      </c>
      <c r="E342" s="125" t="s">
        <v>75</v>
      </c>
      <c r="F342" s="57" t="str">
        <f>VLOOKUP(D342,Háttér!$Q$2:$R$24,2,0)</f>
        <v>Turizmus_vendéglátás</v>
      </c>
      <c r="G342" s="57" t="str">
        <f t="shared" si="10"/>
        <v>Debreceni SZC Kereskedelmi és Vendéglátóipari Technikum és Szakképző Iskola Turizmus_vendéglátás</v>
      </c>
      <c r="H342" s="126" t="s">
        <v>75</v>
      </c>
      <c r="I342" s="127" t="s">
        <v>75</v>
      </c>
      <c r="J342" s="126" t="s">
        <v>75</v>
      </c>
      <c r="K342" s="128">
        <v>12</v>
      </c>
      <c r="L342" s="128">
        <v>73</v>
      </c>
      <c r="M342" s="117">
        <v>12</v>
      </c>
      <c r="N342" s="128">
        <v>58</v>
      </c>
      <c r="O342" s="128"/>
      <c r="P342" s="128">
        <v>4</v>
      </c>
      <c r="Q342" s="116" t="str">
        <f t="shared" si="11"/>
        <v>+</v>
      </c>
      <c r="R342" s="118"/>
      <c r="S342" s="129" t="s">
        <v>832</v>
      </c>
      <c r="T342" s="136"/>
      <c r="U342" s="131" t="s">
        <v>833</v>
      </c>
    </row>
    <row r="343" spans="1:21" ht="43.5" hidden="1" x14ac:dyDescent="0.35">
      <c r="A343" s="121" t="str">
        <f>IFERROR(VLOOKUP(B343,[12]lista!$B$2:$C$46,2,0),"")</f>
        <v>Hajdú-Bihar</v>
      </c>
      <c r="B343" s="122" t="s">
        <v>899</v>
      </c>
      <c r="C343" s="123" t="s">
        <v>353</v>
      </c>
      <c r="D343" s="124" t="s">
        <v>831</v>
      </c>
      <c r="E343" s="125" t="s">
        <v>75</v>
      </c>
      <c r="F343" s="57" t="str">
        <f>VLOOKUP(D343,Háttér!$Q$2:$R$24,2,0)</f>
        <v>Turizmus_vendéglátás</v>
      </c>
      <c r="G343" s="57" t="str">
        <f t="shared" si="10"/>
        <v>Debreceni SZC Kereskedelmi és Vendéglátóipari Technikum és Szakképző Iskola Turizmus_vendéglátás</v>
      </c>
      <c r="H343" s="126" t="s">
        <v>75</v>
      </c>
      <c r="I343" s="127" t="s">
        <v>75</v>
      </c>
      <c r="J343" s="126" t="s">
        <v>75</v>
      </c>
      <c r="K343" s="128">
        <v>20</v>
      </c>
      <c r="L343" s="128">
        <v>82</v>
      </c>
      <c r="M343" s="117">
        <v>20</v>
      </c>
      <c r="N343" s="128">
        <v>60</v>
      </c>
      <c r="O343" s="128"/>
      <c r="P343" s="128">
        <v>17</v>
      </c>
      <c r="Q343" s="116" t="str">
        <f t="shared" si="11"/>
        <v>+</v>
      </c>
      <c r="R343" s="118"/>
      <c r="S343" s="129" t="s">
        <v>832</v>
      </c>
      <c r="T343" s="136"/>
      <c r="U343" s="131" t="s">
        <v>833</v>
      </c>
    </row>
    <row r="344" spans="1:21" ht="15.5" hidden="1" x14ac:dyDescent="0.35">
      <c r="A344" s="121" t="str">
        <f>IFERROR(VLOOKUP(B344,[12]lista!$B$2:$C$46,2,0),"")</f>
        <v>Hajdú-Bihar</v>
      </c>
      <c r="B344" s="122" t="s">
        <v>899</v>
      </c>
      <c r="C344" s="123" t="s">
        <v>354</v>
      </c>
      <c r="D344" s="124" t="s">
        <v>845</v>
      </c>
      <c r="E344" s="125" t="s">
        <v>75</v>
      </c>
      <c r="F344" s="57" t="str">
        <f>VLOOKUP(D344,Háttér!$Q$2:$R$24,2,0)</f>
        <v>Kreatív</v>
      </c>
      <c r="G344" s="57" t="str">
        <f t="shared" si="10"/>
        <v>Debreceni SZC Kreatív Technikum Kreatív</v>
      </c>
      <c r="H344" s="126" t="s">
        <v>75</v>
      </c>
      <c r="I344" s="127" t="s">
        <v>75</v>
      </c>
      <c r="J344" s="126" t="s">
        <v>75</v>
      </c>
      <c r="K344" s="128">
        <v>16</v>
      </c>
      <c r="L344" s="128">
        <v>20</v>
      </c>
      <c r="M344" s="117">
        <v>7</v>
      </c>
      <c r="N344" s="128">
        <v>24</v>
      </c>
      <c r="O344" s="128"/>
      <c r="P344" s="128">
        <v>9</v>
      </c>
      <c r="Q344" s="116" t="str">
        <f t="shared" si="11"/>
        <v>-</v>
      </c>
      <c r="R344" s="118"/>
      <c r="S344" s="129" t="s">
        <v>832</v>
      </c>
      <c r="T344" s="136"/>
      <c r="U344" s="131" t="s">
        <v>833</v>
      </c>
    </row>
    <row r="345" spans="1:21" ht="15.5" hidden="1" x14ac:dyDescent="0.35">
      <c r="A345" s="121" t="str">
        <f>IFERROR(VLOOKUP(B345,[12]lista!$B$2:$C$46,2,0),"")</f>
        <v>Hajdú-Bihar</v>
      </c>
      <c r="B345" s="122" t="s">
        <v>899</v>
      </c>
      <c r="C345" s="123" t="s">
        <v>354</v>
      </c>
      <c r="D345" s="124" t="s">
        <v>840</v>
      </c>
      <c r="E345" s="125" t="s">
        <v>75</v>
      </c>
      <c r="F345" s="57" t="str">
        <f>VLOOKUP(D345,Háttér!$Q$2:$R$24,2,0)</f>
        <v>Szépészet</v>
      </c>
      <c r="G345" s="57" t="str">
        <f t="shared" si="10"/>
        <v>Debreceni SZC Kreatív Technikum Szépészet</v>
      </c>
      <c r="H345" s="126" t="s">
        <v>75</v>
      </c>
      <c r="I345" s="127" t="s">
        <v>75</v>
      </c>
      <c r="J345" s="126" t="s">
        <v>75</v>
      </c>
      <c r="K345" s="128">
        <v>32</v>
      </c>
      <c r="L345" s="128">
        <v>143</v>
      </c>
      <c r="M345" s="117">
        <v>32</v>
      </c>
      <c r="N345" s="128">
        <v>111</v>
      </c>
      <c r="O345" s="128"/>
      <c r="P345" s="128">
        <v>30</v>
      </c>
      <c r="Q345" s="116" t="str">
        <f t="shared" si="11"/>
        <v>+</v>
      </c>
      <c r="R345" s="118"/>
      <c r="S345" s="129" t="s">
        <v>832</v>
      </c>
      <c r="T345" s="136"/>
      <c r="U345" s="131" t="s">
        <v>833</v>
      </c>
    </row>
    <row r="346" spans="1:21" ht="15.5" hidden="1" x14ac:dyDescent="0.35">
      <c r="A346" s="121" t="str">
        <f>IFERROR(VLOOKUP(B346,[12]lista!$B$2:$C$46,2,0),"")</f>
        <v>Hajdú-Bihar</v>
      </c>
      <c r="B346" s="122" t="s">
        <v>899</v>
      </c>
      <c r="C346" s="123" t="s">
        <v>354</v>
      </c>
      <c r="D346" s="124" t="s">
        <v>840</v>
      </c>
      <c r="E346" s="125" t="s">
        <v>75</v>
      </c>
      <c r="F346" s="57" t="str">
        <f>VLOOKUP(D346,Háttér!$Q$2:$R$24,2,0)</f>
        <v>Szépészet</v>
      </c>
      <c r="G346" s="57" t="str">
        <f t="shared" si="10"/>
        <v>Debreceni SZC Kreatív Technikum Szépészet</v>
      </c>
      <c r="H346" s="126" t="s">
        <v>75</v>
      </c>
      <c r="I346" s="127" t="s">
        <v>75</v>
      </c>
      <c r="J346" s="126" t="s">
        <v>75</v>
      </c>
      <c r="K346" s="128">
        <v>32</v>
      </c>
      <c r="L346" s="128">
        <v>136</v>
      </c>
      <c r="M346" s="117">
        <v>32</v>
      </c>
      <c r="N346" s="128">
        <v>108</v>
      </c>
      <c r="O346" s="128"/>
      <c r="P346" s="128">
        <v>24</v>
      </c>
      <c r="Q346" s="116" t="str">
        <f t="shared" si="11"/>
        <v>+</v>
      </c>
      <c r="R346" s="118"/>
      <c r="S346" s="129" t="s">
        <v>832</v>
      </c>
      <c r="T346" s="136"/>
      <c r="U346" s="131" t="s">
        <v>833</v>
      </c>
    </row>
    <row r="347" spans="1:21" ht="15.5" hidden="1" x14ac:dyDescent="0.35">
      <c r="A347" s="121" t="str">
        <f>IFERROR(VLOOKUP(B347,[12]lista!$B$2:$C$46,2,0),"")</f>
        <v>Hajdú-Bihar</v>
      </c>
      <c r="B347" s="122" t="s">
        <v>899</v>
      </c>
      <c r="C347" s="123" t="s">
        <v>354</v>
      </c>
      <c r="D347" s="124" t="s">
        <v>845</v>
      </c>
      <c r="E347" s="125" t="s">
        <v>75</v>
      </c>
      <c r="F347" s="57" t="str">
        <f>VLOOKUP(D347,Háttér!$Q$2:$R$24,2,0)</f>
        <v>Kreatív</v>
      </c>
      <c r="G347" s="57" t="str">
        <f t="shared" si="10"/>
        <v>Debreceni SZC Kreatív Technikum Kreatív</v>
      </c>
      <c r="H347" s="126" t="s">
        <v>75</v>
      </c>
      <c r="I347" s="127" t="s">
        <v>75</v>
      </c>
      <c r="J347" s="126" t="s">
        <v>75</v>
      </c>
      <c r="K347" s="128">
        <v>16</v>
      </c>
      <c r="L347" s="128">
        <v>71</v>
      </c>
      <c r="M347" s="117">
        <v>16</v>
      </c>
      <c r="N347" s="128">
        <v>54</v>
      </c>
      <c r="O347" s="128"/>
      <c r="P347" s="128">
        <v>13</v>
      </c>
      <c r="Q347" s="116" t="str">
        <f t="shared" si="11"/>
        <v>+</v>
      </c>
      <c r="R347" s="118"/>
      <c r="S347" s="129" t="s">
        <v>832</v>
      </c>
      <c r="T347" s="136"/>
      <c r="U347" s="131" t="s">
        <v>833</v>
      </c>
    </row>
    <row r="348" spans="1:21" ht="15.5" hidden="1" x14ac:dyDescent="0.35">
      <c r="A348" s="121" t="str">
        <f>IFERROR(VLOOKUP(B348,[12]lista!$B$2:$C$46,2,0),"")</f>
        <v>Hajdú-Bihar</v>
      </c>
      <c r="B348" s="122" t="s">
        <v>899</v>
      </c>
      <c r="C348" s="123" t="s">
        <v>354</v>
      </c>
      <c r="D348" s="124" t="s">
        <v>845</v>
      </c>
      <c r="E348" s="125" t="s">
        <v>75</v>
      </c>
      <c r="F348" s="57" t="str">
        <f>VLOOKUP(D348,Háttér!$Q$2:$R$24,2,0)</f>
        <v>Kreatív</v>
      </c>
      <c r="G348" s="57" t="str">
        <f t="shared" si="10"/>
        <v>Debreceni SZC Kreatív Technikum Kreatív</v>
      </c>
      <c r="H348" s="126" t="s">
        <v>75</v>
      </c>
      <c r="I348" s="127" t="s">
        <v>75</v>
      </c>
      <c r="J348" s="126" t="s">
        <v>75</v>
      </c>
      <c r="K348" s="128">
        <v>16</v>
      </c>
      <c r="L348" s="128">
        <v>8</v>
      </c>
      <c r="M348" s="117">
        <v>0</v>
      </c>
      <c r="N348" s="128">
        <v>0</v>
      </c>
      <c r="O348" s="128"/>
      <c r="P348" s="128">
        <v>0</v>
      </c>
      <c r="Q348" s="116" t="str">
        <f t="shared" si="11"/>
        <v>+</v>
      </c>
      <c r="R348" s="118"/>
      <c r="S348" s="129" t="s">
        <v>832</v>
      </c>
      <c r="T348" s="136"/>
      <c r="U348" s="131" t="s">
        <v>833</v>
      </c>
    </row>
    <row r="349" spans="1:21" ht="15.5" hidden="1" x14ac:dyDescent="0.35">
      <c r="A349" s="121" t="str">
        <f>IFERROR(VLOOKUP(B349,[12]lista!$B$2:$C$46,2,0),"")</f>
        <v>Hajdú-Bihar</v>
      </c>
      <c r="B349" s="122" t="s">
        <v>899</v>
      </c>
      <c r="C349" s="123" t="s">
        <v>354</v>
      </c>
      <c r="D349" s="124" t="s">
        <v>845</v>
      </c>
      <c r="E349" s="125" t="s">
        <v>75</v>
      </c>
      <c r="F349" s="57" t="str">
        <f>VLOOKUP(D349,Háttér!$Q$2:$R$24,2,0)</f>
        <v>Kreatív</v>
      </c>
      <c r="G349" s="57" t="str">
        <f t="shared" si="10"/>
        <v>Debreceni SZC Kreatív Technikum Kreatív</v>
      </c>
      <c r="H349" s="126" t="s">
        <v>75</v>
      </c>
      <c r="I349" s="127" t="s">
        <v>75</v>
      </c>
      <c r="J349" s="126" t="s">
        <v>75</v>
      </c>
      <c r="K349" s="128">
        <v>16</v>
      </c>
      <c r="L349" s="128">
        <v>70</v>
      </c>
      <c r="M349" s="117">
        <v>10</v>
      </c>
      <c r="N349" s="128">
        <v>0</v>
      </c>
      <c r="O349" s="128"/>
      <c r="P349" s="128">
        <v>0</v>
      </c>
      <c r="Q349" s="116" t="str">
        <f t="shared" si="11"/>
        <v>+</v>
      </c>
      <c r="R349" s="118"/>
      <c r="S349" s="129" t="s">
        <v>832</v>
      </c>
      <c r="T349" s="136"/>
      <c r="U349" s="131" t="s">
        <v>833</v>
      </c>
    </row>
    <row r="350" spans="1:21" ht="29" hidden="1" x14ac:dyDescent="0.35">
      <c r="A350" s="121" t="str">
        <f>IFERROR(VLOOKUP(B350,[12]lista!$B$2:$C$46,2,0),"")</f>
        <v>Hajdú-Bihar</v>
      </c>
      <c r="B350" s="122" t="s">
        <v>899</v>
      </c>
      <c r="C350" s="123" t="s">
        <v>355</v>
      </c>
      <c r="D350" s="124" t="s">
        <v>835</v>
      </c>
      <c r="E350" s="125" t="s">
        <v>75</v>
      </c>
      <c r="F350" s="57" t="str">
        <f>VLOOKUP(D350,Háttér!$Q$2:$R$24,2,0)</f>
        <v>Informatika_és_távközlés</v>
      </c>
      <c r="G350" s="57" t="str">
        <f t="shared" si="10"/>
        <v>Debreceni SZC Mechwart András Gépipari és Informatikai Technikum Informatika_és_távközlés</v>
      </c>
      <c r="H350" s="126" t="s">
        <v>75</v>
      </c>
      <c r="I350" s="127" t="s">
        <v>75</v>
      </c>
      <c r="J350" s="126" t="s">
        <v>75</v>
      </c>
      <c r="K350" s="128">
        <v>32</v>
      </c>
      <c r="L350" s="128">
        <v>362</v>
      </c>
      <c r="M350" s="117">
        <v>32</v>
      </c>
      <c r="N350" s="128">
        <v>0</v>
      </c>
      <c r="O350" s="128"/>
      <c r="P350" s="128">
        <v>0</v>
      </c>
      <c r="Q350" s="116" t="str">
        <f t="shared" si="11"/>
        <v>+</v>
      </c>
      <c r="R350" s="118"/>
      <c r="S350" s="129" t="s">
        <v>832</v>
      </c>
      <c r="T350" s="136"/>
      <c r="U350" s="131" t="s">
        <v>833</v>
      </c>
    </row>
    <row r="351" spans="1:21" ht="29" hidden="1" x14ac:dyDescent="0.35">
      <c r="A351" s="121" t="str">
        <f>IFERROR(VLOOKUP(B351,[12]lista!$B$2:$C$46,2,0),"")</f>
        <v>Hajdú-Bihar</v>
      </c>
      <c r="B351" s="122" t="s">
        <v>899</v>
      </c>
      <c r="C351" s="123" t="s">
        <v>355</v>
      </c>
      <c r="D351" s="124" t="s">
        <v>834</v>
      </c>
      <c r="E351" s="125" t="s">
        <v>75</v>
      </c>
      <c r="F351" s="57" t="str">
        <f>VLOOKUP(D351,Háttér!$Q$2:$R$24,2,0)</f>
        <v>Gépészet</v>
      </c>
      <c r="G351" s="57" t="str">
        <f t="shared" si="10"/>
        <v>Debreceni SZC Mechwart András Gépipari és Informatikai Technikum Gépészet</v>
      </c>
      <c r="H351" s="126" t="s">
        <v>75</v>
      </c>
      <c r="I351" s="127" t="s">
        <v>858</v>
      </c>
      <c r="J351" s="126" t="s">
        <v>74</v>
      </c>
      <c r="K351" s="128">
        <v>32</v>
      </c>
      <c r="L351" s="128">
        <v>76</v>
      </c>
      <c r="M351" s="117">
        <v>32</v>
      </c>
      <c r="N351" s="128">
        <v>77</v>
      </c>
      <c r="O351" s="128"/>
      <c r="P351" s="128">
        <v>32</v>
      </c>
      <c r="Q351" s="116" t="str">
        <f t="shared" si="11"/>
        <v>+</v>
      </c>
      <c r="R351" s="118"/>
      <c r="S351" s="129" t="s">
        <v>832</v>
      </c>
      <c r="T351" s="136"/>
      <c r="U351" s="131" t="s">
        <v>833</v>
      </c>
    </row>
    <row r="352" spans="1:21" ht="29" hidden="1" x14ac:dyDescent="0.35">
      <c r="A352" s="121" t="str">
        <f>IFERROR(VLOOKUP(B352,[12]lista!$B$2:$C$46,2,0),"")</f>
        <v>Hajdú-Bihar</v>
      </c>
      <c r="B352" s="122" t="s">
        <v>899</v>
      </c>
      <c r="C352" s="123" t="s">
        <v>355</v>
      </c>
      <c r="D352" s="124" t="s">
        <v>846</v>
      </c>
      <c r="E352" s="125" t="s">
        <v>869</v>
      </c>
      <c r="F352" s="57" t="str">
        <f>VLOOKUP(D352,Háttér!$Q$2:$R$24,2,0)</f>
        <v>Specializált_gép_és_járműgyártás</v>
      </c>
      <c r="G352" s="57" t="str">
        <f t="shared" si="10"/>
        <v>Debreceni SZC Mechwart András Gépipari és Informatikai Technikum Specializált_gép_és_járműgyártás</v>
      </c>
      <c r="H352" s="126" t="s">
        <v>74</v>
      </c>
      <c r="I352" s="127" t="s">
        <v>75</v>
      </c>
      <c r="J352" s="126" t="s">
        <v>75</v>
      </c>
      <c r="K352" s="128">
        <v>32</v>
      </c>
      <c r="L352" s="128">
        <v>158</v>
      </c>
      <c r="M352" s="117">
        <v>32</v>
      </c>
      <c r="N352" s="128">
        <v>165</v>
      </c>
      <c r="O352" s="128"/>
      <c r="P352" s="128">
        <v>32</v>
      </c>
      <c r="Q352" s="116" t="str">
        <f t="shared" si="11"/>
        <v>+</v>
      </c>
      <c r="R352" s="118"/>
      <c r="S352" s="129" t="s">
        <v>832</v>
      </c>
      <c r="T352" s="136"/>
      <c r="U352" s="131" t="s">
        <v>833</v>
      </c>
    </row>
    <row r="353" spans="1:21" ht="29" hidden="1" x14ac:dyDescent="0.35">
      <c r="A353" s="121" t="str">
        <f>IFERROR(VLOOKUP(B353,[12]lista!$B$2:$C$46,2,0),"")</f>
        <v>Hajdú-Bihar</v>
      </c>
      <c r="B353" s="122" t="s">
        <v>899</v>
      </c>
      <c r="C353" s="123" t="s">
        <v>355</v>
      </c>
      <c r="D353" s="124" t="s">
        <v>834</v>
      </c>
      <c r="E353" s="125" t="s">
        <v>75</v>
      </c>
      <c r="F353" s="57" t="str">
        <f>VLOOKUP(D353,Háttér!$Q$2:$R$24,2,0)</f>
        <v>Gépészet</v>
      </c>
      <c r="G353" s="57" t="str">
        <f t="shared" si="10"/>
        <v>Debreceni SZC Mechwart András Gépipari és Informatikai Technikum Gépészet</v>
      </c>
      <c r="H353" s="126" t="s">
        <v>75</v>
      </c>
      <c r="I353" s="127" t="s">
        <v>75</v>
      </c>
      <c r="J353" s="126" t="s">
        <v>75</v>
      </c>
      <c r="K353" s="128">
        <v>32</v>
      </c>
      <c r="L353" s="128">
        <v>187</v>
      </c>
      <c r="M353" s="117">
        <v>32</v>
      </c>
      <c r="N353" s="128">
        <v>0</v>
      </c>
      <c r="O353" s="128"/>
      <c r="P353" s="128">
        <v>0</v>
      </c>
      <c r="Q353" s="116" t="str">
        <f t="shared" si="11"/>
        <v>+</v>
      </c>
      <c r="R353" s="118" t="s">
        <v>900</v>
      </c>
      <c r="S353" s="129" t="s">
        <v>832</v>
      </c>
      <c r="T353" s="136"/>
      <c r="U353" s="131" t="s">
        <v>833</v>
      </c>
    </row>
    <row r="354" spans="1:21" ht="29" hidden="1" x14ac:dyDescent="0.35">
      <c r="A354" s="121" t="str">
        <f>IFERROR(VLOOKUP(B354,[12]lista!$B$2:$C$46,2,0),"")</f>
        <v>Hajdú-Bihar</v>
      </c>
      <c r="B354" s="122" t="s">
        <v>899</v>
      </c>
      <c r="C354" s="123" t="s">
        <v>355</v>
      </c>
      <c r="D354" s="124" t="s">
        <v>835</v>
      </c>
      <c r="E354" s="125" t="s">
        <v>75</v>
      </c>
      <c r="F354" s="57" t="str">
        <f>VLOOKUP(D354,Háttér!$Q$2:$R$24,2,0)</f>
        <v>Informatika_és_távközlés</v>
      </c>
      <c r="G354" s="57" t="str">
        <f t="shared" si="10"/>
        <v>Debreceni SZC Mechwart András Gépipari és Informatikai Technikum Informatika_és_távközlés</v>
      </c>
      <c r="H354" s="126" t="s">
        <v>75</v>
      </c>
      <c r="I354" s="127" t="s">
        <v>75</v>
      </c>
      <c r="J354" s="126" t="s">
        <v>75</v>
      </c>
      <c r="K354" s="128">
        <v>64</v>
      </c>
      <c r="L354" s="128">
        <v>334</v>
      </c>
      <c r="M354" s="117">
        <v>64</v>
      </c>
      <c r="N354" s="128">
        <v>340</v>
      </c>
      <c r="O354" s="128"/>
      <c r="P354" s="128">
        <v>96</v>
      </c>
      <c r="Q354" s="116" t="str">
        <f t="shared" si="11"/>
        <v>-</v>
      </c>
      <c r="R354" s="118" t="s">
        <v>901</v>
      </c>
      <c r="S354" s="129" t="s">
        <v>832</v>
      </c>
      <c r="T354" s="136"/>
      <c r="U354" s="131" t="s">
        <v>833</v>
      </c>
    </row>
    <row r="355" spans="1:21" ht="29" hidden="1" x14ac:dyDescent="0.35">
      <c r="A355" s="121" t="str">
        <f>IFERROR(VLOOKUP(B355,[12]lista!$B$2:$C$46,2,0),"")</f>
        <v>Hajdú-Bihar</v>
      </c>
      <c r="B355" s="122" t="s">
        <v>899</v>
      </c>
      <c r="C355" s="123" t="s">
        <v>356</v>
      </c>
      <c r="D355" s="124" t="s">
        <v>844</v>
      </c>
      <c r="E355" s="125" t="s">
        <v>75</v>
      </c>
      <c r="F355" s="57" t="str">
        <f>VLOOKUP(D355,Háttér!$Q$2:$R$24,2,0)</f>
        <v>Fa_és_bútoripar</v>
      </c>
      <c r="G355" s="57" t="str">
        <f t="shared" si="10"/>
        <v>Debreceni SZC Péchy Mihály Építőipari Technikum Fa_és_bútoripar</v>
      </c>
      <c r="H355" s="126" t="s">
        <v>75</v>
      </c>
      <c r="I355" s="127" t="s">
        <v>75</v>
      </c>
      <c r="J355" s="126" t="s">
        <v>75</v>
      </c>
      <c r="K355" s="128">
        <v>12</v>
      </c>
      <c r="L355" s="128">
        <v>45</v>
      </c>
      <c r="M355" s="117">
        <v>10</v>
      </c>
      <c r="N355" s="128">
        <v>30</v>
      </c>
      <c r="O355" s="128"/>
      <c r="P355" s="128">
        <v>5</v>
      </c>
      <c r="Q355" s="116" t="str">
        <f t="shared" si="11"/>
        <v>+</v>
      </c>
      <c r="R355" s="118"/>
      <c r="S355" s="129" t="s">
        <v>832</v>
      </c>
      <c r="T355" s="136"/>
      <c r="U355" s="131" t="s">
        <v>833</v>
      </c>
    </row>
    <row r="356" spans="1:21" ht="29" hidden="1" x14ac:dyDescent="0.35">
      <c r="A356" s="121" t="str">
        <f>IFERROR(VLOOKUP(B356,[12]lista!$B$2:$C$46,2,0),"")</f>
        <v>Hajdú-Bihar</v>
      </c>
      <c r="B356" s="122" t="s">
        <v>899</v>
      </c>
      <c r="C356" s="123" t="s">
        <v>356</v>
      </c>
      <c r="D356" s="124" t="s">
        <v>856</v>
      </c>
      <c r="E356" s="125" t="s">
        <v>75</v>
      </c>
      <c r="F356" s="57" t="str">
        <f>VLOOKUP(D356,Háttér!$Q$2:$R$24,2,0)</f>
        <v>Épületgépészet</v>
      </c>
      <c r="G356" s="57" t="str">
        <f t="shared" si="10"/>
        <v>Debreceni SZC Péchy Mihály Építőipari Technikum Épületgépészet</v>
      </c>
      <c r="H356" s="126" t="s">
        <v>75</v>
      </c>
      <c r="I356" s="127" t="s">
        <v>75</v>
      </c>
      <c r="J356" s="126" t="s">
        <v>75</v>
      </c>
      <c r="K356" s="128">
        <v>32</v>
      </c>
      <c r="L356" s="128">
        <v>127</v>
      </c>
      <c r="M356" s="117">
        <v>32</v>
      </c>
      <c r="N356" s="128">
        <v>136</v>
      </c>
      <c r="O356" s="128"/>
      <c r="P356" s="128">
        <v>32</v>
      </c>
      <c r="Q356" s="116" t="str">
        <f t="shared" si="11"/>
        <v>+</v>
      </c>
      <c r="R356" s="118"/>
      <c r="S356" s="129" t="s">
        <v>832</v>
      </c>
      <c r="T356" s="136"/>
      <c r="U356" s="131" t="s">
        <v>833</v>
      </c>
    </row>
    <row r="357" spans="1:21" ht="29" hidden="1" x14ac:dyDescent="0.35">
      <c r="A357" s="121" t="str">
        <f>IFERROR(VLOOKUP(B357,[12]lista!$B$2:$C$46,2,0),"")</f>
        <v>Hajdú-Bihar</v>
      </c>
      <c r="B357" s="122" t="s">
        <v>899</v>
      </c>
      <c r="C357" s="123" t="s">
        <v>356</v>
      </c>
      <c r="D357" s="124" t="s">
        <v>851</v>
      </c>
      <c r="E357" s="125" t="s">
        <v>869</v>
      </c>
      <c r="F357" s="57" t="str">
        <f>VLOOKUP(D357,Háttér!$Q$2:$R$24,2,0)</f>
        <v>Építőipar</v>
      </c>
      <c r="G357" s="57" t="str">
        <f t="shared" si="10"/>
        <v>Debreceni SZC Péchy Mihály Építőipari Technikum Építőipar</v>
      </c>
      <c r="H357" s="126" t="s">
        <v>74</v>
      </c>
      <c r="I357" s="127" t="s">
        <v>75</v>
      </c>
      <c r="J357" s="126" t="s">
        <v>75</v>
      </c>
      <c r="K357" s="128">
        <v>20</v>
      </c>
      <c r="L357" s="128">
        <v>103</v>
      </c>
      <c r="M357" s="117">
        <v>22</v>
      </c>
      <c r="N357" s="128">
        <v>67</v>
      </c>
      <c r="O357" s="128"/>
      <c r="P357" s="128">
        <v>22</v>
      </c>
      <c r="Q357" s="116" t="str">
        <f t="shared" si="11"/>
        <v>+</v>
      </c>
      <c r="R357" s="118"/>
      <c r="S357" s="129" t="s">
        <v>832</v>
      </c>
      <c r="T357" s="136"/>
      <c r="U357" s="131" t="s">
        <v>833</v>
      </c>
    </row>
    <row r="358" spans="1:21" ht="29" hidden="1" x14ac:dyDescent="0.35">
      <c r="A358" s="121" t="str">
        <f>IFERROR(VLOOKUP(B358,[12]lista!$B$2:$C$46,2,0),"")</f>
        <v>Hajdú-Bihar</v>
      </c>
      <c r="B358" s="122" t="s">
        <v>899</v>
      </c>
      <c r="C358" s="123" t="s">
        <v>356</v>
      </c>
      <c r="D358" s="124" t="s">
        <v>851</v>
      </c>
      <c r="E358" s="125" t="s">
        <v>858</v>
      </c>
      <c r="F358" s="57" t="str">
        <f>VLOOKUP(D358,Háttér!$Q$2:$R$24,2,0)</f>
        <v>Építőipar</v>
      </c>
      <c r="G358" s="57" t="str">
        <f t="shared" si="10"/>
        <v>Debreceni SZC Péchy Mihály Építőipari Technikum Építőipar</v>
      </c>
      <c r="H358" s="126" t="s">
        <v>74</v>
      </c>
      <c r="I358" s="127" t="s">
        <v>75</v>
      </c>
      <c r="J358" s="126" t="s">
        <v>75</v>
      </c>
      <c r="K358" s="128">
        <v>12</v>
      </c>
      <c r="L358" s="128">
        <v>28</v>
      </c>
      <c r="M358" s="117">
        <v>10</v>
      </c>
      <c r="N358" s="128">
        <v>26</v>
      </c>
      <c r="O358" s="128"/>
      <c r="P358" s="128">
        <v>9</v>
      </c>
      <c r="Q358" s="116" t="str">
        <f t="shared" si="11"/>
        <v>+</v>
      </c>
      <c r="R358" s="118"/>
      <c r="S358" s="129" t="s">
        <v>832</v>
      </c>
      <c r="T358" s="136"/>
      <c r="U358" s="131" t="s">
        <v>833</v>
      </c>
    </row>
    <row r="359" spans="1:21" ht="29" hidden="1" x14ac:dyDescent="0.35">
      <c r="A359" s="121" t="str">
        <f>IFERROR(VLOOKUP(B359,[12]lista!$B$2:$C$46,2,0),"")</f>
        <v>Hajdú-Bihar</v>
      </c>
      <c r="B359" s="122" t="s">
        <v>899</v>
      </c>
      <c r="C359" s="123" t="s">
        <v>356</v>
      </c>
      <c r="D359" s="124" t="s">
        <v>851</v>
      </c>
      <c r="E359" s="125" t="s">
        <v>75</v>
      </c>
      <c r="F359" s="57" t="str">
        <f>VLOOKUP(D359,Háttér!$Q$2:$R$24,2,0)</f>
        <v>Építőipar</v>
      </c>
      <c r="G359" s="57" t="str">
        <f t="shared" si="10"/>
        <v>Debreceni SZC Péchy Mihály Építőipari Technikum Építőipar</v>
      </c>
      <c r="H359" s="126" t="s">
        <v>75</v>
      </c>
      <c r="I359" s="127" t="s">
        <v>75</v>
      </c>
      <c r="J359" s="126" t="s">
        <v>75</v>
      </c>
      <c r="K359" s="128">
        <v>64</v>
      </c>
      <c r="L359" s="128">
        <v>226</v>
      </c>
      <c r="M359" s="117">
        <v>64</v>
      </c>
      <c r="N359" s="128">
        <v>193</v>
      </c>
      <c r="O359" s="128"/>
      <c r="P359" s="128">
        <v>64</v>
      </c>
      <c r="Q359" s="116" t="str">
        <f t="shared" si="11"/>
        <v>+</v>
      </c>
      <c r="R359" s="118"/>
      <c r="S359" s="129" t="s">
        <v>832</v>
      </c>
      <c r="T359" s="136"/>
      <c r="U359" s="131" t="s">
        <v>833</v>
      </c>
    </row>
    <row r="360" spans="1:21" ht="29" hidden="1" x14ac:dyDescent="0.35">
      <c r="A360" s="121" t="str">
        <f>IFERROR(VLOOKUP(B360,[12]lista!$B$2:$C$46,2,0),"")</f>
        <v>Hajdú-Bihar</v>
      </c>
      <c r="B360" s="122" t="s">
        <v>899</v>
      </c>
      <c r="C360" s="123" t="s">
        <v>356</v>
      </c>
      <c r="D360" s="124" t="s">
        <v>851</v>
      </c>
      <c r="E360" s="125" t="s">
        <v>75</v>
      </c>
      <c r="F360" s="57" t="str">
        <f>VLOOKUP(D360,Háttér!$Q$2:$R$24,2,0)</f>
        <v>Építőipar</v>
      </c>
      <c r="G360" s="57" t="str">
        <f t="shared" si="10"/>
        <v>Debreceni SZC Péchy Mihály Építőipari Technikum Építőipar</v>
      </c>
      <c r="H360" s="126" t="s">
        <v>75</v>
      </c>
      <c r="I360" s="127" t="s">
        <v>75</v>
      </c>
      <c r="J360" s="126" t="s">
        <v>75</v>
      </c>
      <c r="K360" s="128">
        <v>20</v>
      </c>
      <c r="L360" s="128">
        <v>92</v>
      </c>
      <c r="M360" s="117">
        <v>22</v>
      </c>
      <c r="N360" s="128">
        <v>109</v>
      </c>
      <c r="O360" s="128"/>
      <c r="P360" s="128">
        <v>14</v>
      </c>
      <c r="Q360" s="116" t="str">
        <f t="shared" si="11"/>
        <v>+</v>
      </c>
      <c r="R360" s="118"/>
      <c r="S360" s="129" t="s">
        <v>832</v>
      </c>
      <c r="T360" s="136"/>
      <c r="U360" s="131" t="s">
        <v>833</v>
      </c>
    </row>
    <row r="361" spans="1:21" ht="15.5" hidden="1" x14ac:dyDescent="0.35">
      <c r="A361" s="121" t="str">
        <f>IFERROR(VLOOKUP(B361,[12]lista!$B$2:$C$46,2,0),"")</f>
        <v>Hajdú-Bihar</v>
      </c>
      <c r="B361" s="122" t="s">
        <v>899</v>
      </c>
      <c r="C361" s="123" t="s">
        <v>357</v>
      </c>
      <c r="D361" s="124" t="s">
        <v>854</v>
      </c>
      <c r="E361" s="125" t="s">
        <v>75</v>
      </c>
      <c r="F361" s="57" t="str">
        <f>VLOOKUP(D361,Háttér!$Q$2:$R$24,2,0)</f>
        <v>Vegyipar</v>
      </c>
      <c r="G361" s="57" t="str">
        <f t="shared" si="10"/>
        <v>Debreceni SZC Vegyipari Technikum Vegyipar</v>
      </c>
      <c r="H361" s="126" t="s">
        <v>75</v>
      </c>
      <c r="I361" s="127" t="s">
        <v>75</v>
      </c>
      <c r="J361" s="126" t="s">
        <v>75</v>
      </c>
      <c r="K361" s="128">
        <v>64</v>
      </c>
      <c r="L361" s="128">
        <v>201</v>
      </c>
      <c r="M361" s="117">
        <v>58</v>
      </c>
      <c r="N361" s="128">
        <v>178</v>
      </c>
      <c r="O361" s="128"/>
      <c r="P361" s="128">
        <v>53</v>
      </c>
      <c r="Q361" s="116" t="str">
        <f t="shared" si="11"/>
        <v>+</v>
      </c>
      <c r="R361" s="118"/>
      <c r="S361" s="129" t="s">
        <v>832</v>
      </c>
      <c r="T361" s="136"/>
      <c r="U361" s="131" t="s">
        <v>833</v>
      </c>
    </row>
    <row r="362" spans="1:21" ht="15.5" hidden="1" x14ac:dyDescent="0.35">
      <c r="A362" s="121" t="str">
        <f>IFERROR(VLOOKUP(B362,[12]lista!$B$2:$C$46,2,0),"")</f>
        <v>Hajdú-Bihar</v>
      </c>
      <c r="B362" s="122" t="s">
        <v>899</v>
      </c>
      <c r="C362" s="123" t="s">
        <v>357</v>
      </c>
      <c r="D362" s="124" t="s">
        <v>854</v>
      </c>
      <c r="E362" s="125" t="s">
        <v>75</v>
      </c>
      <c r="F362" s="57" t="str">
        <f>VLOOKUP(D362,Háttér!$Q$2:$R$24,2,0)</f>
        <v>Vegyipar</v>
      </c>
      <c r="G362" s="57" t="str">
        <f t="shared" si="10"/>
        <v>Debreceni SZC Vegyipari Technikum Vegyipar</v>
      </c>
      <c r="H362" s="126" t="s">
        <v>75</v>
      </c>
      <c r="I362" s="127" t="s">
        <v>869</v>
      </c>
      <c r="J362" s="126" t="s">
        <v>74</v>
      </c>
      <c r="K362" s="128">
        <v>32</v>
      </c>
      <c r="L362" s="128">
        <v>110</v>
      </c>
      <c r="M362" s="117">
        <v>32</v>
      </c>
      <c r="N362" s="128">
        <v>110</v>
      </c>
      <c r="O362" s="128"/>
      <c r="P362" s="128">
        <v>34</v>
      </c>
      <c r="Q362" s="116" t="str">
        <f t="shared" si="11"/>
        <v>-</v>
      </c>
      <c r="R362" s="118"/>
      <c r="S362" s="129" t="s">
        <v>832</v>
      </c>
      <c r="T362" s="136"/>
      <c r="U362" s="131" t="s">
        <v>833</v>
      </c>
    </row>
    <row r="363" spans="1:21" ht="15.5" hidden="1" x14ac:dyDescent="0.35">
      <c r="A363" s="121" t="str">
        <f>IFERROR(VLOOKUP(B363,[12]lista!$B$2:$C$46,2,0),"")</f>
        <v>Hajdú-Bihar</v>
      </c>
      <c r="B363" s="122" t="s">
        <v>899</v>
      </c>
      <c r="C363" s="123" t="s">
        <v>357</v>
      </c>
      <c r="D363" s="124" t="s">
        <v>854</v>
      </c>
      <c r="E363" s="125" t="s">
        <v>869</v>
      </c>
      <c r="F363" s="57" t="str">
        <f>VLOOKUP(D363,Háttér!$Q$2:$R$24,2,0)</f>
        <v>Vegyipar</v>
      </c>
      <c r="G363" s="57" t="str">
        <f t="shared" si="10"/>
        <v>Debreceni SZC Vegyipari Technikum Vegyipar</v>
      </c>
      <c r="H363" s="126" t="s">
        <v>74</v>
      </c>
      <c r="I363" s="127" t="s">
        <v>75</v>
      </c>
      <c r="J363" s="126" t="s">
        <v>75</v>
      </c>
      <c r="K363" s="128">
        <v>32</v>
      </c>
      <c r="L363" s="128">
        <v>127</v>
      </c>
      <c r="M363" s="117">
        <v>31</v>
      </c>
      <c r="N363" s="128">
        <v>131</v>
      </c>
      <c r="O363" s="128"/>
      <c r="P363" s="128">
        <v>32</v>
      </c>
      <c r="Q363" s="116" t="str">
        <f t="shared" si="11"/>
        <v>-</v>
      </c>
      <c r="R363" s="118"/>
      <c r="S363" s="129" t="s">
        <v>832</v>
      </c>
      <c r="T363" s="136"/>
      <c r="U363" s="131" t="s">
        <v>833</v>
      </c>
    </row>
    <row r="364" spans="1:21" ht="15.5" hidden="1" x14ac:dyDescent="0.35">
      <c r="A364" s="121" t="str">
        <f>IFERROR(VLOOKUP(B364,[12]lista!$B$2:$C$46,2,0),"")</f>
        <v>Hajdú-Bihar</v>
      </c>
      <c r="B364" s="122" t="s">
        <v>899</v>
      </c>
      <c r="C364" s="123" t="s">
        <v>357</v>
      </c>
      <c r="D364" s="124" t="s">
        <v>854</v>
      </c>
      <c r="E364" s="125" t="s">
        <v>75</v>
      </c>
      <c r="F364" s="57" t="str">
        <f>VLOOKUP(D364,Háttér!$Q$2:$R$24,2,0)</f>
        <v>Vegyipar</v>
      </c>
      <c r="G364" s="57" t="str">
        <f t="shared" si="10"/>
        <v>Debreceni SZC Vegyipari Technikum Vegyipar</v>
      </c>
      <c r="H364" s="126" t="s">
        <v>75</v>
      </c>
      <c r="I364" s="127" t="s">
        <v>858</v>
      </c>
      <c r="J364" s="126" t="s">
        <v>74</v>
      </c>
      <c r="K364" s="128">
        <v>12</v>
      </c>
      <c r="L364" s="128">
        <v>30</v>
      </c>
      <c r="M364" s="117">
        <v>11</v>
      </c>
      <c r="N364" s="128">
        <v>43</v>
      </c>
      <c r="O364" s="128"/>
      <c r="P364" s="128">
        <v>24</v>
      </c>
      <c r="Q364" s="116" t="str">
        <f t="shared" si="11"/>
        <v>-</v>
      </c>
      <c r="R364" s="118"/>
      <c r="S364" s="129" t="s">
        <v>832</v>
      </c>
      <c r="T364" s="136"/>
      <c r="U364" s="131" t="s">
        <v>833</v>
      </c>
    </row>
    <row r="365" spans="1:21" ht="43.5" hidden="1" x14ac:dyDescent="0.35">
      <c r="A365" s="121" t="str">
        <f>IFERROR(VLOOKUP(B365,[12]lista!$B$2:$C$46,2,0),"")</f>
        <v>Hajdú-Bihar</v>
      </c>
      <c r="B365" s="122" t="s">
        <v>899</v>
      </c>
      <c r="C365" s="123" t="s">
        <v>357</v>
      </c>
      <c r="D365" s="124" t="s">
        <v>854</v>
      </c>
      <c r="E365" s="125" t="s">
        <v>858</v>
      </c>
      <c r="F365" s="57" t="str">
        <f>VLOOKUP(D365,Háttér!$Q$2:$R$24,2,0)</f>
        <v>Vegyipar</v>
      </c>
      <c r="G365" s="57" t="str">
        <f t="shared" si="10"/>
        <v>Debreceni SZC Vegyipari Technikum Vegyipar</v>
      </c>
      <c r="H365" s="126" t="s">
        <v>74</v>
      </c>
      <c r="I365" s="127" t="s">
        <v>75</v>
      </c>
      <c r="J365" s="126" t="s">
        <v>75</v>
      </c>
      <c r="K365" s="128">
        <v>32</v>
      </c>
      <c r="L365" s="128">
        <v>32</v>
      </c>
      <c r="M365" s="117">
        <v>6</v>
      </c>
      <c r="N365" s="128">
        <v>0</v>
      </c>
      <c r="O365" s="128"/>
      <c r="P365" s="128">
        <v>0</v>
      </c>
      <c r="Q365" s="116" t="str">
        <f t="shared" si="11"/>
        <v>+</v>
      </c>
      <c r="R365" s="118" t="s">
        <v>902</v>
      </c>
      <c r="S365" s="129" t="s">
        <v>832</v>
      </c>
      <c r="T365" s="136"/>
      <c r="U365" s="131" t="s">
        <v>833</v>
      </c>
    </row>
    <row r="366" spans="1:21" ht="29" hidden="1" x14ac:dyDescent="0.35">
      <c r="A366" s="121" t="str">
        <f>IFERROR(VLOOKUP(B366,[13]lista!$B$2:$C$46,2,0),"")</f>
        <v>Fejér</v>
      </c>
      <c r="B366" s="122" t="s">
        <v>903</v>
      </c>
      <c r="C366" s="123" t="s">
        <v>359</v>
      </c>
      <c r="D366" s="124" t="s">
        <v>857</v>
      </c>
      <c r="E366" s="125" t="s">
        <v>75</v>
      </c>
      <c r="F366" s="57" t="str">
        <f>VLOOKUP(D366,Háttér!$Q$2:$R$24,2,0)</f>
        <v>Elektronika_és_elektrotechnika</v>
      </c>
      <c r="G366" s="57" t="str">
        <f t="shared" si="10"/>
        <v>Dunaújvárosi SZC Bánki Donát Technikum Elektronika_és_elektrotechnika</v>
      </c>
      <c r="H366" s="126" t="s">
        <v>75</v>
      </c>
      <c r="I366" s="127" t="s">
        <v>75</v>
      </c>
      <c r="J366" s="126" t="s">
        <v>75</v>
      </c>
      <c r="K366" s="128">
        <v>34</v>
      </c>
      <c r="L366" s="128">
        <v>72</v>
      </c>
      <c r="M366" s="117">
        <v>19</v>
      </c>
      <c r="N366" s="128">
        <v>109</v>
      </c>
      <c r="O366" s="128"/>
      <c r="P366" s="128">
        <v>47</v>
      </c>
      <c r="Q366" s="116" t="str">
        <f t="shared" si="11"/>
        <v>-</v>
      </c>
      <c r="R366" s="118"/>
      <c r="S366" s="129" t="s">
        <v>832</v>
      </c>
      <c r="T366" s="136"/>
      <c r="U366" s="131" t="s">
        <v>833</v>
      </c>
    </row>
    <row r="367" spans="1:21" ht="29" hidden="1" x14ac:dyDescent="0.35">
      <c r="A367" s="121" t="str">
        <f>IFERROR(VLOOKUP(B367,[13]lista!$B$2:$C$46,2,0),"")</f>
        <v>Fejér</v>
      </c>
      <c r="B367" s="122" t="s">
        <v>903</v>
      </c>
      <c r="C367" s="123" t="s">
        <v>359</v>
      </c>
      <c r="D367" s="124" t="s">
        <v>835</v>
      </c>
      <c r="E367" s="125" t="s">
        <v>75</v>
      </c>
      <c r="F367" s="57" t="str">
        <f>VLOOKUP(D367,Háttér!$Q$2:$R$24,2,0)</f>
        <v>Informatika_és_távközlés</v>
      </c>
      <c r="G367" s="57" t="str">
        <f t="shared" si="10"/>
        <v>Dunaújvárosi SZC Bánki Donát Technikum Informatika_és_távközlés</v>
      </c>
      <c r="H367" s="126" t="s">
        <v>75</v>
      </c>
      <c r="I367" s="127" t="s">
        <v>75</v>
      </c>
      <c r="J367" s="126" t="s">
        <v>75</v>
      </c>
      <c r="K367" s="128">
        <v>34</v>
      </c>
      <c r="L367" s="128">
        <v>133</v>
      </c>
      <c r="M367" s="117">
        <v>34</v>
      </c>
      <c r="N367" s="128">
        <v>0</v>
      </c>
      <c r="O367" s="128"/>
      <c r="P367" s="128">
        <v>0</v>
      </c>
      <c r="Q367" s="116" t="str">
        <f t="shared" si="11"/>
        <v>+</v>
      </c>
      <c r="R367" s="118"/>
      <c r="S367" s="129" t="s">
        <v>832</v>
      </c>
      <c r="T367" s="137"/>
      <c r="U367" s="131" t="s">
        <v>833</v>
      </c>
    </row>
    <row r="368" spans="1:21" ht="29" hidden="1" x14ac:dyDescent="0.35">
      <c r="A368" s="121" t="str">
        <f>IFERROR(VLOOKUP(B368,[13]lista!$B$2:$C$46,2,0),"")</f>
        <v>Fejér</v>
      </c>
      <c r="B368" s="122" t="s">
        <v>903</v>
      </c>
      <c r="C368" s="123" t="s">
        <v>360</v>
      </c>
      <c r="D368" s="124" t="s">
        <v>837</v>
      </c>
      <c r="E368" s="125" t="s">
        <v>75</v>
      </c>
      <c r="F368" s="57" t="str">
        <f>VLOOKUP(D368,Háttér!$Q$2:$R$24,2,0)</f>
        <v>Rendészet_és_közszolgálat</v>
      </c>
      <c r="G368" s="57" t="str">
        <f t="shared" si="10"/>
        <v>Dunaújvárosi SZC Dunaferr Technikum és Szakképző Iskola Rendészet_és_közszolgálat</v>
      </c>
      <c r="H368" s="126" t="s">
        <v>75</v>
      </c>
      <c r="I368" s="127" t="s">
        <v>75</v>
      </c>
      <c r="J368" s="126" t="s">
        <v>75</v>
      </c>
      <c r="K368" s="128">
        <v>36</v>
      </c>
      <c r="L368" s="128">
        <v>133</v>
      </c>
      <c r="M368" s="117">
        <v>36</v>
      </c>
      <c r="N368" s="128">
        <v>98</v>
      </c>
      <c r="O368" s="128"/>
      <c r="P368" s="128">
        <v>34</v>
      </c>
      <c r="Q368" s="116" t="str">
        <f t="shared" si="11"/>
        <v>+</v>
      </c>
      <c r="R368" s="118"/>
      <c r="S368" s="129" t="s">
        <v>832</v>
      </c>
      <c r="T368" s="136"/>
      <c r="U368" s="131" t="s">
        <v>839</v>
      </c>
    </row>
    <row r="369" spans="1:21" ht="29" hidden="1" x14ac:dyDescent="0.35">
      <c r="A369" s="121" t="str">
        <f>IFERROR(VLOOKUP(B369,[13]lista!$B$2:$C$46,2,0),"")</f>
        <v>Fejér</v>
      </c>
      <c r="B369" s="122" t="s">
        <v>903</v>
      </c>
      <c r="C369" s="123" t="s">
        <v>360</v>
      </c>
      <c r="D369" s="124" t="s">
        <v>856</v>
      </c>
      <c r="E369" s="125" t="s">
        <v>75</v>
      </c>
      <c r="F369" s="57" t="str">
        <f>VLOOKUP(D369,Háttér!$Q$2:$R$24,2,0)</f>
        <v>Épületgépészet</v>
      </c>
      <c r="G369" s="57" t="str">
        <f t="shared" si="10"/>
        <v>Dunaújvárosi SZC Dunaferr Technikum és Szakképző Iskola Épületgépészet</v>
      </c>
      <c r="H369" s="126" t="s">
        <v>75</v>
      </c>
      <c r="I369" s="127" t="s">
        <v>75</v>
      </c>
      <c r="J369" s="126" t="s">
        <v>75</v>
      </c>
      <c r="K369" s="128">
        <v>15</v>
      </c>
      <c r="L369" s="128">
        <v>49</v>
      </c>
      <c r="M369" s="117">
        <v>15</v>
      </c>
      <c r="N369" s="128">
        <v>12</v>
      </c>
      <c r="O369" s="128"/>
      <c r="P369" s="128">
        <v>0</v>
      </c>
      <c r="Q369" s="116" t="str">
        <f t="shared" si="11"/>
        <v>+</v>
      </c>
      <c r="R369" s="118"/>
      <c r="S369" s="129" t="s">
        <v>832</v>
      </c>
      <c r="T369" s="136"/>
      <c r="U369" s="131" t="s">
        <v>833</v>
      </c>
    </row>
    <row r="370" spans="1:21" ht="29" hidden="1" x14ac:dyDescent="0.35">
      <c r="A370" s="121" t="str">
        <f>IFERROR(VLOOKUP(B370,[13]lista!$B$2:$C$46,2,0),"")</f>
        <v>Fejér</v>
      </c>
      <c r="B370" s="122" t="s">
        <v>903</v>
      </c>
      <c r="C370" s="123" t="s">
        <v>360</v>
      </c>
      <c r="D370" s="124" t="s">
        <v>857</v>
      </c>
      <c r="E370" s="125" t="s">
        <v>75</v>
      </c>
      <c r="F370" s="57" t="str">
        <f>VLOOKUP(D370,Háttér!$Q$2:$R$24,2,0)</f>
        <v>Elektronika_és_elektrotechnika</v>
      </c>
      <c r="G370" s="57" t="str">
        <f t="shared" si="10"/>
        <v>Dunaújvárosi SZC Dunaferr Technikum és Szakképző Iskola Elektronika_és_elektrotechnika</v>
      </c>
      <c r="H370" s="126" t="s">
        <v>75</v>
      </c>
      <c r="I370" s="127" t="s">
        <v>75</v>
      </c>
      <c r="J370" s="126" t="s">
        <v>75</v>
      </c>
      <c r="K370" s="128">
        <v>34</v>
      </c>
      <c r="L370" s="128">
        <v>82</v>
      </c>
      <c r="M370" s="117">
        <v>30</v>
      </c>
      <c r="N370" s="128">
        <v>62</v>
      </c>
      <c r="O370" s="128"/>
      <c r="P370" s="128">
        <v>20</v>
      </c>
      <c r="Q370" s="116" t="str">
        <f t="shared" si="11"/>
        <v>+</v>
      </c>
      <c r="R370" s="118"/>
      <c r="S370" s="129" t="s">
        <v>832</v>
      </c>
      <c r="T370" s="136"/>
      <c r="U370" s="131" t="s">
        <v>833</v>
      </c>
    </row>
    <row r="371" spans="1:21" ht="29" hidden="1" x14ac:dyDescent="0.35">
      <c r="A371" s="121" t="str">
        <f>IFERROR(VLOOKUP(B371,[13]lista!$B$2:$C$46,2,0),"")</f>
        <v>Fejér</v>
      </c>
      <c r="B371" s="122" t="s">
        <v>903</v>
      </c>
      <c r="C371" s="123" t="s">
        <v>360</v>
      </c>
      <c r="D371" s="124" t="s">
        <v>846</v>
      </c>
      <c r="E371" s="125" t="s">
        <v>75</v>
      </c>
      <c r="F371" s="57" t="str">
        <f>VLOOKUP(D371,Háttér!$Q$2:$R$24,2,0)</f>
        <v>Specializált_gép_és_járműgyártás</v>
      </c>
      <c r="G371" s="57" t="str">
        <f t="shared" si="10"/>
        <v>Dunaújvárosi SZC Dunaferr Technikum és Szakképző Iskola Specializált_gép_és_járműgyártás</v>
      </c>
      <c r="H371" s="126" t="s">
        <v>75</v>
      </c>
      <c r="I371" s="127" t="s">
        <v>75</v>
      </c>
      <c r="J371" s="126" t="s">
        <v>75</v>
      </c>
      <c r="K371" s="128">
        <v>51</v>
      </c>
      <c r="L371" s="128">
        <v>132</v>
      </c>
      <c r="M371" s="117">
        <v>41</v>
      </c>
      <c r="N371" s="128">
        <v>96</v>
      </c>
      <c r="O371" s="128"/>
      <c r="P371" s="128">
        <v>21</v>
      </c>
      <c r="Q371" s="116" t="str">
        <f t="shared" si="11"/>
        <v>+</v>
      </c>
      <c r="R371" s="118"/>
      <c r="S371" s="129" t="s">
        <v>832</v>
      </c>
      <c r="T371" s="136"/>
      <c r="U371" s="131" t="s">
        <v>833</v>
      </c>
    </row>
    <row r="372" spans="1:21" ht="29" hidden="1" x14ac:dyDescent="0.35">
      <c r="A372" s="121" t="str">
        <f>IFERROR(VLOOKUP(B372,[13]lista!$B$2:$C$46,2,0),"")</f>
        <v>Fejér</v>
      </c>
      <c r="B372" s="122" t="s">
        <v>903</v>
      </c>
      <c r="C372" s="123" t="s">
        <v>361</v>
      </c>
      <c r="D372" s="124" t="s">
        <v>851</v>
      </c>
      <c r="E372" s="125" t="s">
        <v>75</v>
      </c>
      <c r="F372" s="57" t="str">
        <f>VLOOKUP(D372,Háttér!$Q$2:$R$24,2,0)</f>
        <v>Építőipar</v>
      </c>
      <c r="G372" s="57" t="str">
        <f t="shared" si="10"/>
        <v>Dunaújvárosi SZC Hild József Technikum, Szakképző Iskola és Szakiskola Építőipar</v>
      </c>
      <c r="H372" s="126" t="s">
        <v>75</v>
      </c>
      <c r="I372" s="127" t="s">
        <v>75</v>
      </c>
      <c r="J372" s="126" t="s">
        <v>75</v>
      </c>
      <c r="K372" s="128">
        <v>26</v>
      </c>
      <c r="L372" s="128">
        <v>32</v>
      </c>
      <c r="M372" s="117">
        <v>13</v>
      </c>
      <c r="N372" s="128">
        <v>31</v>
      </c>
      <c r="O372" s="128"/>
      <c r="P372" s="128">
        <v>12</v>
      </c>
      <c r="Q372" s="116" t="str">
        <f t="shared" si="11"/>
        <v>+</v>
      </c>
      <c r="R372" s="118" t="s">
        <v>904</v>
      </c>
      <c r="S372" s="129" t="s">
        <v>832</v>
      </c>
      <c r="T372" s="136"/>
      <c r="U372" s="131" t="s">
        <v>833</v>
      </c>
    </row>
    <row r="373" spans="1:21" ht="43.5" hidden="1" x14ac:dyDescent="0.35">
      <c r="A373" s="121" t="str">
        <f>IFERROR(VLOOKUP(B373,[13]lista!$B$2:$C$46,2,0),"")</f>
        <v>Fejér</v>
      </c>
      <c r="B373" s="122" t="s">
        <v>903</v>
      </c>
      <c r="C373" s="123" t="s">
        <v>362</v>
      </c>
      <c r="D373" s="124" t="s">
        <v>847</v>
      </c>
      <c r="E373" s="125" t="s">
        <v>75</v>
      </c>
      <c r="F373" s="57" t="str">
        <f>VLOOKUP(D373,Háttér!$Q$2:$R$24,2,0)</f>
        <v>Közlekedés_és_szállítmányozás</v>
      </c>
      <c r="G373" s="57" t="str">
        <f t="shared" si="10"/>
        <v>Dunaújvárosi SZC Kereskedelmi és Vendéglátóipari Technikum és Szakképző Iskola Közlekedés_és_szállítmányozás</v>
      </c>
      <c r="H373" s="126" t="s">
        <v>75</v>
      </c>
      <c r="I373" s="127" t="s">
        <v>75</v>
      </c>
      <c r="J373" s="126" t="s">
        <v>75</v>
      </c>
      <c r="K373" s="128">
        <v>32</v>
      </c>
      <c r="L373" s="128">
        <v>90</v>
      </c>
      <c r="M373" s="117">
        <v>28</v>
      </c>
      <c r="N373" s="128">
        <v>74</v>
      </c>
      <c r="O373" s="128"/>
      <c r="P373" s="128">
        <v>24</v>
      </c>
      <c r="Q373" s="116" t="str">
        <f t="shared" si="11"/>
        <v>+</v>
      </c>
      <c r="R373" s="118"/>
      <c r="S373" s="129" t="s">
        <v>832</v>
      </c>
      <c r="T373" s="136"/>
      <c r="U373" s="131" t="s">
        <v>833</v>
      </c>
    </row>
    <row r="374" spans="1:21" ht="43.5" hidden="1" x14ac:dyDescent="0.35">
      <c r="A374" s="121" t="str">
        <f>IFERROR(VLOOKUP(B374,[13]lista!$B$2:$C$46,2,0),"")</f>
        <v>Fejér</v>
      </c>
      <c r="B374" s="122" t="s">
        <v>903</v>
      </c>
      <c r="C374" s="123" t="s">
        <v>362</v>
      </c>
      <c r="D374" s="124" t="s">
        <v>831</v>
      </c>
      <c r="E374" s="125" t="s">
        <v>75</v>
      </c>
      <c r="F374" s="57" t="str">
        <f>VLOOKUP(D374,Háttér!$Q$2:$R$24,2,0)</f>
        <v>Turizmus_vendéglátás</v>
      </c>
      <c r="G374" s="57" t="str">
        <f t="shared" si="10"/>
        <v>Dunaújvárosi SZC Kereskedelmi és Vendéglátóipari Technikum és Szakképző Iskola Turizmus_vendéglátás</v>
      </c>
      <c r="H374" s="126" t="s">
        <v>75</v>
      </c>
      <c r="I374" s="127" t="s">
        <v>75</v>
      </c>
      <c r="J374" s="126" t="s">
        <v>75</v>
      </c>
      <c r="K374" s="128">
        <v>32</v>
      </c>
      <c r="L374" s="128">
        <v>161</v>
      </c>
      <c r="M374" s="117">
        <v>32</v>
      </c>
      <c r="N374" s="128">
        <v>121</v>
      </c>
      <c r="O374" s="128"/>
      <c r="P374" s="128">
        <v>49</v>
      </c>
      <c r="Q374" s="116" t="str">
        <f t="shared" si="11"/>
        <v>-</v>
      </c>
      <c r="R374" s="118"/>
      <c r="S374" s="129" t="s">
        <v>832</v>
      </c>
      <c r="T374" s="136"/>
      <c r="U374" s="131" t="s">
        <v>833</v>
      </c>
    </row>
    <row r="375" spans="1:21" ht="43.5" hidden="1" x14ac:dyDescent="0.35">
      <c r="A375" s="121" t="str">
        <f>IFERROR(VLOOKUP(B375,[13]lista!$B$2:$C$46,2,0),"")</f>
        <v>Fejér</v>
      </c>
      <c r="B375" s="122" t="s">
        <v>903</v>
      </c>
      <c r="C375" s="123" t="s">
        <v>362</v>
      </c>
      <c r="D375" s="124" t="s">
        <v>848</v>
      </c>
      <c r="E375" s="125" t="s">
        <v>75</v>
      </c>
      <c r="F375" s="57" t="str">
        <f>VLOOKUP(D375,Háttér!$Q$2:$R$24,2,0)</f>
        <v>Kereskedelem</v>
      </c>
      <c r="G375" s="57" t="str">
        <f t="shared" si="10"/>
        <v>Dunaújvárosi SZC Kereskedelmi és Vendéglátóipari Technikum és Szakképző Iskola Kereskedelem</v>
      </c>
      <c r="H375" s="126" t="s">
        <v>75</v>
      </c>
      <c r="I375" s="127" t="s">
        <v>75</v>
      </c>
      <c r="J375" s="126" t="s">
        <v>75</v>
      </c>
      <c r="K375" s="128">
        <v>17</v>
      </c>
      <c r="L375" s="128">
        <v>37</v>
      </c>
      <c r="M375" s="117">
        <v>6</v>
      </c>
      <c r="N375" s="128">
        <v>27</v>
      </c>
      <c r="O375" s="128"/>
      <c r="P375" s="128">
        <v>7</v>
      </c>
      <c r="Q375" s="116" t="str">
        <f t="shared" si="11"/>
        <v>-</v>
      </c>
      <c r="R375" s="118" t="s">
        <v>904</v>
      </c>
      <c r="S375" s="129" t="s">
        <v>832</v>
      </c>
      <c r="T375" s="136"/>
      <c r="U375" s="131" t="s">
        <v>833</v>
      </c>
    </row>
    <row r="376" spans="1:21" ht="29" hidden="1" x14ac:dyDescent="0.35">
      <c r="A376" s="121" t="str">
        <f>IFERROR(VLOOKUP(B376,[13]lista!$B$2:$C$46,2,0),"")</f>
        <v>Fejér</v>
      </c>
      <c r="B376" s="122" t="s">
        <v>903</v>
      </c>
      <c r="C376" s="123" t="s">
        <v>363</v>
      </c>
      <c r="D376" s="124" t="s">
        <v>840</v>
      </c>
      <c r="E376" s="125" t="s">
        <v>75</v>
      </c>
      <c r="F376" s="57" t="str">
        <f>VLOOKUP(D376,Háttér!$Q$2:$R$24,2,0)</f>
        <v>Szépészet</v>
      </c>
      <c r="G376" s="57" t="str">
        <f t="shared" si="10"/>
        <v>Dunaújvárosi SZC Lorántffy Zsuzsanna Technikum és Kollégium Szépészet</v>
      </c>
      <c r="H376" s="126" t="s">
        <v>75</v>
      </c>
      <c r="I376" s="127" t="s">
        <v>75</v>
      </c>
      <c r="J376" s="126" t="s">
        <v>75</v>
      </c>
      <c r="K376" s="128">
        <v>32</v>
      </c>
      <c r="L376" s="128">
        <v>175</v>
      </c>
      <c r="M376" s="117">
        <v>32</v>
      </c>
      <c r="N376" s="128">
        <v>127</v>
      </c>
      <c r="O376" s="128"/>
      <c r="P376" s="128">
        <v>34</v>
      </c>
      <c r="Q376" s="116" t="str">
        <f t="shared" si="11"/>
        <v>-</v>
      </c>
      <c r="R376" s="118"/>
      <c r="S376" s="129" t="s">
        <v>832</v>
      </c>
      <c r="T376" s="136"/>
      <c r="U376" s="131" t="s">
        <v>833</v>
      </c>
    </row>
    <row r="377" spans="1:21" ht="29" hidden="1" x14ac:dyDescent="0.35">
      <c r="A377" s="121" t="str">
        <f>IFERROR(VLOOKUP(B377,[13]lista!$B$2:$C$46,2,0),"")</f>
        <v>Fejér</v>
      </c>
      <c r="B377" s="122" t="s">
        <v>903</v>
      </c>
      <c r="C377" s="123" t="s">
        <v>363</v>
      </c>
      <c r="D377" s="124" t="s">
        <v>850</v>
      </c>
      <c r="E377" s="125" t="s">
        <v>75</v>
      </c>
      <c r="F377" s="57" t="str">
        <f>VLOOKUP(D377,Háttér!$Q$2:$R$24,2,0)</f>
        <v>Szociális</v>
      </c>
      <c r="G377" s="57" t="str">
        <f t="shared" si="10"/>
        <v>Dunaújvárosi SZC Lorántffy Zsuzsanna Technikum és Kollégium Szociális</v>
      </c>
      <c r="H377" s="126" t="s">
        <v>75</v>
      </c>
      <c r="I377" s="127" t="s">
        <v>75</v>
      </c>
      <c r="J377" s="126" t="s">
        <v>75</v>
      </c>
      <c r="K377" s="128">
        <v>32</v>
      </c>
      <c r="L377" s="128">
        <v>86</v>
      </c>
      <c r="M377" s="117">
        <v>30</v>
      </c>
      <c r="N377" s="128">
        <v>82</v>
      </c>
      <c r="O377" s="128"/>
      <c r="P377" s="128">
        <v>23</v>
      </c>
      <c r="Q377" s="116" t="str">
        <f t="shared" si="11"/>
        <v>+</v>
      </c>
      <c r="R377" s="118"/>
      <c r="S377" s="129" t="s">
        <v>832</v>
      </c>
      <c r="T377" s="136"/>
      <c r="U377" s="131" t="s">
        <v>833</v>
      </c>
    </row>
    <row r="378" spans="1:21" ht="29" hidden="1" x14ac:dyDescent="0.35">
      <c r="A378" s="121" t="str">
        <f>IFERROR(VLOOKUP(B378,[13]lista!$B$2:$C$46,2,0),"")</f>
        <v>Fejér</v>
      </c>
      <c r="B378" s="122" t="s">
        <v>903</v>
      </c>
      <c r="C378" s="123" t="s">
        <v>363</v>
      </c>
      <c r="D378" s="124" t="s">
        <v>854</v>
      </c>
      <c r="E378" s="125" t="s">
        <v>75</v>
      </c>
      <c r="F378" s="57" t="str">
        <f>VLOOKUP(D378,Háttér!$Q$2:$R$24,2,0)</f>
        <v>Vegyipar</v>
      </c>
      <c r="G378" s="57" t="str">
        <f t="shared" si="10"/>
        <v>Dunaújvárosi SZC Lorántffy Zsuzsanna Technikum és Kollégium Vegyipar</v>
      </c>
      <c r="H378" s="126" t="s">
        <v>75</v>
      </c>
      <c r="I378" s="127" t="s">
        <v>75</v>
      </c>
      <c r="J378" s="126" t="s">
        <v>75</v>
      </c>
      <c r="K378" s="128">
        <v>26</v>
      </c>
      <c r="L378" s="128">
        <v>57</v>
      </c>
      <c r="M378" s="117">
        <v>12</v>
      </c>
      <c r="N378" s="128">
        <v>35</v>
      </c>
      <c r="O378" s="128"/>
      <c r="P378" s="128">
        <v>9</v>
      </c>
      <c r="Q378" s="116" t="str">
        <f t="shared" si="11"/>
        <v>+</v>
      </c>
      <c r="R378" s="118"/>
      <c r="S378" s="129" t="s">
        <v>832</v>
      </c>
      <c r="T378" s="136"/>
      <c r="U378" s="131" t="s">
        <v>833</v>
      </c>
    </row>
    <row r="379" spans="1:21" ht="29" hidden="1" x14ac:dyDescent="0.35">
      <c r="A379" s="121" t="str">
        <f>IFERROR(VLOOKUP(B379,[13]lista!$B$2:$C$46,2,0),"")</f>
        <v>Fejér</v>
      </c>
      <c r="B379" s="122" t="s">
        <v>903</v>
      </c>
      <c r="C379" s="123" t="s">
        <v>363</v>
      </c>
      <c r="D379" s="124" t="s">
        <v>841</v>
      </c>
      <c r="E379" s="125" t="s">
        <v>75</v>
      </c>
      <c r="F379" s="57" t="str">
        <f>VLOOKUP(D379,Háttér!$Q$2:$R$24,2,0)</f>
        <v>Egészségügy</v>
      </c>
      <c r="G379" s="57" t="str">
        <f t="shared" si="10"/>
        <v>Dunaújvárosi SZC Lorántffy Zsuzsanna Technikum és Kollégium Egészségügy</v>
      </c>
      <c r="H379" s="126" t="s">
        <v>75</v>
      </c>
      <c r="I379" s="127" t="s">
        <v>75</v>
      </c>
      <c r="J379" s="126" t="s">
        <v>75</v>
      </c>
      <c r="K379" s="128">
        <v>26</v>
      </c>
      <c r="L379" s="128">
        <v>51</v>
      </c>
      <c r="M379" s="117">
        <v>22</v>
      </c>
      <c r="N379" s="128">
        <v>26</v>
      </c>
      <c r="O379" s="128"/>
      <c r="P379" s="128">
        <v>14</v>
      </c>
      <c r="Q379" s="116" t="str">
        <f t="shared" si="11"/>
        <v>+</v>
      </c>
      <c r="R379" s="118"/>
      <c r="S379" s="129" t="s">
        <v>832</v>
      </c>
      <c r="T379" s="164" t="s">
        <v>905</v>
      </c>
      <c r="U379" s="131" t="s">
        <v>843</v>
      </c>
    </row>
    <row r="380" spans="1:21" ht="29" hidden="1" x14ac:dyDescent="0.35">
      <c r="A380" s="121" t="str">
        <f>IFERROR(VLOOKUP(B380,[13]lista!$B$2:$C$46,2,0),"")</f>
        <v>Fejér</v>
      </c>
      <c r="B380" s="122" t="s">
        <v>903</v>
      </c>
      <c r="C380" s="123" t="s">
        <v>364</v>
      </c>
      <c r="D380" s="124" t="s">
        <v>861</v>
      </c>
      <c r="E380" s="125" t="s">
        <v>75</v>
      </c>
      <c r="F380" s="57" t="str">
        <f>VLOOKUP(D380,Háttér!$Q$2:$R$24,2,0)</f>
        <v>Sport</v>
      </c>
      <c r="G380" s="57" t="str">
        <f t="shared" si="10"/>
        <v>Dunaújvárosi SZC Rudas Közgazdasági Technikum és Kollégium Sport</v>
      </c>
      <c r="H380" s="126" t="s">
        <v>75</v>
      </c>
      <c r="I380" s="127" t="s">
        <v>75</v>
      </c>
      <c r="J380" s="126" t="s">
        <v>75</v>
      </c>
      <c r="K380" s="128">
        <v>34</v>
      </c>
      <c r="L380" s="128">
        <v>125</v>
      </c>
      <c r="M380" s="117">
        <v>31</v>
      </c>
      <c r="N380" s="128">
        <v>103</v>
      </c>
      <c r="O380" s="128"/>
      <c r="P380" s="128">
        <v>31</v>
      </c>
      <c r="Q380" s="116" t="str">
        <f t="shared" si="11"/>
        <v>+</v>
      </c>
      <c r="R380" s="118"/>
      <c r="S380" s="129" t="s">
        <v>832</v>
      </c>
      <c r="T380" s="136"/>
      <c r="U380" s="131" t="s">
        <v>833</v>
      </c>
    </row>
    <row r="381" spans="1:21" ht="29" hidden="1" x14ac:dyDescent="0.35">
      <c r="A381" s="121" t="str">
        <f>IFERROR(VLOOKUP(B381,[13]lista!$B$2:$C$46,2,0),"")</f>
        <v>Fejér</v>
      </c>
      <c r="B381" s="122" t="s">
        <v>903</v>
      </c>
      <c r="C381" s="123" t="s">
        <v>364</v>
      </c>
      <c r="D381" s="124" t="s">
        <v>831</v>
      </c>
      <c r="E381" s="125" t="s">
        <v>75</v>
      </c>
      <c r="F381" s="57" t="str">
        <f>VLOOKUP(D381,Háttér!$Q$2:$R$24,2,0)</f>
        <v>Turizmus_vendéglátás</v>
      </c>
      <c r="G381" s="57" t="str">
        <f t="shared" si="10"/>
        <v>Dunaújvárosi SZC Rudas Közgazdasági Technikum és Kollégium Turizmus_vendéglátás</v>
      </c>
      <c r="H381" s="126" t="s">
        <v>75</v>
      </c>
      <c r="I381" s="127" t="s">
        <v>75</v>
      </c>
      <c r="J381" s="126" t="s">
        <v>75</v>
      </c>
      <c r="K381" s="128">
        <v>20</v>
      </c>
      <c r="L381" s="128">
        <v>181</v>
      </c>
      <c r="M381" s="117">
        <v>16</v>
      </c>
      <c r="N381" s="128">
        <v>159</v>
      </c>
      <c r="O381" s="128"/>
      <c r="P381" s="128">
        <v>16</v>
      </c>
      <c r="Q381" s="116" t="str">
        <f t="shared" si="11"/>
        <v>+</v>
      </c>
      <c r="R381" s="118"/>
      <c r="S381" s="129" t="s">
        <v>832</v>
      </c>
      <c r="T381" s="136"/>
      <c r="U381" s="131" t="s">
        <v>833</v>
      </c>
    </row>
    <row r="382" spans="1:21" ht="29" hidden="1" x14ac:dyDescent="0.35">
      <c r="A382" s="121" t="str">
        <f>IFERROR(VLOOKUP(B382,[13]lista!$B$2:$C$46,2,0),"")</f>
        <v>Fejér</v>
      </c>
      <c r="B382" s="122" t="s">
        <v>903</v>
      </c>
      <c r="C382" s="123" t="s">
        <v>364</v>
      </c>
      <c r="D382" s="124" t="s">
        <v>836</v>
      </c>
      <c r="E382" s="125" t="s">
        <v>75</v>
      </c>
      <c r="F382" s="57" t="str">
        <f>VLOOKUP(D382,Háttér!$Q$2:$R$24,2,0)</f>
        <v>Gazdálkodás_és_menedzsment</v>
      </c>
      <c r="G382" s="57" t="str">
        <f t="shared" si="10"/>
        <v>Dunaújvárosi SZC Rudas Közgazdasági Technikum és Kollégium Gazdálkodás_és_menedzsment</v>
      </c>
      <c r="H382" s="126" t="s">
        <v>75</v>
      </c>
      <c r="I382" s="127" t="s">
        <v>75</v>
      </c>
      <c r="J382" s="126" t="s">
        <v>75</v>
      </c>
      <c r="K382" s="128">
        <v>51</v>
      </c>
      <c r="L382" s="128">
        <v>287</v>
      </c>
      <c r="M382" s="117">
        <v>47</v>
      </c>
      <c r="N382" s="128">
        <v>175</v>
      </c>
      <c r="O382" s="128"/>
      <c r="P382" s="128">
        <v>47</v>
      </c>
      <c r="Q382" s="116" t="str">
        <f t="shared" si="11"/>
        <v>+</v>
      </c>
      <c r="R382" s="118"/>
      <c r="S382" s="129" t="s">
        <v>832</v>
      </c>
      <c r="T382" s="136"/>
      <c r="U382" s="131" t="s">
        <v>833</v>
      </c>
    </row>
    <row r="383" spans="1:21" ht="29" hidden="1" x14ac:dyDescent="0.35">
      <c r="A383" s="121" t="str">
        <f>IFERROR(VLOOKUP(B383,[13]lista!$B$2:$C$46,2,0),"")</f>
        <v>Fejér</v>
      </c>
      <c r="B383" s="122" t="s">
        <v>903</v>
      </c>
      <c r="C383" s="123" t="s">
        <v>364</v>
      </c>
      <c r="D383" s="124" t="s">
        <v>835</v>
      </c>
      <c r="E383" s="125" t="s">
        <v>75</v>
      </c>
      <c r="F383" s="57" t="str">
        <f>VLOOKUP(D383,Háttér!$Q$2:$R$24,2,0)</f>
        <v>Informatika_és_távközlés</v>
      </c>
      <c r="G383" s="57" t="str">
        <f t="shared" si="10"/>
        <v>Dunaújvárosi SZC Rudas Közgazdasági Technikum és Kollégium Informatika_és_távközlés</v>
      </c>
      <c r="H383" s="126" t="s">
        <v>75</v>
      </c>
      <c r="I383" s="127" t="s">
        <v>75</v>
      </c>
      <c r="J383" s="126" t="s">
        <v>75</v>
      </c>
      <c r="K383" s="128">
        <v>34</v>
      </c>
      <c r="L383" s="128">
        <v>130</v>
      </c>
      <c r="M383" s="117">
        <v>31</v>
      </c>
      <c r="N383" s="128">
        <v>144</v>
      </c>
      <c r="O383" s="128"/>
      <c r="P383" s="128">
        <v>31</v>
      </c>
      <c r="Q383" s="116" t="str">
        <f t="shared" si="11"/>
        <v>+</v>
      </c>
      <c r="R383" s="118"/>
      <c r="S383" s="129" t="s">
        <v>832</v>
      </c>
      <c r="T383" s="136"/>
      <c r="U383" s="131" t="s">
        <v>833</v>
      </c>
    </row>
    <row r="384" spans="1:21" ht="15.5" hidden="1" x14ac:dyDescent="0.35">
      <c r="A384" s="121" t="str">
        <f>IFERROR(VLOOKUP(B384,[13]lista!$B$2:$C$46,2,0),"")</f>
        <v>Fejér</v>
      </c>
      <c r="B384" s="122" t="s">
        <v>903</v>
      </c>
      <c r="C384" s="123" t="s">
        <v>365</v>
      </c>
      <c r="D384" s="124" t="s">
        <v>831</v>
      </c>
      <c r="E384" s="125" t="s">
        <v>75</v>
      </c>
      <c r="F384" s="57" t="str">
        <f>VLOOKUP(D384,Háttér!$Q$2:$R$24,2,0)</f>
        <v>Turizmus_vendéglátás</v>
      </c>
      <c r="G384" s="57" t="str">
        <f t="shared" si="10"/>
        <v>Dunaújvárosi SZC Szabolcs Vezér Technikum Turizmus_vendéglátás</v>
      </c>
      <c r="H384" s="126" t="s">
        <v>75</v>
      </c>
      <c r="I384" s="127" t="s">
        <v>75</v>
      </c>
      <c r="J384" s="126" t="s">
        <v>75</v>
      </c>
      <c r="K384" s="128">
        <v>18</v>
      </c>
      <c r="L384" s="128">
        <v>41</v>
      </c>
      <c r="M384" s="117">
        <v>15</v>
      </c>
      <c r="N384" s="128">
        <v>50</v>
      </c>
      <c r="O384" s="128"/>
      <c r="P384" s="128">
        <v>11</v>
      </c>
      <c r="Q384" s="116" t="str">
        <f t="shared" si="11"/>
        <v>+</v>
      </c>
      <c r="R384" s="118"/>
      <c r="S384" s="129" t="s">
        <v>832</v>
      </c>
      <c r="T384" s="136"/>
      <c r="U384" s="131" t="s">
        <v>833</v>
      </c>
    </row>
    <row r="385" spans="1:21" ht="15.5" hidden="1" x14ac:dyDescent="0.35">
      <c r="A385" s="121" t="str">
        <f>IFERROR(VLOOKUP(B385,[13]lista!$B$2:$C$46,2,0),"")</f>
        <v>Fejér</v>
      </c>
      <c r="B385" s="122" t="s">
        <v>903</v>
      </c>
      <c r="C385" s="123" t="s">
        <v>365</v>
      </c>
      <c r="D385" s="124" t="s">
        <v>848</v>
      </c>
      <c r="E385" s="125" t="s">
        <v>75</v>
      </c>
      <c r="F385" s="57" t="str">
        <f>VLOOKUP(D385,Háttér!$Q$2:$R$24,2,0)</f>
        <v>Kereskedelem</v>
      </c>
      <c r="G385" s="57" t="str">
        <f t="shared" si="10"/>
        <v>Dunaújvárosi SZC Szabolcs Vezér Technikum Kereskedelem</v>
      </c>
      <c r="H385" s="126" t="s">
        <v>75</v>
      </c>
      <c r="I385" s="127" t="s">
        <v>75</v>
      </c>
      <c r="J385" s="126" t="s">
        <v>75</v>
      </c>
      <c r="K385" s="128">
        <v>18</v>
      </c>
      <c r="L385" s="128">
        <v>29</v>
      </c>
      <c r="M385" s="117">
        <v>4</v>
      </c>
      <c r="N385" s="128">
        <v>20</v>
      </c>
      <c r="O385" s="128"/>
      <c r="P385" s="128">
        <v>2</v>
      </c>
      <c r="Q385" s="116" t="str">
        <f t="shared" si="11"/>
        <v>+</v>
      </c>
      <c r="R385" s="118" t="s">
        <v>904</v>
      </c>
      <c r="S385" s="129" t="s">
        <v>832</v>
      </c>
      <c r="T385" s="136"/>
      <c r="U385" s="131" t="s">
        <v>833</v>
      </c>
    </row>
    <row r="386" spans="1:21" ht="29" hidden="1" x14ac:dyDescent="0.35">
      <c r="A386" s="121" t="str">
        <f>IFERROR(VLOOKUP(B386,[14]lista!$B$2:$C$46,2,0),"")</f>
        <v>Pest</v>
      </c>
      <c r="B386" s="122" t="s">
        <v>906</v>
      </c>
      <c r="C386" s="123" t="s">
        <v>376</v>
      </c>
      <c r="D386" s="124" t="s">
        <v>846</v>
      </c>
      <c r="E386" s="125" t="s">
        <v>75</v>
      </c>
      <c r="F386" s="57" t="str">
        <f>VLOOKUP(D386,Háttér!$Q$2:$R$24,2,0)</f>
        <v>Specializált_gép_és_járműgyártás</v>
      </c>
      <c r="G386" s="57" t="str">
        <f t="shared" si="10"/>
        <v>Érdi SZC Csonka János Műszaki Technikum Specializált_gép_és_járműgyártás</v>
      </c>
      <c r="H386" s="126" t="s">
        <v>75</v>
      </c>
      <c r="I386" s="127" t="s">
        <v>75</v>
      </c>
      <c r="J386" s="126" t="s">
        <v>75</v>
      </c>
      <c r="K386" s="128">
        <v>48</v>
      </c>
      <c r="L386" s="128">
        <v>98</v>
      </c>
      <c r="M386" s="117">
        <v>23</v>
      </c>
      <c r="N386" s="128">
        <v>92</v>
      </c>
      <c r="O386" s="128"/>
      <c r="P386" s="128">
        <v>20</v>
      </c>
      <c r="Q386" s="116" t="str">
        <f t="shared" si="11"/>
        <v>+</v>
      </c>
      <c r="R386" s="118"/>
      <c r="S386" s="129" t="s">
        <v>832</v>
      </c>
      <c r="T386" s="125" t="s">
        <v>883</v>
      </c>
      <c r="U386" s="131" t="s">
        <v>833</v>
      </c>
    </row>
    <row r="387" spans="1:21" ht="29" hidden="1" x14ac:dyDescent="0.35">
      <c r="A387" s="121" t="str">
        <f>IFERROR(VLOOKUP(B387,[14]lista!$B$2:$C$46,2,0),"")</f>
        <v>Pest</v>
      </c>
      <c r="B387" s="122" t="s">
        <v>906</v>
      </c>
      <c r="C387" s="123" t="s">
        <v>376</v>
      </c>
      <c r="D387" s="124" t="s">
        <v>847</v>
      </c>
      <c r="E387" s="125" t="s">
        <v>75</v>
      </c>
      <c r="F387" s="57" t="str">
        <f>VLOOKUP(D387,Háttér!$Q$2:$R$24,2,0)</f>
        <v>Közlekedés_és_szállítmányozás</v>
      </c>
      <c r="G387" s="57" t="str">
        <f t="shared" ref="G387:G450" si="12">C387&amp;" "&amp;F387</f>
        <v>Érdi SZC Csonka János Műszaki Technikum Közlekedés_és_szállítmányozás</v>
      </c>
      <c r="H387" s="126" t="s">
        <v>75</v>
      </c>
      <c r="I387" s="127" t="s">
        <v>75</v>
      </c>
      <c r="J387" s="126" t="s">
        <v>75</v>
      </c>
      <c r="K387" s="128">
        <v>32</v>
      </c>
      <c r="L387" s="128">
        <v>101</v>
      </c>
      <c r="M387" s="117">
        <v>16</v>
      </c>
      <c r="N387" s="128">
        <v>88</v>
      </c>
      <c r="O387" s="128"/>
      <c r="P387" s="128">
        <v>14</v>
      </c>
      <c r="Q387" s="116" t="str">
        <f t="shared" ref="Q387:Q450" si="13">IF(P387&lt;=M387,"+","-")</f>
        <v>+</v>
      </c>
      <c r="R387" s="118"/>
      <c r="S387" s="129" t="s">
        <v>832</v>
      </c>
      <c r="T387" s="125" t="s">
        <v>883</v>
      </c>
      <c r="U387" s="131" t="s">
        <v>833</v>
      </c>
    </row>
    <row r="388" spans="1:21" ht="29" hidden="1" x14ac:dyDescent="0.35">
      <c r="A388" s="121" t="str">
        <f>IFERROR(VLOOKUP(B388,[14]lista!$B$2:$C$46,2,0),"")</f>
        <v>Pest</v>
      </c>
      <c r="B388" s="122" t="s">
        <v>906</v>
      </c>
      <c r="C388" s="123" t="s">
        <v>376</v>
      </c>
      <c r="D388" s="124" t="s">
        <v>836</v>
      </c>
      <c r="E388" s="125" t="s">
        <v>75</v>
      </c>
      <c r="F388" s="57" t="str">
        <f>VLOOKUP(D388,Háttér!$Q$2:$R$24,2,0)</f>
        <v>Gazdálkodás_és_menedzsment</v>
      </c>
      <c r="G388" s="57" t="str">
        <f t="shared" si="12"/>
        <v>Érdi SZC Csonka János Műszaki Technikum Gazdálkodás_és_menedzsment</v>
      </c>
      <c r="H388" s="126" t="s">
        <v>75</v>
      </c>
      <c r="I388" s="127" t="s">
        <v>75</v>
      </c>
      <c r="J388" s="126" t="s">
        <v>75</v>
      </c>
      <c r="K388" s="128">
        <v>16</v>
      </c>
      <c r="L388" s="128">
        <v>54</v>
      </c>
      <c r="M388" s="117">
        <v>10</v>
      </c>
      <c r="N388" s="128">
        <v>47</v>
      </c>
      <c r="O388" s="128"/>
      <c r="P388" s="128">
        <v>6</v>
      </c>
      <c r="Q388" s="116" t="str">
        <f t="shared" si="13"/>
        <v>+</v>
      </c>
      <c r="R388" s="118"/>
      <c r="S388" s="129" t="s">
        <v>832</v>
      </c>
      <c r="T388" s="125" t="s">
        <v>883</v>
      </c>
      <c r="U388" s="131" t="s">
        <v>833</v>
      </c>
    </row>
    <row r="389" spans="1:21" ht="29" hidden="1" x14ac:dyDescent="0.35">
      <c r="A389" s="121" t="str">
        <f>IFERROR(VLOOKUP(B389,[14]lista!$B$2:$C$46,2,0),"")</f>
        <v>Pest</v>
      </c>
      <c r="B389" s="122" t="s">
        <v>906</v>
      </c>
      <c r="C389" s="123" t="s">
        <v>377</v>
      </c>
      <c r="D389" s="124" t="s">
        <v>837</v>
      </c>
      <c r="E389" s="125" t="s">
        <v>75</v>
      </c>
      <c r="F389" s="57" t="str">
        <f>VLOOKUP(D389,Háttér!$Q$2:$R$24,2,0)</f>
        <v>Rendészet_és_közszolgálat</v>
      </c>
      <c r="G389" s="57" t="str">
        <f t="shared" si="12"/>
        <v>Érdi SZC Eötvös József Technikum Rendészet_és_közszolgálat</v>
      </c>
      <c r="H389" s="126" t="s">
        <v>75</v>
      </c>
      <c r="I389" s="127" t="s">
        <v>75</v>
      </c>
      <c r="J389" s="126" t="s">
        <v>75</v>
      </c>
      <c r="K389" s="128">
        <v>28</v>
      </c>
      <c r="L389" s="128">
        <v>112</v>
      </c>
      <c r="M389" s="117">
        <v>28</v>
      </c>
      <c r="N389" s="128">
        <v>61</v>
      </c>
      <c r="O389" s="128"/>
      <c r="P389" s="128">
        <v>16</v>
      </c>
      <c r="Q389" s="116" t="str">
        <f t="shared" si="13"/>
        <v>+</v>
      </c>
      <c r="R389" s="118" t="s">
        <v>907</v>
      </c>
      <c r="S389" s="129" t="s">
        <v>832</v>
      </c>
      <c r="T389" s="125" t="s">
        <v>883</v>
      </c>
      <c r="U389" s="131" t="s">
        <v>839</v>
      </c>
    </row>
    <row r="390" spans="1:21" ht="29" hidden="1" x14ac:dyDescent="0.35">
      <c r="A390" s="121" t="str">
        <f>IFERROR(VLOOKUP(B390,[14]lista!$B$2:$C$46,2,0),"")</f>
        <v>Pest</v>
      </c>
      <c r="B390" s="122" t="s">
        <v>906</v>
      </c>
      <c r="C390" s="123" t="s">
        <v>377</v>
      </c>
      <c r="D390" s="124" t="s">
        <v>847</v>
      </c>
      <c r="E390" s="125" t="s">
        <v>75</v>
      </c>
      <c r="F390" s="57" t="str">
        <f>VLOOKUP(D390,Háttér!$Q$2:$R$24,2,0)</f>
        <v>Közlekedés_és_szállítmányozás</v>
      </c>
      <c r="G390" s="57" t="str">
        <f t="shared" si="12"/>
        <v>Érdi SZC Eötvös József Technikum Közlekedés_és_szállítmányozás</v>
      </c>
      <c r="H390" s="126" t="s">
        <v>75</v>
      </c>
      <c r="I390" s="127" t="s">
        <v>75</v>
      </c>
      <c r="J390" s="126" t="s">
        <v>75</v>
      </c>
      <c r="K390" s="128">
        <v>28</v>
      </c>
      <c r="L390" s="128">
        <v>67</v>
      </c>
      <c r="M390" s="117">
        <v>14</v>
      </c>
      <c r="N390" s="128">
        <v>63</v>
      </c>
      <c r="O390" s="128"/>
      <c r="P390" s="128">
        <v>14</v>
      </c>
      <c r="Q390" s="116" t="str">
        <f t="shared" si="13"/>
        <v>+</v>
      </c>
      <c r="R390" s="118"/>
      <c r="S390" s="129" t="s">
        <v>832</v>
      </c>
      <c r="T390" s="162" t="s">
        <v>883</v>
      </c>
      <c r="U390" s="131" t="s">
        <v>833</v>
      </c>
    </row>
    <row r="391" spans="1:21" ht="29" hidden="1" x14ac:dyDescent="0.35">
      <c r="A391" s="121" t="str">
        <f>IFERROR(VLOOKUP(B391,[14]lista!$B$2:$C$46,2,0),"")</f>
        <v>Pest</v>
      </c>
      <c r="B391" s="122" t="s">
        <v>906</v>
      </c>
      <c r="C391" s="123" t="s">
        <v>377</v>
      </c>
      <c r="D391" s="124" t="s">
        <v>836</v>
      </c>
      <c r="E391" s="125" t="s">
        <v>75</v>
      </c>
      <c r="F391" s="57" t="str">
        <f>VLOOKUP(D391,Háttér!$Q$2:$R$24,2,0)</f>
        <v>Gazdálkodás_és_menedzsment</v>
      </c>
      <c r="G391" s="57" t="str">
        <f t="shared" si="12"/>
        <v>Érdi SZC Eötvös József Technikum Gazdálkodás_és_menedzsment</v>
      </c>
      <c r="H391" s="126" t="s">
        <v>75</v>
      </c>
      <c r="I391" s="127" t="s">
        <v>75</v>
      </c>
      <c r="J391" s="126" t="s">
        <v>75</v>
      </c>
      <c r="K391" s="128">
        <v>28</v>
      </c>
      <c r="L391" s="128">
        <v>51</v>
      </c>
      <c r="M391" s="117">
        <v>14</v>
      </c>
      <c r="N391" s="128">
        <v>27</v>
      </c>
      <c r="O391" s="128"/>
      <c r="P391" s="128">
        <v>4</v>
      </c>
      <c r="Q391" s="116" t="str">
        <f t="shared" si="13"/>
        <v>+</v>
      </c>
      <c r="R391" s="118"/>
      <c r="S391" s="129" t="s">
        <v>832</v>
      </c>
      <c r="T391" s="125" t="s">
        <v>883</v>
      </c>
      <c r="U391" s="131" t="s">
        <v>833</v>
      </c>
    </row>
    <row r="392" spans="1:21" ht="29" hidden="1" x14ac:dyDescent="0.35">
      <c r="A392" s="121" t="str">
        <f>IFERROR(VLOOKUP(B392,[14]lista!$B$2:$C$46,2,0),"")</f>
        <v>Pest</v>
      </c>
      <c r="B392" s="122" t="s">
        <v>906</v>
      </c>
      <c r="C392" s="123" t="s">
        <v>377</v>
      </c>
      <c r="D392" s="124" t="s">
        <v>835</v>
      </c>
      <c r="E392" s="125" t="s">
        <v>75</v>
      </c>
      <c r="F392" s="57" t="str">
        <f>VLOOKUP(D392,Háttér!$Q$2:$R$24,2,0)</f>
        <v>Informatika_és_távközlés</v>
      </c>
      <c r="G392" s="57" t="str">
        <f t="shared" si="12"/>
        <v>Érdi SZC Eötvös József Technikum Informatika_és_távközlés</v>
      </c>
      <c r="H392" s="126" t="s">
        <v>75</v>
      </c>
      <c r="I392" s="127" t="s">
        <v>75</v>
      </c>
      <c r="J392" s="126" t="s">
        <v>75</v>
      </c>
      <c r="K392" s="128">
        <v>28</v>
      </c>
      <c r="L392" s="128">
        <v>81</v>
      </c>
      <c r="M392" s="117">
        <v>19</v>
      </c>
      <c r="N392" s="128">
        <v>61</v>
      </c>
      <c r="O392" s="128"/>
      <c r="P392" s="128">
        <v>13</v>
      </c>
      <c r="Q392" s="116" t="str">
        <f t="shared" si="13"/>
        <v>+</v>
      </c>
      <c r="R392" s="118"/>
      <c r="S392" s="129" t="s">
        <v>832</v>
      </c>
      <c r="T392" s="125" t="s">
        <v>883</v>
      </c>
      <c r="U392" s="131" t="s">
        <v>833</v>
      </c>
    </row>
    <row r="393" spans="1:21" ht="15.5" hidden="1" x14ac:dyDescent="0.35">
      <c r="A393" s="121" t="str">
        <f>IFERROR(VLOOKUP(B393,[14]lista!$B$2:$C$46,2,0),"")</f>
        <v>Pest</v>
      </c>
      <c r="B393" s="122" t="s">
        <v>906</v>
      </c>
      <c r="C393" s="123" t="s">
        <v>377</v>
      </c>
      <c r="D393" s="124" t="s">
        <v>861</v>
      </c>
      <c r="E393" s="125" t="s">
        <v>75</v>
      </c>
      <c r="F393" s="57" t="str">
        <f>VLOOKUP(D393,Háttér!$Q$2:$R$24,2,0)</f>
        <v>Sport</v>
      </c>
      <c r="G393" s="57" t="str">
        <f t="shared" si="12"/>
        <v>Érdi SZC Eötvös József Technikum Sport</v>
      </c>
      <c r="H393" s="126" t="s">
        <v>75</v>
      </c>
      <c r="I393" s="127" t="s">
        <v>75</v>
      </c>
      <c r="J393" s="126" t="s">
        <v>75</v>
      </c>
      <c r="K393" s="128">
        <v>28</v>
      </c>
      <c r="L393" s="128">
        <v>9</v>
      </c>
      <c r="M393" s="117">
        <v>4</v>
      </c>
      <c r="N393" s="128">
        <v>0</v>
      </c>
      <c r="O393" s="128"/>
      <c r="P393" s="128">
        <v>0</v>
      </c>
      <c r="Q393" s="116" t="str">
        <f t="shared" si="13"/>
        <v>+</v>
      </c>
      <c r="R393" s="118"/>
      <c r="S393" s="129" t="s">
        <v>832</v>
      </c>
      <c r="T393" s="125" t="s">
        <v>891</v>
      </c>
      <c r="U393" s="131" t="s">
        <v>833</v>
      </c>
    </row>
    <row r="394" spans="1:21" ht="29" hidden="1" x14ac:dyDescent="0.35">
      <c r="A394" s="121" t="str">
        <f>IFERROR(VLOOKUP(B394,[14]lista!$B$2:$C$46,2,0),"")</f>
        <v>Pest</v>
      </c>
      <c r="B394" s="122" t="s">
        <v>906</v>
      </c>
      <c r="C394" s="123" t="s">
        <v>378</v>
      </c>
      <c r="D394" s="124" t="s">
        <v>851</v>
      </c>
      <c r="E394" s="125" t="s">
        <v>75</v>
      </c>
      <c r="F394" s="57" t="str">
        <f>VLOOKUP(D394,Háttér!$Q$2:$R$24,2,0)</f>
        <v>Építőipar</v>
      </c>
      <c r="G394" s="57" t="str">
        <f t="shared" si="12"/>
        <v>Érdi SZC Kiskunlacházi Technikum és Szakképző Iskola Építőipar</v>
      </c>
      <c r="H394" s="126" t="s">
        <v>75</v>
      </c>
      <c r="I394" s="127" t="s">
        <v>75</v>
      </c>
      <c r="J394" s="126" t="s">
        <v>75</v>
      </c>
      <c r="K394" s="128">
        <v>15</v>
      </c>
      <c r="L394" s="128">
        <v>41</v>
      </c>
      <c r="M394" s="117">
        <v>15</v>
      </c>
      <c r="N394" s="128">
        <v>34</v>
      </c>
      <c r="O394" s="128"/>
      <c r="P394" s="128">
        <v>15</v>
      </c>
      <c r="Q394" s="116" t="str">
        <f t="shared" si="13"/>
        <v>+</v>
      </c>
      <c r="R394" s="118"/>
      <c r="S394" s="129" t="s">
        <v>832</v>
      </c>
      <c r="T394" s="125" t="s">
        <v>883</v>
      </c>
      <c r="U394" s="131" t="s">
        <v>833</v>
      </c>
    </row>
    <row r="395" spans="1:21" ht="29" hidden="1" x14ac:dyDescent="0.35">
      <c r="A395" s="121" t="str">
        <f>IFERROR(VLOOKUP(B395,[14]lista!$B$2:$C$46,2,0),"")</f>
        <v>Pest</v>
      </c>
      <c r="B395" s="122" t="s">
        <v>906</v>
      </c>
      <c r="C395" s="123" t="s">
        <v>378</v>
      </c>
      <c r="D395" s="124" t="s">
        <v>836</v>
      </c>
      <c r="E395" s="125" t="s">
        <v>75</v>
      </c>
      <c r="F395" s="57" t="str">
        <f>VLOOKUP(D395,Háttér!$Q$2:$R$24,2,0)</f>
        <v>Gazdálkodás_és_menedzsment</v>
      </c>
      <c r="G395" s="57" t="str">
        <f t="shared" si="12"/>
        <v>Érdi SZC Kiskunlacházi Technikum és Szakképző Iskola Gazdálkodás_és_menedzsment</v>
      </c>
      <c r="H395" s="126" t="s">
        <v>75</v>
      </c>
      <c r="I395" s="127" t="s">
        <v>75</v>
      </c>
      <c r="J395" s="126" t="s">
        <v>75</v>
      </c>
      <c r="K395" s="128">
        <v>15</v>
      </c>
      <c r="L395" s="128">
        <v>73</v>
      </c>
      <c r="M395" s="117">
        <v>15</v>
      </c>
      <c r="N395" s="128">
        <v>67</v>
      </c>
      <c r="O395" s="128"/>
      <c r="P395" s="128">
        <v>13</v>
      </c>
      <c r="Q395" s="116" t="str">
        <f t="shared" si="13"/>
        <v>+</v>
      </c>
      <c r="R395" s="118"/>
      <c r="S395" s="129" t="s">
        <v>832</v>
      </c>
      <c r="T395" s="125" t="s">
        <v>883</v>
      </c>
      <c r="U395" s="131" t="s">
        <v>833</v>
      </c>
    </row>
    <row r="396" spans="1:21" ht="29" hidden="1" x14ac:dyDescent="0.35">
      <c r="A396" s="121" t="str">
        <f>IFERROR(VLOOKUP(B396,[14]lista!$B$2:$C$46,2,0),"")</f>
        <v>Pest</v>
      </c>
      <c r="B396" s="122" t="s">
        <v>906</v>
      </c>
      <c r="C396" s="123" t="s">
        <v>378</v>
      </c>
      <c r="D396" s="124" t="s">
        <v>835</v>
      </c>
      <c r="E396" s="125" t="s">
        <v>75</v>
      </c>
      <c r="F396" s="57" t="str">
        <f>VLOOKUP(D396,Háttér!$Q$2:$R$24,2,0)</f>
        <v>Informatika_és_távközlés</v>
      </c>
      <c r="G396" s="57" t="str">
        <f t="shared" si="12"/>
        <v>Érdi SZC Kiskunlacházi Technikum és Szakképző Iskola Informatika_és_távközlés</v>
      </c>
      <c r="H396" s="126" t="s">
        <v>75</v>
      </c>
      <c r="I396" s="127" t="s">
        <v>75</v>
      </c>
      <c r="J396" s="126" t="s">
        <v>75</v>
      </c>
      <c r="K396" s="128">
        <v>15</v>
      </c>
      <c r="L396" s="128">
        <v>83</v>
      </c>
      <c r="M396" s="117">
        <v>15</v>
      </c>
      <c r="N396" s="128">
        <v>80</v>
      </c>
      <c r="O396" s="128"/>
      <c r="P396" s="128">
        <v>15</v>
      </c>
      <c r="Q396" s="116" t="str">
        <f t="shared" si="13"/>
        <v>+</v>
      </c>
      <c r="R396" s="118"/>
      <c r="S396" s="129" t="s">
        <v>832</v>
      </c>
      <c r="T396" s="125" t="s">
        <v>883</v>
      </c>
      <c r="U396" s="131" t="s">
        <v>833</v>
      </c>
    </row>
    <row r="397" spans="1:21" ht="29" hidden="1" x14ac:dyDescent="0.35">
      <c r="A397" s="121" t="str">
        <f>IFERROR(VLOOKUP(B397,[14]lista!$B$2:$C$46,2,0),"")</f>
        <v>Pest</v>
      </c>
      <c r="B397" s="122" t="s">
        <v>906</v>
      </c>
      <c r="C397" s="123" t="s">
        <v>378</v>
      </c>
      <c r="D397" s="124" t="s">
        <v>840</v>
      </c>
      <c r="E397" s="125" t="s">
        <v>75</v>
      </c>
      <c r="F397" s="57" t="str">
        <f>VLOOKUP(D397,Háttér!$Q$2:$R$24,2,0)</f>
        <v>Szépészet</v>
      </c>
      <c r="G397" s="57" t="str">
        <f t="shared" si="12"/>
        <v>Érdi SZC Kiskunlacházi Technikum és Szakképző Iskola Szépészet</v>
      </c>
      <c r="H397" s="126" t="s">
        <v>75</v>
      </c>
      <c r="I397" s="127" t="s">
        <v>75</v>
      </c>
      <c r="J397" s="126" t="s">
        <v>75</v>
      </c>
      <c r="K397" s="128">
        <v>8</v>
      </c>
      <c r="L397" s="128">
        <v>50</v>
      </c>
      <c r="M397" s="117">
        <v>8</v>
      </c>
      <c r="N397" s="128">
        <v>47</v>
      </c>
      <c r="O397" s="128"/>
      <c r="P397" s="128">
        <v>5</v>
      </c>
      <c r="Q397" s="116" t="str">
        <f t="shared" si="13"/>
        <v>+</v>
      </c>
      <c r="R397" s="118"/>
      <c r="S397" s="129" t="s">
        <v>832</v>
      </c>
      <c r="T397" s="125" t="s">
        <v>883</v>
      </c>
      <c r="U397" s="131" t="s">
        <v>833</v>
      </c>
    </row>
    <row r="398" spans="1:21" ht="29" hidden="1" x14ac:dyDescent="0.35">
      <c r="A398" s="121" t="str">
        <f>IFERROR(VLOOKUP(B398,[14]lista!$B$2:$C$46,2,0),"")</f>
        <v>Pest</v>
      </c>
      <c r="B398" s="122" t="s">
        <v>906</v>
      </c>
      <c r="C398" s="123" t="s">
        <v>378</v>
      </c>
      <c r="D398" s="124" t="s">
        <v>840</v>
      </c>
      <c r="E398" s="125" t="s">
        <v>75</v>
      </c>
      <c r="F398" s="57" t="str">
        <f>VLOOKUP(D398,Háttér!$Q$2:$R$24,2,0)</f>
        <v>Szépészet</v>
      </c>
      <c r="G398" s="57" t="str">
        <f t="shared" si="12"/>
        <v>Érdi SZC Kiskunlacházi Technikum és Szakképző Iskola Szépészet</v>
      </c>
      <c r="H398" s="126" t="s">
        <v>75</v>
      </c>
      <c r="I398" s="127" t="s">
        <v>75</v>
      </c>
      <c r="J398" s="126" t="s">
        <v>75</v>
      </c>
      <c r="K398" s="128">
        <v>8</v>
      </c>
      <c r="L398" s="128">
        <v>61</v>
      </c>
      <c r="M398" s="117">
        <v>8</v>
      </c>
      <c r="N398" s="128">
        <v>26</v>
      </c>
      <c r="O398" s="128"/>
      <c r="P398" s="128">
        <v>5</v>
      </c>
      <c r="Q398" s="116" t="str">
        <f t="shared" si="13"/>
        <v>+</v>
      </c>
      <c r="R398" s="118"/>
      <c r="S398" s="129" t="s">
        <v>832</v>
      </c>
      <c r="T398" s="125" t="s">
        <v>883</v>
      </c>
      <c r="U398" s="131" t="s">
        <v>833</v>
      </c>
    </row>
    <row r="399" spans="1:21" ht="29" hidden="1" x14ac:dyDescent="0.35">
      <c r="A399" s="121" t="str">
        <f>IFERROR(VLOOKUP(B399,[14]lista!$B$2:$C$46,2,0),"")</f>
        <v>Pest</v>
      </c>
      <c r="B399" s="122" t="s">
        <v>906</v>
      </c>
      <c r="C399" s="123" t="s">
        <v>379</v>
      </c>
      <c r="D399" s="124" t="s">
        <v>836</v>
      </c>
      <c r="E399" s="125" t="s">
        <v>75</v>
      </c>
      <c r="F399" s="57" t="str">
        <f>VLOOKUP(D399,Háttér!$Q$2:$R$24,2,0)</f>
        <v>Gazdálkodás_és_menedzsment</v>
      </c>
      <c r="G399" s="57" t="str">
        <f t="shared" si="12"/>
        <v>Érdi SZC Kós Károly Technikum Gazdálkodás_és_menedzsment</v>
      </c>
      <c r="H399" s="126" t="s">
        <v>75</v>
      </c>
      <c r="I399" s="127" t="s">
        <v>75</v>
      </c>
      <c r="J399" s="126" t="s">
        <v>75</v>
      </c>
      <c r="K399" s="128">
        <v>16</v>
      </c>
      <c r="L399" s="128">
        <v>128</v>
      </c>
      <c r="M399" s="117">
        <v>15</v>
      </c>
      <c r="N399" s="128">
        <v>91</v>
      </c>
      <c r="O399" s="128"/>
      <c r="P399" s="128">
        <v>15</v>
      </c>
      <c r="Q399" s="116" t="str">
        <f t="shared" si="13"/>
        <v>+</v>
      </c>
      <c r="R399" s="118" t="s">
        <v>908</v>
      </c>
      <c r="S399" s="129" t="s">
        <v>832</v>
      </c>
      <c r="T399" s="125" t="s">
        <v>883</v>
      </c>
      <c r="U399" s="131" t="s">
        <v>833</v>
      </c>
    </row>
    <row r="400" spans="1:21" ht="15.5" hidden="1" x14ac:dyDescent="0.35">
      <c r="A400" s="121" t="str">
        <f>IFERROR(VLOOKUP(B400,[14]lista!$B$2:$C$46,2,0),"")</f>
        <v>Pest</v>
      </c>
      <c r="B400" s="122" t="s">
        <v>906</v>
      </c>
      <c r="C400" s="123" t="s">
        <v>379</v>
      </c>
      <c r="D400" s="124" t="s">
        <v>848</v>
      </c>
      <c r="E400" s="125" t="s">
        <v>75</v>
      </c>
      <c r="F400" s="57" t="str">
        <f>VLOOKUP(D400,Háttér!$Q$2:$R$24,2,0)</f>
        <v>Kereskedelem</v>
      </c>
      <c r="G400" s="57" t="str">
        <f t="shared" si="12"/>
        <v>Érdi SZC Kós Károly Technikum Kereskedelem</v>
      </c>
      <c r="H400" s="126" t="s">
        <v>75</v>
      </c>
      <c r="I400" s="127" t="s">
        <v>75</v>
      </c>
      <c r="J400" s="126" t="s">
        <v>75</v>
      </c>
      <c r="K400" s="128">
        <v>16</v>
      </c>
      <c r="L400" s="128">
        <v>136</v>
      </c>
      <c r="M400" s="117">
        <v>15</v>
      </c>
      <c r="N400" s="128">
        <v>84</v>
      </c>
      <c r="O400" s="128"/>
      <c r="P400" s="128">
        <v>15</v>
      </c>
      <c r="Q400" s="116" t="str">
        <f t="shared" si="13"/>
        <v>+</v>
      </c>
      <c r="R400" s="118" t="s">
        <v>909</v>
      </c>
      <c r="S400" s="129" t="s">
        <v>832</v>
      </c>
      <c r="T400" s="125" t="s">
        <v>883</v>
      </c>
      <c r="U400" s="131" t="s">
        <v>833</v>
      </c>
    </row>
    <row r="401" spans="1:21" ht="29" hidden="1" x14ac:dyDescent="0.35">
      <c r="A401" s="121" t="str">
        <f>IFERROR(VLOOKUP(B401,[14]lista!$B$2:$C$46,2,0),"")</f>
        <v>Pest</v>
      </c>
      <c r="B401" s="122" t="s">
        <v>906</v>
      </c>
      <c r="C401" s="123" t="s">
        <v>379</v>
      </c>
      <c r="D401" s="124" t="s">
        <v>837</v>
      </c>
      <c r="E401" s="125" t="s">
        <v>75</v>
      </c>
      <c r="F401" s="57" t="str">
        <f>VLOOKUP(D401,Háttér!$Q$2:$R$24,2,0)</f>
        <v>Rendészet_és_közszolgálat</v>
      </c>
      <c r="G401" s="57" t="str">
        <f t="shared" si="12"/>
        <v>Érdi SZC Kós Károly Technikum Rendészet_és_közszolgálat</v>
      </c>
      <c r="H401" s="126" t="s">
        <v>75</v>
      </c>
      <c r="I401" s="127" t="s">
        <v>75</v>
      </c>
      <c r="J401" s="126" t="s">
        <v>75</v>
      </c>
      <c r="K401" s="128">
        <v>48</v>
      </c>
      <c r="L401" s="128">
        <v>142</v>
      </c>
      <c r="M401" s="117">
        <v>45</v>
      </c>
      <c r="N401" s="128">
        <v>109</v>
      </c>
      <c r="O401" s="128"/>
      <c r="P401" s="128">
        <v>36</v>
      </c>
      <c r="Q401" s="116" t="str">
        <f t="shared" si="13"/>
        <v>+</v>
      </c>
      <c r="R401" s="118"/>
      <c r="S401" s="129" t="s">
        <v>832</v>
      </c>
      <c r="T401" s="125" t="s">
        <v>883</v>
      </c>
      <c r="U401" s="131" t="s">
        <v>839</v>
      </c>
    </row>
    <row r="402" spans="1:21" ht="29" hidden="1" x14ac:dyDescent="0.35">
      <c r="A402" s="121" t="str">
        <f>IFERROR(VLOOKUP(B402,[14]lista!$B$2:$C$46,2,0),"")</f>
        <v>Pest</v>
      </c>
      <c r="B402" s="122" t="s">
        <v>906</v>
      </c>
      <c r="C402" s="123" t="s">
        <v>379</v>
      </c>
      <c r="D402" s="124" t="s">
        <v>846</v>
      </c>
      <c r="E402" s="125" t="s">
        <v>75</v>
      </c>
      <c r="F402" s="57" t="str">
        <f>VLOOKUP(D402,Háttér!$Q$2:$R$24,2,0)</f>
        <v>Specializált_gép_és_járműgyártás</v>
      </c>
      <c r="G402" s="57" t="str">
        <f t="shared" si="12"/>
        <v>Érdi SZC Kós Károly Technikum Specializált_gép_és_járműgyártás</v>
      </c>
      <c r="H402" s="126" t="s">
        <v>75</v>
      </c>
      <c r="I402" s="127" t="s">
        <v>75</v>
      </c>
      <c r="J402" s="126" t="s">
        <v>75</v>
      </c>
      <c r="K402" s="128">
        <v>16</v>
      </c>
      <c r="L402" s="128">
        <v>118</v>
      </c>
      <c r="M402" s="117">
        <v>15</v>
      </c>
      <c r="N402" s="128">
        <v>76</v>
      </c>
      <c r="O402" s="128"/>
      <c r="P402" s="128">
        <v>15</v>
      </c>
      <c r="Q402" s="116" t="str">
        <f t="shared" si="13"/>
        <v>+</v>
      </c>
      <c r="R402" s="118" t="s">
        <v>909</v>
      </c>
      <c r="S402" s="129" t="s">
        <v>832</v>
      </c>
      <c r="T402" s="125" t="s">
        <v>883</v>
      </c>
      <c r="U402" s="131" t="s">
        <v>833</v>
      </c>
    </row>
    <row r="403" spans="1:21" ht="29" hidden="1" x14ac:dyDescent="0.35">
      <c r="A403" s="121" t="str">
        <f>IFERROR(VLOOKUP(B403,[14]lista!$B$2:$C$46,2,0),"")</f>
        <v>Pest</v>
      </c>
      <c r="B403" s="122" t="s">
        <v>906</v>
      </c>
      <c r="C403" s="123" t="s">
        <v>710</v>
      </c>
      <c r="D403" s="124" t="s">
        <v>835</v>
      </c>
      <c r="E403" s="125" t="s">
        <v>75</v>
      </c>
      <c r="F403" s="57" t="str">
        <f>VLOOKUP(D403,Háttér!$Q$2:$R$24,2,0)</f>
        <v>Informatika_és_távközlés</v>
      </c>
      <c r="G403" s="57" t="str">
        <f t="shared" si="12"/>
        <v>Érdi SZC Kossuth Zsuzsanna Szakképző Iskola és Kollégium Informatika_és_távközlés</v>
      </c>
      <c r="H403" s="126" t="s">
        <v>75</v>
      </c>
      <c r="I403" s="127" t="s">
        <v>75</v>
      </c>
      <c r="J403" s="126" t="s">
        <v>75</v>
      </c>
      <c r="K403" s="128">
        <v>16</v>
      </c>
      <c r="L403" s="128">
        <v>73</v>
      </c>
      <c r="M403" s="117">
        <v>16</v>
      </c>
      <c r="N403" s="128">
        <v>45</v>
      </c>
      <c r="O403" s="128"/>
      <c r="P403" s="128">
        <v>16</v>
      </c>
      <c r="Q403" s="116" t="str">
        <f t="shared" si="13"/>
        <v>+</v>
      </c>
      <c r="R403" s="118"/>
      <c r="S403" s="129" t="s">
        <v>832</v>
      </c>
      <c r="T403" s="125" t="s">
        <v>883</v>
      </c>
      <c r="U403" s="131" t="s">
        <v>833</v>
      </c>
    </row>
    <row r="404" spans="1:21" ht="29" hidden="1" x14ac:dyDescent="0.35">
      <c r="A404" s="121" t="str">
        <f>IFERROR(VLOOKUP(B404,[14]lista!$B$2:$C$46,2,0),"")</f>
        <v>Pest</v>
      </c>
      <c r="B404" s="122" t="s">
        <v>906</v>
      </c>
      <c r="C404" s="123" t="s">
        <v>710</v>
      </c>
      <c r="D404" s="124" t="s">
        <v>831</v>
      </c>
      <c r="E404" s="125" t="s">
        <v>75</v>
      </c>
      <c r="F404" s="57" t="str">
        <f>VLOOKUP(D404,Háttér!$Q$2:$R$24,2,0)</f>
        <v>Turizmus_vendéglátás</v>
      </c>
      <c r="G404" s="57" t="str">
        <f t="shared" si="12"/>
        <v>Érdi SZC Kossuth Zsuzsanna Szakképző Iskola és Kollégium Turizmus_vendéglátás</v>
      </c>
      <c r="H404" s="126" t="s">
        <v>75</v>
      </c>
      <c r="I404" s="127" t="s">
        <v>75</v>
      </c>
      <c r="J404" s="126" t="s">
        <v>75</v>
      </c>
      <c r="K404" s="128">
        <v>16</v>
      </c>
      <c r="L404" s="128">
        <v>49</v>
      </c>
      <c r="M404" s="117">
        <v>12</v>
      </c>
      <c r="N404" s="128">
        <v>50</v>
      </c>
      <c r="O404" s="128"/>
      <c r="P404" s="128">
        <v>24</v>
      </c>
      <c r="Q404" s="116" t="str">
        <f t="shared" si="13"/>
        <v>-</v>
      </c>
      <c r="R404" s="118"/>
      <c r="S404" s="129" t="s">
        <v>832</v>
      </c>
      <c r="T404" s="125" t="s">
        <v>883</v>
      </c>
      <c r="U404" s="131" t="s">
        <v>833</v>
      </c>
    </row>
    <row r="405" spans="1:21" ht="29" hidden="1" x14ac:dyDescent="0.35">
      <c r="A405" s="121" t="str">
        <f>IFERROR(VLOOKUP(B405,[14]lista!$B$2:$C$46,2,0),"")</f>
        <v>Pest</v>
      </c>
      <c r="B405" s="122" t="s">
        <v>906</v>
      </c>
      <c r="C405" s="123" t="s">
        <v>710</v>
      </c>
      <c r="D405" s="124" t="s">
        <v>836</v>
      </c>
      <c r="E405" s="125" t="s">
        <v>75</v>
      </c>
      <c r="F405" s="57" t="str">
        <f>VLOOKUP(D405,Háttér!$Q$2:$R$24,2,0)</f>
        <v>Gazdálkodás_és_menedzsment</v>
      </c>
      <c r="G405" s="57" t="str">
        <f t="shared" si="12"/>
        <v>Érdi SZC Kossuth Zsuzsanna Szakképző Iskola és Kollégium Gazdálkodás_és_menedzsment</v>
      </c>
      <c r="H405" s="126" t="s">
        <v>75</v>
      </c>
      <c r="I405" s="127" t="s">
        <v>75</v>
      </c>
      <c r="J405" s="126" t="s">
        <v>75</v>
      </c>
      <c r="K405" s="128">
        <v>16</v>
      </c>
      <c r="L405" s="128">
        <v>76</v>
      </c>
      <c r="M405" s="117">
        <v>16</v>
      </c>
      <c r="N405" s="128">
        <v>65</v>
      </c>
      <c r="O405" s="128"/>
      <c r="P405" s="128">
        <v>16</v>
      </c>
      <c r="Q405" s="116" t="str">
        <f t="shared" si="13"/>
        <v>+</v>
      </c>
      <c r="R405" s="118"/>
      <c r="S405" s="129" t="s">
        <v>832</v>
      </c>
      <c r="T405" s="125" t="s">
        <v>883</v>
      </c>
      <c r="U405" s="131" t="s">
        <v>833</v>
      </c>
    </row>
    <row r="406" spans="1:21" ht="29" hidden="1" x14ac:dyDescent="0.35">
      <c r="A406" s="121" t="str">
        <f>IFERROR(VLOOKUP(B406,[14]lista!$B$2:$C$46,2,0),"")</f>
        <v>Pest</v>
      </c>
      <c r="B406" s="122" t="s">
        <v>906</v>
      </c>
      <c r="C406" s="123" t="s">
        <v>710</v>
      </c>
      <c r="D406" s="124" t="s">
        <v>848</v>
      </c>
      <c r="E406" s="125" t="s">
        <v>75</v>
      </c>
      <c r="F406" s="57" t="str">
        <f>VLOOKUP(D406,Háttér!$Q$2:$R$24,2,0)</f>
        <v>Kereskedelem</v>
      </c>
      <c r="G406" s="57" t="str">
        <f t="shared" si="12"/>
        <v>Érdi SZC Kossuth Zsuzsanna Szakképző Iskola és Kollégium Kereskedelem</v>
      </c>
      <c r="H406" s="126" t="s">
        <v>75</v>
      </c>
      <c r="I406" s="127" t="s">
        <v>75</v>
      </c>
      <c r="J406" s="126" t="s">
        <v>75</v>
      </c>
      <c r="K406" s="128">
        <v>16</v>
      </c>
      <c r="L406" s="128">
        <v>58</v>
      </c>
      <c r="M406" s="117">
        <v>16</v>
      </c>
      <c r="N406" s="128">
        <v>0</v>
      </c>
      <c r="O406" s="128"/>
      <c r="P406" s="128">
        <v>0</v>
      </c>
      <c r="Q406" s="116" t="str">
        <f t="shared" si="13"/>
        <v>+</v>
      </c>
      <c r="R406" s="118"/>
      <c r="S406" s="129" t="s">
        <v>832</v>
      </c>
      <c r="T406" s="125" t="s">
        <v>891</v>
      </c>
      <c r="U406" s="131" t="s">
        <v>833</v>
      </c>
    </row>
    <row r="407" spans="1:21" ht="29" hidden="1" x14ac:dyDescent="0.35">
      <c r="A407" s="121" t="str">
        <f>IFERROR(VLOOKUP(B407,[14]lista!$B$2:$C$46,2,0),"")</f>
        <v>Pest</v>
      </c>
      <c r="B407" s="122" t="s">
        <v>906</v>
      </c>
      <c r="C407" s="123" t="s">
        <v>380</v>
      </c>
      <c r="D407" s="124" t="s">
        <v>836</v>
      </c>
      <c r="E407" s="125" t="s">
        <v>75</v>
      </c>
      <c r="F407" s="57" t="str">
        <f>VLOOKUP(D407,Háttér!$Q$2:$R$24,2,0)</f>
        <v>Gazdálkodás_és_menedzsment</v>
      </c>
      <c r="G407" s="57" t="str">
        <f t="shared" si="12"/>
        <v>Érdi SZC Százhalombattai Széchenyi István Technikum és Gimnázium Gazdálkodás_és_menedzsment</v>
      </c>
      <c r="H407" s="126" t="s">
        <v>75</v>
      </c>
      <c r="I407" s="127" t="s">
        <v>75</v>
      </c>
      <c r="J407" s="126" t="s">
        <v>75</v>
      </c>
      <c r="K407" s="128">
        <v>32</v>
      </c>
      <c r="L407" s="128">
        <v>186</v>
      </c>
      <c r="M407" s="117">
        <v>32</v>
      </c>
      <c r="N407" s="128">
        <v>205</v>
      </c>
      <c r="O407" s="128"/>
      <c r="P407" s="128">
        <v>34</v>
      </c>
      <c r="Q407" s="116" t="str">
        <f t="shared" si="13"/>
        <v>-</v>
      </c>
      <c r="R407" s="118"/>
      <c r="S407" s="129" t="s">
        <v>832</v>
      </c>
      <c r="T407" s="141" t="s">
        <v>910</v>
      </c>
      <c r="U407" s="131" t="s">
        <v>833</v>
      </c>
    </row>
    <row r="408" spans="1:21" ht="29" hidden="1" x14ac:dyDescent="0.35">
      <c r="A408" s="121" t="str">
        <f>IFERROR(VLOOKUP(B408,[14]lista!$B$2:$C$46,2,0),"")</f>
        <v>Pest</v>
      </c>
      <c r="B408" s="122" t="s">
        <v>906</v>
      </c>
      <c r="C408" s="123" t="s">
        <v>380</v>
      </c>
      <c r="D408" s="124" t="s">
        <v>834</v>
      </c>
      <c r="E408" s="125" t="s">
        <v>75</v>
      </c>
      <c r="F408" s="57" t="str">
        <f>VLOOKUP(D408,Háttér!$Q$2:$R$24,2,0)</f>
        <v>Gépészet</v>
      </c>
      <c r="G408" s="57" t="str">
        <f t="shared" si="12"/>
        <v>Érdi SZC Százhalombattai Széchenyi István Technikum és Gimnázium Gépészet</v>
      </c>
      <c r="H408" s="126" t="s">
        <v>75</v>
      </c>
      <c r="I408" s="127" t="s">
        <v>75</v>
      </c>
      <c r="J408" s="126" t="s">
        <v>75</v>
      </c>
      <c r="K408" s="128">
        <v>12</v>
      </c>
      <c r="L408" s="128">
        <v>84</v>
      </c>
      <c r="M408" s="117">
        <v>12</v>
      </c>
      <c r="N408" s="128">
        <v>83</v>
      </c>
      <c r="O408" s="128"/>
      <c r="P408" s="128">
        <v>12</v>
      </c>
      <c r="Q408" s="116" t="str">
        <f t="shared" si="13"/>
        <v>+</v>
      </c>
      <c r="R408" s="118"/>
      <c r="S408" s="129" t="s">
        <v>832</v>
      </c>
      <c r="T408" s="125" t="s">
        <v>883</v>
      </c>
      <c r="U408" s="131" t="s">
        <v>833</v>
      </c>
    </row>
    <row r="409" spans="1:21" ht="29" hidden="1" x14ac:dyDescent="0.35">
      <c r="A409" s="121" t="str">
        <f>IFERROR(VLOOKUP(B409,[14]lista!$B$2:$C$46,2,0),"")</f>
        <v>Pest</v>
      </c>
      <c r="B409" s="122" t="s">
        <v>906</v>
      </c>
      <c r="C409" s="123" t="s">
        <v>380</v>
      </c>
      <c r="D409" s="124" t="s">
        <v>835</v>
      </c>
      <c r="E409" s="125" t="s">
        <v>75</v>
      </c>
      <c r="F409" s="57" t="str">
        <f>VLOOKUP(D409,Háttér!$Q$2:$R$24,2,0)</f>
        <v>Informatika_és_távközlés</v>
      </c>
      <c r="G409" s="57" t="str">
        <f t="shared" si="12"/>
        <v>Érdi SZC Százhalombattai Széchenyi István Technikum és Gimnázium Informatika_és_távközlés</v>
      </c>
      <c r="H409" s="126" t="s">
        <v>75</v>
      </c>
      <c r="I409" s="127" t="s">
        <v>75</v>
      </c>
      <c r="J409" s="126" t="s">
        <v>75</v>
      </c>
      <c r="K409" s="128">
        <v>20</v>
      </c>
      <c r="L409" s="128">
        <v>192</v>
      </c>
      <c r="M409" s="117">
        <v>20</v>
      </c>
      <c r="N409" s="128">
        <v>165</v>
      </c>
      <c r="O409" s="128"/>
      <c r="P409" s="128">
        <v>22</v>
      </c>
      <c r="Q409" s="116" t="str">
        <f t="shared" si="13"/>
        <v>-</v>
      </c>
      <c r="R409" s="118"/>
      <c r="S409" s="129" t="s">
        <v>832</v>
      </c>
      <c r="T409" s="141" t="s">
        <v>911</v>
      </c>
      <c r="U409" s="131" t="s">
        <v>833</v>
      </c>
    </row>
    <row r="410" spans="1:21" ht="29" hidden="1" x14ac:dyDescent="0.35">
      <c r="A410" s="121" t="str">
        <f>IFERROR(VLOOKUP(B410,[15]lista!$B$2:$C$46,2,0),"")</f>
        <v>Komárom-Esztergom</v>
      </c>
      <c r="B410" s="165" t="s">
        <v>912</v>
      </c>
      <c r="C410" s="123" t="s">
        <v>567</v>
      </c>
      <c r="D410" s="124" t="s">
        <v>861</v>
      </c>
      <c r="E410" s="125" t="s">
        <v>75</v>
      </c>
      <c r="F410" s="57" t="str">
        <f>VLOOKUP(D410,Háttér!$Q$2:$R$24,2,0)</f>
        <v>Sport</v>
      </c>
      <c r="G410" s="57" t="str">
        <f t="shared" si="12"/>
        <v>Esztergomi SZC Géza Fejedelem Technikum és Szakképző Iskola Sport</v>
      </c>
      <c r="H410" s="126" t="s">
        <v>75</v>
      </c>
      <c r="I410" s="127" t="s">
        <v>75</v>
      </c>
      <c r="J410" s="126" t="s">
        <v>75</v>
      </c>
      <c r="K410" s="128">
        <v>30</v>
      </c>
      <c r="L410" s="128">
        <v>43</v>
      </c>
      <c r="M410" s="117">
        <v>21</v>
      </c>
      <c r="N410" s="128">
        <v>48</v>
      </c>
      <c r="O410" s="128"/>
      <c r="P410" s="128">
        <v>23</v>
      </c>
      <c r="Q410" s="116" t="str">
        <f t="shared" si="13"/>
        <v>-</v>
      </c>
      <c r="R410" s="118"/>
      <c r="S410" s="166" t="s">
        <v>832</v>
      </c>
      <c r="T410" s="136"/>
      <c r="U410" s="131" t="s">
        <v>833</v>
      </c>
    </row>
    <row r="411" spans="1:21" ht="29" hidden="1" x14ac:dyDescent="0.35">
      <c r="A411" s="121" t="str">
        <f>IFERROR(VLOOKUP(B411,[15]lista!$B$2:$C$46,2,0),"")</f>
        <v>Komárom-Esztergom</v>
      </c>
      <c r="B411" s="165" t="s">
        <v>912</v>
      </c>
      <c r="C411" s="123" t="s">
        <v>567</v>
      </c>
      <c r="D411" s="124" t="s">
        <v>840</v>
      </c>
      <c r="E411" s="125" t="s">
        <v>75</v>
      </c>
      <c r="F411" s="57" t="str">
        <f>VLOOKUP(D411,Háttér!$Q$2:$R$24,2,0)</f>
        <v>Szépészet</v>
      </c>
      <c r="G411" s="57" t="str">
        <f t="shared" si="12"/>
        <v>Esztergomi SZC Géza Fejedelem Technikum és Szakképző Iskola Szépészet</v>
      </c>
      <c r="H411" s="126" t="s">
        <v>75</v>
      </c>
      <c r="I411" s="127" t="s">
        <v>75</v>
      </c>
      <c r="J411" s="126" t="s">
        <v>75</v>
      </c>
      <c r="K411" s="128">
        <v>30</v>
      </c>
      <c r="L411" s="128">
        <v>89</v>
      </c>
      <c r="M411" s="117">
        <v>30</v>
      </c>
      <c r="N411" s="128">
        <v>68</v>
      </c>
      <c r="O411" s="128"/>
      <c r="P411" s="128">
        <v>16</v>
      </c>
      <c r="Q411" s="116" t="str">
        <f t="shared" si="13"/>
        <v>+</v>
      </c>
      <c r="R411" s="118"/>
      <c r="S411" s="166" t="s">
        <v>832</v>
      </c>
      <c r="T411" s="136"/>
      <c r="U411" s="131" t="s">
        <v>833</v>
      </c>
    </row>
    <row r="412" spans="1:21" ht="29" hidden="1" x14ac:dyDescent="0.35">
      <c r="A412" s="121" t="str">
        <f>IFERROR(VLOOKUP(B412,[15]lista!$B$2:$C$46,2,0),"")</f>
        <v>Komárom-Esztergom</v>
      </c>
      <c r="B412" s="165" t="s">
        <v>912</v>
      </c>
      <c r="C412" s="123" t="s">
        <v>567</v>
      </c>
      <c r="D412" s="167" t="s">
        <v>834</v>
      </c>
      <c r="E412" s="125" t="s">
        <v>75</v>
      </c>
      <c r="F412" s="57" t="str">
        <f>VLOOKUP(D412,Háttér!$Q$2:$R$24,2,0)</f>
        <v>Gépészet</v>
      </c>
      <c r="G412" s="57" t="str">
        <f t="shared" si="12"/>
        <v>Esztergomi SZC Géza Fejedelem Technikum és Szakképző Iskola Gépészet</v>
      </c>
      <c r="H412" s="126" t="s">
        <v>75</v>
      </c>
      <c r="I412" s="127" t="s">
        <v>75</v>
      </c>
      <c r="J412" s="126" t="s">
        <v>75</v>
      </c>
      <c r="K412" s="128">
        <v>20</v>
      </c>
      <c r="L412" s="128">
        <v>57</v>
      </c>
      <c r="M412" s="117">
        <v>20</v>
      </c>
      <c r="N412" s="128">
        <v>26</v>
      </c>
      <c r="O412" s="128"/>
      <c r="P412" s="128">
        <v>11</v>
      </c>
      <c r="Q412" s="116" t="str">
        <f t="shared" si="13"/>
        <v>+</v>
      </c>
      <c r="R412" s="118"/>
      <c r="S412" s="166" t="s">
        <v>832</v>
      </c>
      <c r="T412" s="136"/>
      <c r="U412" s="131" t="s">
        <v>833</v>
      </c>
    </row>
    <row r="413" spans="1:21" ht="29" hidden="1" x14ac:dyDescent="0.35">
      <c r="A413" s="121" t="str">
        <f>IFERROR(VLOOKUP(B413,[15]lista!$B$2:$C$46,2,0),"")</f>
        <v>Komárom-Esztergom</v>
      </c>
      <c r="B413" s="165" t="s">
        <v>912</v>
      </c>
      <c r="C413" s="123" t="s">
        <v>567</v>
      </c>
      <c r="D413" s="167" t="s">
        <v>837</v>
      </c>
      <c r="E413" s="125" t="s">
        <v>75</v>
      </c>
      <c r="F413" s="57" t="str">
        <f>VLOOKUP(D413,Háttér!$Q$2:$R$24,2,0)</f>
        <v>Rendészet_és_közszolgálat</v>
      </c>
      <c r="G413" s="57" t="str">
        <f t="shared" si="12"/>
        <v>Esztergomi SZC Géza Fejedelem Technikum és Szakképző Iskola Rendészet_és_közszolgálat</v>
      </c>
      <c r="H413" s="126" t="s">
        <v>75</v>
      </c>
      <c r="I413" s="127" t="s">
        <v>75</v>
      </c>
      <c r="J413" s="126" t="s">
        <v>75</v>
      </c>
      <c r="K413" s="128">
        <v>12</v>
      </c>
      <c r="L413" s="128">
        <v>61</v>
      </c>
      <c r="M413" s="117">
        <v>12</v>
      </c>
      <c r="N413" s="128">
        <v>48</v>
      </c>
      <c r="O413" s="128"/>
      <c r="P413" s="128">
        <v>10</v>
      </c>
      <c r="Q413" s="116" t="str">
        <f t="shared" si="13"/>
        <v>+</v>
      </c>
      <c r="R413" s="118"/>
      <c r="S413" s="166" t="s">
        <v>832</v>
      </c>
      <c r="T413" s="136"/>
      <c r="U413" s="131" t="s">
        <v>839</v>
      </c>
    </row>
    <row r="414" spans="1:21" ht="29" hidden="1" x14ac:dyDescent="0.35">
      <c r="A414" s="121" t="str">
        <f>IFERROR(VLOOKUP(B414,[15]lista!$B$2:$C$46,2,0),"")</f>
        <v>Komárom-Esztergom</v>
      </c>
      <c r="B414" s="165" t="s">
        <v>912</v>
      </c>
      <c r="C414" s="123" t="s">
        <v>565</v>
      </c>
      <c r="D414" s="167" t="s">
        <v>836</v>
      </c>
      <c r="E414" s="125" t="s">
        <v>75</v>
      </c>
      <c r="F414" s="57" t="str">
        <f>VLOOKUP(D414,Háttér!$Q$2:$R$24,2,0)</f>
        <v>Gazdálkodás_és_menedzsment</v>
      </c>
      <c r="G414" s="57" t="str">
        <f t="shared" si="12"/>
        <v>Esztergomi SZC Balassa Bálint Gazdasági Technikum és Szakképző Iskola Gazdálkodás_és_menedzsment</v>
      </c>
      <c r="H414" s="126" t="s">
        <v>75</v>
      </c>
      <c r="I414" s="127" t="s">
        <v>75</v>
      </c>
      <c r="J414" s="126" t="s">
        <v>75</v>
      </c>
      <c r="K414" s="128">
        <v>32</v>
      </c>
      <c r="L414" s="128">
        <v>147</v>
      </c>
      <c r="M414" s="117">
        <v>32</v>
      </c>
      <c r="N414" s="128">
        <v>141</v>
      </c>
      <c r="O414" s="128"/>
      <c r="P414" s="128">
        <v>31</v>
      </c>
      <c r="Q414" s="116" t="str">
        <f t="shared" si="13"/>
        <v>+</v>
      </c>
      <c r="R414" s="118"/>
      <c r="S414" s="166" t="s">
        <v>832</v>
      </c>
      <c r="T414" s="136"/>
      <c r="U414" s="131" t="s">
        <v>833</v>
      </c>
    </row>
    <row r="415" spans="1:21" ht="29" hidden="1" x14ac:dyDescent="0.35">
      <c r="A415" s="121" t="str">
        <f>IFERROR(VLOOKUP(B415,[15]lista!$B$2:$C$46,2,0),"")</f>
        <v>Komárom-Esztergom</v>
      </c>
      <c r="B415" s="165" t="s">
        <v>912</v>
      </c>
      <c r="C415" s="123" t="s">
        <v>565</v>
      </c>
      <c r="D415" s="167" t="s">
        <v>848</v>
      </c>
      <c r="E415" s="125" t="s">
        <v>75</v>
      </c>
      <c r="F415" s="57" t="str">
        <f>VLOOKUP(D415,Háttér!$Q$2:$R$24,2,0)</f>
        <v>Kereskedelem</v>
      </c>
      <c r="G415" s="57" t="str">
        <f t="shared" si="12"/>
        <v>Esztergomi SZC Balassa Bálint Gazdasági Technikum és Szakképző Iskola Kereskedelem</v>
      </c>
      <c r="H415" s="126" t="s">
        <v>75</v>
      </c>
      <c r="I415" s="127" t="s">
        <v>75</v>
      </c>
      <c r="J415" s="126" t="s">
        <v>75</v>
      </c>
      <c r="K415" s="128">
        <v>16</v>
      </c>
      <c r="L415" s="128">
        <v>104</v>
      </c>
      <c r="M415" s="117">
        <v>16</v>
      </c>
      <c r="N415" s="128">
        <v>56</v>
      </c>
      <c r="O415" s="128"/>
      <c r="P415" s="128">
        <v>15</v>
      </c>
      <c r="Q415" s="116" t="str">
        <f t="shared" si="13"/>
        <v>+</v>
      </c>
      <c r="R415" s="118"/>
      <c r="S415" s="166" t="s">
        <v>832</v>
      </c>
      <c r="T415" s="136"/>
      <c r="U415" s="131" t="s">
        <v>833</v>
      </c>
    </row>
    <row r="416" spans="1:21" ht="29" hidden="1" x14ac:dyDescent="0.35">
      <c r="A416" s="121" t="str">
        <f>IFERROR(VLOOKUP(B416,[15]lista!$B$2:$C$46,2,0),"")</f>
        <v>Komárom-Esztergom</v>
      </c>
      <c r="B416" s="165" t="s">
        <v>912</v>
      </c>
      <c r="C416" s="123" t="s">
        <v>565</v>
      </c>
      <c r="D416" s="167" t="s">
        <v>847</v>
      </c>
      <c r="E416" s="125" t="s">
        <v>75</v>
      </c>
      <c r="F416" s="57" t="str">
        <f>VLOOKUP(D416,Háttér!$Q$2:$R$24,2,0)</f>
        <v>Közlekedés_és_szállítmányozás</v>
      </c>
      <c r="G416" s="57" t="str">
        <f t="shared" si="12"/>
        <v>Esztergomi SZC Balassa Bálint Gazdasági Technikum és Szakképző Iskola Közlekedés_és_szállítmányozás</v>
      </c>
      <c r="H416" s="126" t="s">
        <v>75</v>
      </c>
      <c r="I416" s="127" t="s">
        <v>75</v>
      </c>
      <c r="J416" s="126" t="s">
        <v>75</v>
      </c>
      <c r="K416" s="128">
        <v>32</v>
      </c>
      <c r="L416" s="128">
        <v>153</v>
      </c>
      <c r="M416" s="117">
        <v>32</v>
      </c>
      <c r="N416" s="128">
        <v>134</v>
      </c>
      <c r="O416" s="128"/>
      <c r="P416" s="128">
        <v>32</v>
      </c>
      <c r="Q416" s="116" t="str">
        <f t="shared" si="13"/>
        <v>+</v>
      </c>
      <c r="R416" s="118"/>
      <c r="S416" s="166" t="s">
        <v>832</v>
      </c>
      <c r="T416" s="136"/>
      <c r="U416" s="131" t="s">
        <v>833</v>
      </c>
    </row>
    <row r="417" spans="1:21" ht="29" hidden="1" x14ac:dyDescent="0.35">
      <c r="A417" s="121" t="str">
        <f>IFERROR(VLOOKUP(B417,[15]lista!$B$2:$C$46,2,0),"")</f>
        <v>Komárom-Esztergom</v>
      </c>
      <c r="B417" s="165" t="s">
        <v>912</v>
      </c>
      <c r="C417" s="123" t="s">
        <v>565</v>
      </c>
      <c r="D417" s="167" t="s">
        <v>831</v>
      </c>
      <c r="E417" s="125" t="s">
        <v>75</v>
      </c>
      <c r="F417" s="57" t="str">
        <f>VLOOKUP(D417,Háttér!$Q$2:$R$24,2,0)</f>
        <v>Turizmus_vendéglátás</v>
      </c>
      <c r="G417" s="57" t="str">
        <f t="shared" si="12"/>
        <v>Esztergomi SZC Balassa Bálint Gazdasági Technikum és Szakképző Iskola Turizmus_vendéglátás</v>
      </c>
      <c r="H417" s="126" t="s">
        <v>75</v>
      </c>
      <c r="I417" s="127" t="s">
        <v>75</v>
      </c>
      <c r="J417" s="126" t="s">
        <v>75</v>
      </c>
      <c r="K417" s="128">
        <v>48</v>
      </c>
      <c r="L417" s="128">
        <v>164</v>
      </c>
      <c r="M417" s="117">
        <v>48</v>
      </c>
      <c r="N417" s="128">
        <v>172</v>
      </c>
      <c r="O417" s="128"/>
      <c r="P417" s="128">
        <v>36</v>
      </c>
      <c r="Q417" s="116" t="str">
        <f t="shared" si="13"/>
        <v>+</v>
      </c>
      <c r="R417" s="118"/>
      <c r="S417" s="166" t="s">
        <v>832</v>
      </c>
      <c r="T417" s="136"/>
      <c r="U417" s="131" t="s">
        <v>833</v>
      </c>
    </row>
    <row r="418" spans="1:21" ht="29" hidden="1" x14ac:dyDescent="0.35">
      <c r="A418" s="121" t="str">
        <f>IFERROR(VLOOKUP(B418,[15]lista!$B$2:$C$46,2,0),"")</f>
        <v>Komárom-Esztergom</v>
      </c>
      <c r="B418" s="122" t="s">
        <v>912</v>
      </c>
      <c r="C418" s="123" t="s">
        <v>566</v>
      </c>
      <c r="D418" s="167" t="s">
        <v>835</v>
      </c>
      <c r="E418" s="125" t="s">
        <v>869</v>
      </c>
      <c r="F418" s="57" t="str">
        <f>VLOOKUP(D418,Háttér!$Q$2:$R$24,2,0)</f>
        <v>Informatika_és_távközlés</v>
      </c>
      <c r="G418" s="57" t="str">
        <f t="shared" si="12"/>
        <v>Esztergomi SZC Bottyán János Technikum Informatika_és_távközlés</v>
      </c>
      <c r="H418" s="126" t="s">
        <v>74</v>
      </c>
      <c r="I418" s="127" t="s">
        <v>75</v>
      </c>
      <c r="J418" s="126" t="s">
        <v>75</v>
      </c>
      <c r="K418" s="128">
        <v>46</v>
      </c>
      <c r="L418" s="128">
        <v>184</v>
      </c>
      <c r="M418" s="117">
        <v>46</v>
      </c>
      <c r="N418" s="128">
        <v>149</v>
      </c>
      <c r="O418" s="128"/>
      <c r="P418" s="128">
        <v>51</v>
      </c>
      <c r="Q418" s="116" t="str">
        <f t="shared" si="13"/>
        <v>-</v>
      </c>
      <c r="R418" s="168"/>
      <c r="S418" s="136"/>
      <c r="T418" s="136"/>
      <c r="U418" s="131" t="s">
        <v>833</v>
      </c>
    </row>
    <row r="419" spans="1:21" ht="29" hidden="1" x14ac:dyDescent="0.35">
      <c r="A419" s="121" t="str">
        <f>IFERROR(VLOOKUP(B419,[15]lista!$B$2:$C$46,2,0),"")</f>
        <v>Komárom-Esztergom</v>
      </c>
      <c r="B419" s="169" t="s">
        <v>912</v>
      </c>
      <c r="C419" s="123" t="s">
        <v>566</v>
      </c>
      <c r="D419" s="167" t="s">
        <v>854</v>
      </c>
      <c r="E419" s="125" t="s">
        <v>869</v>
      </c>
      <c r="F419" s="57" t="str">
        <f>VLOOKUP(D419,Háttér!$Q$2:$R$24,2,0)</f>
        <v>Vegyipar</v>
      </c>
      <c r="G419" s="57" t="str">
        <f t="shared" si="12"/>
        <v>Esztergomi SZC Bottyán János Technikum Vegyipar</v>
      </c>
      <c r="H419" s="126" t="s">
        <v>74</v>
      </c>
      <c r="I419" s="127" t="s">
        <v>75</v>
      </c>
      <c r="J419" s="126" t="s">
        <v>75</v>
      </c>
      <c r="K419" s="128">
        <v>16</v>
      </c>
      <c r="L419" s="128">
        <v>72</v>
      </c>
      <c r="M419" s="117">
        <v>16</v>
      </c>
      <c r="N419" s="128">
        <v>172</v>
      </c>
      <c r="O419" s="128"/>
      <c r="P419" s="128">
        <v>34</v>
      </c>
      <c r="Q419" s="116" t="str">
        <f t="shared" si="13"/>
        <v>-</v>
      </c>
      <c r="R419" s="168"/>
      <c r="S419" s="136"/>
      <c r="T419" s="136"/>
      <c r="U419" s="131" t="s">
        <v>833</v>
      </c>
    </row>
    <row r="420" spans="1:21" ht="87" hidden="1" x14ac:dyDescent="0.35">
      <c r="A420" s="121" t="str">
        <f>IFERROR(VLOOKUP(B420,[15]lista!$B$2:$C$46,2,0),"")</f>
        <v>Komárom-Esztergom</v>
      </c>
      <c r="B420" s="169" t="s">
        <v>912</v>
      </c>
      <c r="C420" s="123" t="s">
        <v>566</v>
      </c>
      <c r="D420" s="167" t="s">
        <v>850</v>
      </c>
      <c r="E420" s="125" t="s">
        <v>75</v>
      </c>
      <c r="F420" s="57" t="str">
        <f>VLOOKUP(D420,Háttér!$Q$2:$R$24,2,0)</f>
        <v>Szociális</v>
      </c>
      <c r="G420" s="57" t="str">
        <f t="shared" si="12"/>
        <v>Esztergomi SZC Bottyán János Technikum Szociális</v>
      </c>
      <c r="H420" s="126" t="s">
        <v>75</v>
      </c>
      <c r="I420" s="127" t="s">
        <v>75</v>
      </c>
      <c r="J420" s="126" t="s">
        <v>75</v>
      </c>
      <c r="K420" s="128">
        <v>16</v>
      </c>
      <c r="L420" s="128">
        <v>66</v>
      </c>
      <c r="M420" s="117">
        <v>16</v>
      </c>
      <c r="N420" s="128">
        <v>0</v>
      </c>
      <c r="O420" s="128"/>
      <c r="P420" s="128">
        <v>0</v>
      </c>
      <c r="Q420" s="116" t="str">
        <f t="shared" si="13"/>
        <v>+</v>
      </c>
      <c r="R420" s="168"/>
      <c r="S420" s="136"/>
      <c r="T420" s="170" t="s">
        <v>913</v>
      </c>
      <c r="U420" s="131" t="s">
        <v>833</v>
      </c>
    </row>
    <row r="421" spans="1:21" ht="29" hidden="1" x14ac:dyDescent="0.35">
      <c r="A421" s="121" t="str">
        <f>IFERROR(VLOOKUP(B421,[15]lista!$B$2:$C$46,2,0),"")</f>
        <v>Komárom-Esztergom</v>
      </c>
      <c r="B421" s="122" t="s">
        <v>912</v>
      </c>
      <c r="C421" s="123" t="s">
        <v>566</v>
      </c>
      <c r="D421" s="124" t="s">
        <v>857</v>
      </c>
      <c r="E421" s="125" t="s">
        <v>75</v>
      </c>
      <c r="F421" s="57" t="str">
        <f>VLOOKUP(D421,Háttér!$Q$2:$R$24,2,0)</f>
        <v>Elektronika_és_elektrotechnika</v>
      </c>
      <c r="G421" s="57" t="str">
        <f t="shared" si="12"/>
        <v>Esztergomi SZC Bottyán János Technikum Elektronika_és_elektrotechnika</v>
      </c>
      <c r="H421" s="126" t="s">
        <v>75</v>
      </c>
      <c r="I421" s="127" t="s">
        <v>75</v>
      </c>
      <c r="J421" s="126" t="s">
        <v>75</v>
      </c>
      <c r="K421" s="128">
        <v>16</v>
      </c>
      <c r="L421" s="128">
        <v>137</v>
      </c>
      <c r="M421" s="117">
        <v>16</v>
      </c>
      <c r="N421" s="128">
        <v>112</v>
      </c>
      <c r="O421" s="128"/>
      <c r="P421" s="128">
        <v>17</v>
      </c>
      <c r="Q421" s="116" t="str">
        <f t="shared" si="13"/>
        <v>-</v>
      </c>
      <c r="R421" s="168"/>
      <c r="S421" s="136"/>
      <c r="T421" s="136"/>
      <c r="U421" s="131" t="s">
        <v>833</v>
      </c>
    </row>
    <row r="422" spans="1:21" ht="87" hidden="1" x14ac:dyDescent="0.35">
      <c r="A422" s="121" t="str">
        <f>IFERROR(VLOOKUP(B422,[15]lista!$B$2:$C$46,2,0),"")</f>
        <v>Komárom-Esztergom</v>
      </c>
      <c r="B422" s="122" t="s">
        <v>912</v>
      </c>
      <c r="C422" s="123" t="s">
        <v>566</v>
      </c>
      <c r="D422" s="124" t="s">
        <v>840</v>
      </c>
      <c r="E422" s="125" t="s">
        <v>75</v>
      </c>
      <c r="F422" s="57" t="str">
        <f>VLOOKUP(D422,Háttér!$Q$2:$R$24,2,0)</f>
        <v>Szépészet</v>
      </c>
      <c r="G422" s="57" t="str">
        <f t="shared" si="12"/>
        <v>Esztergomi SZC Bottyán János Technikum Szépészet</v>
      </c>
      <c r="H422" s="126" t="s">
        <v>75</v>
      </c>
      <c r="I422" s="127" t="s">
        <v>75</v>
      </c>
      <c r="J422" s="126" t="s">
        <v>75</v>
      </c>
      <c r="K422" s="128">
        <v>14</v>
      </c>
      <c r="L422" s="128">
        <v>131</v>
      </c>
      <c r="M422" s="117">
        <v>14</v>
      </c>
      <c r="N422" s="128">
        <v>0</v>
      </c>
      <c r="O422" s="128"/>
      <c r="P422" s="128">
        <v>0</v>
      </c>
      <c r="Q422" s="116" t="str">
        <f t="shared" si="13"/>
        <v>+</v>
      </c>
      <c r="R422" s="168"/>
      <c r="S422" s="136"/>
      <c r="T422" s="171" t="s">
        <v>913</v>
      </c>
      <c r="U422" s="131" t="s">
        <v>833</v>
      </c>
    </row>
    <row r="423" spans="1:21" ht="29" hidden="1" x14ac:dyDescent="0.35">
      <c r="A423" s="121" t="str">
        <f>IFERROR(VLOOKUP(B423,[16]lista!$B$2:$C$46,2,0),"")</f>
        <v>Győr-Moson-Sopron</v>
      </c>
      <c r="B423" s="122" t="s">
        <v>914</v>
      </c>
      <c r="C423" s="123" t="s">
        <v>382</v>
      </c>
      <c r="D423" s="124" t="s">
        <v>836</v>
      </c>
      <c r="E423" s="125" t="s">
        <v>75</v>
      </c>
      <c r="F423" s="57" t="str">
        <f>VLOOKUP(D423,Háttér!$Q$2:$R$24,2,0)</f>
        <v>Gazdálkodás_és_menedzsment</v>
      </c>
      <c r="G423" s="57" t="str">
        <f t="shared" si="12"/>
        <v>Győri SZC Baross Gábor Két Tanítási Nyelvű Közgazdasági Technikum Gazdálkodás_és_menedzsment</v>
      </c>
      <c r="H423" s="126" t="s">
        <v>75</v>
      </c>
      <c r="I423" s="127" t="s">
        <v>869</v>
      </c>
      <c r="J423" s="126" t="s">
        <v>74</v>
      </c>
      <c r="K423" s="128">
        <v>16</v>
      </c>
      <c r="L423" s="172">
        <v>188</v>
      </c>
      <c r="M423" s="173">
        <v>16</v>
      </c>
      <c r="N423" s="172">
        <v>173</v>
      </c>
      <c r="O423" s="128"/>
      <c r="P423" s="172">
        <v>17</v>
      </c>
      <c r="Q423" s="116" t="str">
        <f t="shared" si="13"/>
        <v>-</v>
      </c>
      <c r="R423" s="174"/>
      <c r="S423" s="129" t="s">
        <v>832</v>
      </c>
      <c r="T423" s="136"/>
      <c r="U423" s="131" t="s">
        <v>833</v>
      </c>
    </row>
    <row r="424" spans="1:21" ht="29" hidden="1" x14ac:dyDescent="0.35">
      <c r="A424" s="121" t="str">
        <f>IFERROR(VLOOKUP(B424,[16]lista!$B$2:$C$46,2,0),"")</f>
        <v>Győr-Moson-Sopron</v>
      </c>
      <c r="B424" s="122" t="s">
        <v>914</v>
      </c>
      <c r="C424" s="123" t="s">
        <v>382</v>
      </c>
      <c r="D424" s="124" t="s">
        <v>836</v>
      </c>
      <c r="E424" s="125" t="s">
        <v>75</v>
      </c>
      <c r="F424" s="57" t="str">
        <f>VLOOKUP(D424,Háttér!$Q$2:$R$24,2,0)</f>
        <v>Gazdálkodás_és_menedzsment</v>
      </c>
      <c r="G424" s="57" t="str">
        <f t="shared" si="12"/>
        <v>Győri SZC Baross Gábor Két Tanítási Nyelvű Közgazdasági Technikum Gazdálkodás_és_menedzsment</v>
      </c>
      <c r="H424" s="126" t="s">
        <v>75</v>
      </c>
      <c r="I424" s="127" t="s">
        <v>858</v>
      </c>
      <c r="J424" s="126" t="s">
        <v>74</v>
      </c>
      <c r="K424" s="128">
        <v>16</v>
      </c>
      <c r="L424" s="172">
        <v>102</v>
      </c>
      <c r="M424" s="173">
        <v>16</v>
      </c>
      <c r="N424" s="172">
        <v>92</v>
      </c>
      <c r="O424" s="128"/>
      <c r="P424" s="172">
        <v>17</v>
      </c>
      <c r="Q424" s="116" t="str">
        <f t="shared" si="13"/>
        <v>-</v>
      </c>
      <c r="R424" s="174"/>
      <c r="S424" s="129" t="s">
        <v>832</v>
      </c>
      <c r="T424" s="136"/>
      <c r="U424" s="131" t="s">
        <v>833</v>
      </c>
    </row>
    <row r="425" spans="1:21" ht="29" hidden="1" x14ac:dyDescent="0.35">
      <c r="A425" s="121" t="str">
        <f>IFERROR(VLOOKUP(B425,[16]lista!$B$2:$C$46,2,0),"")</f>
        <v>Győr-Moson-Sopron</v>
      </c>
      <c r="B425" s="122" t="s">
        <v>914</v>
      </c>
      <c r="C425" s="123" t="s">
        <v>382</v>
      </c>
      <c r="D425" s="124" t="s">
        <v>836</v>
      </c>
      <c r="E425" s="125" t="s">
        <v>75</v>
      </c>
      <c r="F425" s="57" t="str">
        <f>VLOOKUP(D425,Háttér!$Q$2:$R$24,2,0)</f>
        <v>Gazdálkodás_és_menedzsment</v>
      </c>
      <c r="G425" s="57" t="str">
        <f t="shared" si="12"/>
        <v>Győri SZC Baross Gábor Két Tanítási Nyelvű Közgazdasági Technikum Gazdálkodás_és_menedzsment</v>
      </c>
      <c r="H425" s="126" t="s">
        <v>75</v>
      </c>
      <c r="I425" s="127" t="s">
        <v>75</v>
      </c>
      <c r="J425" s="126" t="s">
        <v>75</v>
      </c>
      <c r="K425" s="128">
        <v>64</v>
      </c>
      <c r="L425" s="172">
        <v>337</v>
      </c>
      <c r="M425" s="173">
        <v>64</v>
      </c>
      <c r="N425" s="172">
        <v>496</v>
      </c>
      <c r="O425" s="128"/>
      <c r="P425" s="172">
        <v>68</v>
      </c>
      <c r="Q425" s="116" t="str">
        <f t="shared" si="13"/>
        <v>-</v>
      </c>
      <c r="R425" s="118"/>
      <c r="S425" s="129" t="s">
        <v>832</v>
      </c>
      <c r="T425" s="136"/>
      <c r="U425" s="131" t="s">
        <v>833</v>
      </c>
    </row>
    <row r="426" spans="1:21" ht="29" hidden="1" x14ac:dyDescent="0.35">
      <c r="A426" s="121" t="str">
        <f>IFERROR(VLOOKUP(B426,[16]lista!$B$2:$C$46,2,0),"")</f>
        <v>Győr-Moson-Sopron</v>
      </c>
      <c r="B426" s="122" t="s">
        <v>914</v>
      </c>
      <c r="C426" s="123" t="s">
        <v>383</v>
      </c>
      <c r="D426" s="124" t="s">
        <v>857</v>
      </c>
      <c r="E426" s="125" t="s">
        <v>75</v>
      </c>
      <c r="F426" s="57" t="str">
        <f>VLOOKUP(D426,Háttér!$Q$2:$R$24,2,0)</f>
        <v>Elektronika_és_elektrotechnika</v>
      </c>
      <c r="G426" s="57" t="str">
        <f t="shared" si="12"/>
        <v>Győri SZC Bercsényi Miklós Közlekedési és Sportiskolai Technikum Elektronika_és_elektrotechnika</v>
      </c>
      <c r="H426" s="126" t="s">
        <v>75</v>
      </c>
      <c r="I426" s="127" t="s">
        <v>75</v>
      </c>
      <c r="J426" s="126" t="s">
        <v>75</v>
      </c>
      <c r="K426" s="128">
        <v>32</v>
      </c>
      <c r="L426" s="128">
        <v>54</v>
      </c>
      <c r="M426" s="117">
        <v>9</v>
      </c>
      <c r="N426" s="128">
        <v>36</v>
      </c>
      <c r="O426" s="128"/>
      <c r="P426" s="128">
        <v>0</v>
      </c>
      <c r="Q426" s="116" t="str">
        <f t="shared" si="13"/>
        <v>+</v>
      </c>
      <c r="R426" s="118"/>
      <c r="S426" s="129" t="s">
        <v>832</v>
      </c>
      <c r="T426" s="136"/>
      <c r="U426" s="131" t="s">
        <v>833</v>
      </c>
    </row>
    <row r="427" spans="1:21" ht="29" hidden="1" x14ac:dyDescent="0.35">
      <c r="A427" s="121" t="str">
        <f>IFERROR(VLOOKUP(B427,[16]lista!$B$2:$C$46,2,0),"")</f>
        <v>Győr-Moson-Sopron</v>
      </c>
      <c r="B427" s="122" t="s">
        <v>914</v>
      </c>
      <c r="C427" s="123" t="s">
        <v>383</v>
      </c>
      <c r="D427" s="124" t="s">
        <v>847</v>
      </c>
      <c r="E427" s="125" t="s">
        <v>75</v>
      </c>
      <c r="F427" s="57" t="str">
        <f>VLOOKUP(D427,Háttér!$Q$2:$R$24,2,0)</f>
        <v>Közlekedés_és_szállítmányozás</v>
      </c>
      <c r="G427" s="57" t="str">
        <f t="shared" si="12"/>
        <v>Győri SZC Bercsényi Miklós Közlekedési és Sportiskolai Technikum Közlekedés_és_szállítmányozás</v>
      </c>
      <c r="H427" s="126" t="s">
        <v>75</v>
      </c>
      <c r="I427" s="127" t="s">
        <v>75</v>
      </c>
      <c r="J427" s="126" t="s">
        <v>75</v>
      </c>
      <c r="K427" s="128">
        <v>96</v>
      </c>
      <c r="L427" s="128">
        <v>251</v>
      </c>
      <c r="M427" s="117">
        <v>68</v>
      </c>
      <c r="N427" s="128">
        <v>238</v>
      </c>
      <c r="O427" s="128"/>
      <c r="P427" s="128">
        <v>78</v>
      </c>
      <c r="Q427" s="116" t="str">
        <f t="shared" si="13"/>
        <v>-</v>
      </c>
      <c r="R427" s="118"/>
      <c r="S427" s="129" t="s">
        <v>832</v>
      </c>
      <c r="T427" s="137"/>
      <c r="U427" s="131" t="s">
        <v>833</v>
      </c>
    </row>
    <row r="428" spans="1:21" ht="29" hidden="1" x14ac:dyDescent="0.35">
      <c r="A428" s="121" t="str">
        <f>IFERROR(VLOOKUP(B428,[16]lista!$B$2:$C$46,2,0),"")</f>
        <v>Győr-Moson-Sopron</v>
      </c>
      <c r="B428" s="122" t="s">
        <v>914</v>
      </c>
      <c r="C428" s="123" t="s">
        <v>383</v>
      </c>
      <c r="D428" s="124" t="s">
        <v>847</v>
      </c>
      <c r="E428" s="125" t="s">
        <v>75</v>
      </c>
      <c r="F428" s="57" t="str">
        <f>VLOOKUP(D428,Háttér!$Q$2:$R$24,2,0)</f>
        <v>Közlekedés_és_szállítmányozás</v>
      </c>
      <c r="G428" s="57" t="str">
        <f t="shared" si="12"/>
        <v>Győri SZC Bercsényi Miklós Közlekedési és Sportiskolai Technikum Közlekedés_és_szállítmányozás</v>
      </c>
      <c r="H428" s="126" t="s">
        <v>75</v>
      </c>
      <c r="I428" s="127" t="s">
        <v>75</v>
      </c>
      <c r="J428" s="126" t="s">
        <v>75</v>
      </c>
      <c r="K428" s="128">
        <v>32</v>
      </c>
      <c r="L428" s="128">
        <v>61</v>
      </c>
      <c r="M428" s="117">
        <v>12</v>
      </c>
      <c r="N428" s="128">
        <v>36</v>
      </c>
      <c r="O428" s="128"/>
      <c r="P428" s="128">
        <v>13</v>
      </c>
      <c r="Q428" s="116" t="str">
        <f t="shared" si="13"/>
        <v>-</v>
      </c>
      <c r="R428" s="118"/>
      <c r="S428" s="129" t="s">
        <v>832</v>
      </c>
      <c r="T428" s="136"/>
      <c r="U428" s="131" t="s">
        <v>833</v>
      </c>
    </row>
    <row r="429" spans="1:21" ht="29" hidden="1" x14ac:dyDescent="0.35">
      <c r="A429" s="121" t="str">
        <f>IFERROR(VLOOKUP(B429,[16]lista!$B$2:$C$46,2,0),"")</f>
        <v>Győr-Moson-Sopron</v>
      </c>
      <c r="B429" s="122" t="s">
        <v>914</v>
      </c>
      <c r="C429" s="123" t="s">
        <v>383</v>
      </c>
      <c r="D429" s="124" t="s">
        <v>837</v>
      </c>
      <c r="E429" s="125" t="s">
        <v>75</v>
      </c>
      <c r="F429" s="57" t="str">
        <f>VLOOKUP(D429,Háttér!$Q$2:$R$24,2,0)</f>
        <v>Rendészet_és_közszolgálat</v>
      </c>
      <c r="G429" s="57" t="str">
        <f t="shared" si="12"/>
        <v>Győri SZC Bercsényi Miklós Közlekedési és Sportiskolai Technikum Rendészet_és_közszolgálat</v>
      </c>
      <c r="H429" s="126" t="s">
        <v>75</v>
      </c>
      <c r="I429" s="127" t="s">
        <v>75</v>
      </c>
      <c r="J429" s="126" t="s">
        <v>75</v>
      </c>
      <c r="K429" s="128">
        <v>64</v>
      </c>
      <c r="L429" s="128">
        <v>256</v>
      </c>
      <c r="M429" s="117">
        <v>64</v>
      </c>
      <c r="N429" s="128">
        <v>195</v>
      </c>
      <c r="O429" s="128"/>
      <c r="P429" s="128">
        <v>68</v>
      </c>
      <c r="Q429" s="116" t="str">
        <f t="shared" si="13"/>
        <v>-</v>
      </c>
      <c r="R429" s="168"/>
      <c r="S429" s="129" t="s">
        <v>832</v>
      </c>
      <c r="T429" s="136"/>
      <c r="U429" s="131" t="s">
        <v>839</v>
      </c>
    </row>
    <row r="430" spans="1:21" ht="29" hidden="1" x14ac:dyDescent="0.35">
      <c r="A430" s="121" t="str">
        <f>IFERROR(VLOOKUP(B430,[16]lista!$B$2:$C$46,2,0),"")</f>
        <v>Győr-Moson-Sopron</v>
      </c>
      <c r="B430" s="122" t="s">
        <v>914</v>
      </c>
      <c r="C430" s="123" t="s">
        <v>383</v>
      </c>
      <c r="D430" s="124" t="s">
        <v>861</v>
      </c>
      <c r="E430" s="125" t="s">
        <v>75</v>
      </c>
      <c r="F430" s="57" t="str">
        <f>VLOOKUP(D430,Háttér!$Q$2:$R$24,2,0)</f>
        <v>Sport</v>
      </c>
      <c r="G430" s="57" t="str">
        <f t="shared" si="12"/>
        <v>Győri SZC Bercsényi Miklós Közlekedési és Sportiskolai Technikum Sport</v>
      </c>
      <c r="H430" s="126" t="s">
        <v>75</v>
      </c>
      <c r="I430" s="127" t="s">
        <v>75</v>
      </c>
      <c r="J430" s="126" t="s">
        <v>75</v>
      </c>
      <c r="K430" s="128">
        <v>64</v>
      </c>
      <c r="L430" s="128">
        <v>196</v>
      </c>
      <c r="M430" s="117">
        <v>64</v>
      </c>
      <c r="N430" s="128">
        <v>221</v>
      </c>
      <c r="O430" s="128"/>
      <c r="P430" s="128">
        <v>58</v>
      </c>
      <c r="Q430" s="116" t="str">
        <f t="shared" si="13"/>
        <v>+</v>
      </c>
      <c r="R430" s="118"/>
      <c r="S430" s="129" t="s">
        <v>832</v>
      </c>
      <c r="T430" s="136"/>
      <c r="U430" s="131" t="s">
        <v>833</v>
      </c>
    </row>
    <row r="431" spans="1:21" ht="29" hidden="1" x14ac:dyDescent="0.35">
      <c r="A431" s="121" t="str">
        <f>IFERROR(VLOOKUP(B431,[16]lista!$B$2:$C$46,2,0),"")</f>
        <v>Győr-Moson-Sopron</v>
      </c>
      <c r="B431" s="122" t="s">
        <v>914</v>
      </c>
      <c r="C431" s="123" t="s">
        <v>392</v>
      </c>
      <c r="D431" s="124" t="s">
        <v>836</v>
      </c>
      <c r="E431" s="125" t="s">
        <v>75</v>
      </c>
      <c r="F431" s="57" t="str">
        <f>VLOOKUP(D431,Háttér!$Q$2:$R$24,2,0)</f>
        <v>Gazdálkodás_és_menedzsment</v>
      </c>
      <c r="G431" s="57" t="str">
        <f t="shared" si="12"/>
        <v>Győri SZC Bolyai János Technikum Gazdálkodás_és_menedzsment</v>
      </c>
      <c r="H431" s="126" t="s">
        <v>75</v>
      </c>
      <c r="I431" s="127" t="s">
        <v>75</v>
      </c>
      <c r="J431" s="126" t="s">
        <v>75</v>
      </c>
      <c r="K431" s="128">
        <v>32</v>
      </c>
      <c r="L431" s="128">
        <v>87</v>
      </c>
      <c r="M431" s="117">
        <v>22</v>
      </c>
      <c r="N431" s="128">
        <v>62</v>
      </c>
      <c r="O431" s="128"/>
      <c r="P431" s="128">
        <v>13</v>
      </c>
      <c r="Q431" s="116" t="str">
        <f t="shared" si="13"/>
        <v>+</v>
      </c>
      <c r="R431" s="118"/>
      <c r="S431" s="129" t="s">
        <v>832</v>
      </c>
      <c r="T431" s="136"/>
      <c r="U431" s="131" t="s">
        <v>833</v>
      </c>
    </row>
    <row r="432" spans="1:21" ht="29" hidden="1" x14ac:dyDescent="0.35">
      <c r="A432" s="121" t="str">
        <f>IFERROR(VLOOKUP(B432,[16]lista!$B$2:$C$46,2,0),"")</f>
        <v>Győr-Moson-Sopron</v>
      </c>
      <c r="B432" s="122" t="s">
        <v>914</v>
      </c>
      <c r="C432" s="123" t="s">
        <v>392</v>
      </c>
      <c r="D432" s="124" t="s">
        <v>835</v>
      </c>
      <c r="E432" s="125" t="s">
        <v>75</v>
      </c>
      <c r="F432" s="57" t="str">
        <f>VLOOKUP(D432,Háttér!$Q$2:$R$24,2,0)</f>
        <v>Informatika_és_távközlés</v>
      </c>
      <c r="G432" s="57" t="str">
        <f t="shared" si="12"/>
        <v>Győri SZC Bolyai János Technikum Informatika_és_távközlés</v>
      </c>
      <c r="H432" s="126" t="s">
        <v>75</v>
      </c>
      <c r="I432" s="127" t="s">
        <v>75</v>
      </c>
      <c r="J432" s="126" t="s">
        <v>75</v>
      </c>
      <c r="K432" s="128">
        <v>64</v>
      </c>
      <c r="L432" s="128">
        <v>144</v>
      </c>
      <c r="M432" s="117">
        <v>63</v>
      </c>
      <c r="N432" s="128">
        <v>118</v>
      </c>
      <c r="O432" s="128"/>
      <c r="P432" s="128">
        <v>34</v>
      </c>
      <c r="Q432" s="116" t="str">
        <f t="shared" si="13"/>
        <v>+</v>
      </c>
      <c r="R432" s="118"/>
      <c r="S432" s="129" t="s">
        <v>832</v>
      </c>
      <c r="T432" s="136"/>
      <c r="U432" s="131" t="s">
        <v>833</v>
      </c>
    </row>
    <row r="433" spans="1:21" ht="29" hidden="1" x14ac:dyDescent="0.35">
      <c r="A433" s="121" t="str">
        <f>IFERROR(VLOOKUP(B433,[16]lista!$B$2:$C$46,2,0),"")</f>
        <v>Győr-Moson-Sopron</v>
      </c>
      <c r="B433" s="122" t="s">
        <v>914</v>
      </c>
      <c r="C433" s="123" t="s">
        <v>392</v>
      </c>
      <c r="D433" s="124" t="s">
        <v>847</v>
      </c>
      <c r="E433" s="125" t="s">
        <v>75</v>
      </c>
      <c r="F433" s="57" t="str">
        <f>VLOOKUP(D433,Háttér!$Q$2:$R$24,2,0)</f>
        <v>Közlekedés_és_szállítmányozás</v>
      </c>
      <c r="G433" s="57" t="str">
        <f t="shared" si="12"/>
        <v>Győri SZC Bolyai János Technikum Közlekedés_és_szállítmányozás</v>
      </c>
      <c r="H433" s="126" t="s">
        <v>75</v>
      </c>
      <c r="I433" s="127" t="s">
        <v>75</v>
      </c>
      <c r="J433" s="126" t="s">
        <v>75</v>
      </c>
      <c r="K433" s="128">
        <v>32</v>
      </c>
      <c r="L433" s="128">
        <v>131</v>
      </c>
      <c r="M433" s="117">
        <v>23</v>
      </c>
      <c r="N433" s="128">
        <v>121</v>
      </c>
      <c r="O433" s="128"/>
      <c r="P433" s="128">
        <v>16</v>
      </c>
      <c r="Q433" s="116" t="str">
        <f t="shared" si="13"/>
        <v>+</v>
      </c>
      <c r="R433" s="118"/>
      <c r="S433" s="129" t="s">
        <v>832</v>
      </c>
      <c r="T433" s="136"/>
      <c r="U433" s="131" t="s">
        <v>833</v>
      </c>
    </row>
    <row r="434" spans="1:21" ht="29" hidden="1" x14ac:dyDescent="0.35">
      <c r="A434" s="121" t="str">
        <f>IFERROR(VLOOKUP(B434,[16]lista!$B$2:$C$46,2,0),"")</f>
        <v>Győr-Moson-Sopron</v>
      </c>
      <c r="B434" s="122" t="s">
        <v>914</v>
      </c>
      <c r="C434" s="123" t="s">
        <v>384</v>
      </c>
      <c r="D434" s="124" t="s">
        <v>836</v>
      </c>
      <c r="E434" s="125" t="s">
        <v>75</v>
      </c>
      <c r="F434" s="57" t="str">
        <f>VLOOKUP(D434,Háttér!$Q$2:$R$24,2,0)</f>
        <v>Gazdálkodás_és_menedzsment</v>
      </c>
      <c r="G434" s="57" t="str">
        <f t="shared" si="12"/>
        <v>Győri SZC Deák Ferenc Közgazdasági Technikum Gazdálkodás_és_menedzsment</v>
      </c>
      <c r="H434" s="126" t="s">
        <v>75</v>
      </c>
      <c r="I434" s="127" t="s">
        <v>75</v>
      </c>
      <c r="J434" s="126" t="s">
        <v>75</v>
      </c>
      <c r="K434" s="128">
        <v>16</v>
      </c>
      <c r="L434" s="128">
        <v>138</v>
      </c>
      <c r="M434" s="117">
        <v>16</v>
      </c>
      <c r="N434" s="128">
        <v>104</v>
      </c>
      <c r="O434" s="128"/>
      <c r="P434" s="128">
        <v>17</v>
      </c>
      <c r="Q434" s="116" t="str">
        <f t="shared" si="13"/>
        <v>-</v>
      </c>
      <c r="R434" s="118"/>
      <c r="S434" s="129" t="s">
        <v>832</v>
      </c>
      <c r="T434" s="136"/>
      <c r="U434" s="131" t="s">
        <v>833</v>
      </c>
    </row>
    <row r="435" spans="1:21" ht="29" hidden="1" x14ac:dyDescent="0.35">
      <c r="A435" s="121" t="str">
        <f>IFERROR(VLOOKUP(B435,[16]lista!$B$2:$C$46,2,0),"")</f>
        <v>Győr-Moson-Sopron</v>
      </c>
      <c r="B435" s="122" t="s">
        <v>914</v>
      </c>
      <c r="C435" s="123" t="s">
        <v>384</v>
      </c>
      <c r="D435" s="124" t="s">
        <v>836</v>
      </c>
      <c r="E435" s="125" t="s">
        <v>75</v>
      </c>
      <c r="F435" s="57" t="str">
        <f>VLOOKUP(D435,Háttér!$Q$2:$R$24,2,0)</f>
        <v>Gazdálkodás_és_menedzsment</v>
      </c>
      <c r="G435" s="57" t="str">
        <f t="shared" si="12"/>
        <v>Győri SZC Deák Ferenc Közgazdasági Technikum Gazdálkodás_és_menedzsment</v>
      </c>
      <c r="H435" s="126" t="s">
        <v>75</v>
      </c>
      <c r="I435" s="127" t="s">
        <v>75</v>
      </c>
      <c r="J435" s="126" t="s">
        <v>75</v>
      </c>
      <c r="K435" s="128">
        <v>48</v>
      </c>
      <c r="L435" s="128">
        <v>317</v>
      </c>
      <c r="M435" s="117">
        <v>48</v>
      </c>
      <c r="N435" s="128">
        <v>405</v>
      </c>
      <c r="O435" s="128"/>
      <c r="P435" s="128">
        <v>51</v>
      </c>
      <c r="Q435" s="116" t="str">
        <f t="shared" si="13"/>
        <v>-</v>
      </c>
      <c r="R435" s="118"/>
      <c r="S435" s="129" t="s">
        <v>832</v>
      </c>
      <c r="T435" s="136"/>
      <c r="U435" s="131" t="s">
        <v>833</v>
      </c>
    </row>
    <row r="436" spans="1:21" ht="29" hidden="1" x14ac:dyDescent="0.35">
      <c r="A436" s="121" t="str">
        <f>IFERROR(VLOOKUP(B436,[16]lista!$B$2:$C$46,2,0),"")</f>
        <v>Győr-Moson-Sopron</v>
      </c>
      <c r="B436" s="122" t="s">
        <v>914</v>
      </c>
      <c r="C436" s="123" t="s">
        <v>384</v>
      </c>
      <c r="D436" s="124" t="s">
        <v>836</v>
      </c>
      <c r="E436" s="125" t="s">
        <v>869</v>
      </c>
      <c r="F436" s="57" t="str">
        <f>VLOOKUP(D436,Háttér!$Q$2:$R$24,2,0)</f>
        <v>Gazdálkodás_és_menedzsment</v>
      </c>
      <c r="G436" s="57" t="str">
        <f t="shared" si="12"/>
        <v>Győri SZC Deák Ferenc Közgazdasági Technikum Gazdálkodás_és_menedzsment</v>
      </c>
      <c r="H436" s="126" t="s">
        <v>74</v>
      </c>
      <c r="I436" s="127" t="s">
        <v>75</v>
      </c>
      <c r="J436" s="126" t="s">
        <v>75</v>
      </c>
      <c r="K436" s="128">
        <v>32</v>
      </c>
      <c r="L436" s="128">
        <v>235</v>
      </c>
      <c r="M436" s="117">
        <v>32</v>
      </c>
      <c r="N436" s="128">
        <v>278</v>
      </c>
      <c r="O436" s="128"/>
      <c r="P436" s="128">
        <v>34</v>
      </c>
      <c r="Q436" s="116" t="str">
        <f t="shared" si="13"/>
        <v>-</v>
      </c>
      <c r="R436" s="118"/>
      <c r="S436" s="129" t="s">
        <v>832</v>
      </c>
      <c r="T436" s="136"/>
      <c r="U436" s="131" t="s">
        <v>833</v>
      </c>
    </row>
    <row r="437" spans="1:21" ht="29" hidden="1" x14ac:dyDescent="0.35">
      <c r="A437" s="121" t="str">
        <f>IFERROR(VLOOKUP(B437,[16]lista!$B$2:$C$46,2,0),"")</f>
        <v>Győr-Moson-Sopron</v>
      </c>
      <c r="B437" s="122" t="s">
        <v>914</v>
      </c>
      <c r="C437" s="123" t="s">
        <v>713</v>
      </c>
      <c r="D437" s="124" t="s">
        <v>844</v>
      </c>
      <c r="E437" s="125" t="s">
        <v>75</v>
      </c>
      <c r="F437" s="57" t="str">
        <f>VLOOKUP(D437,Háttér!$Q$2:$R$24,2,0)</f>
        <v>Fa_és_bútoripar</v>
      </c>
      <c r="G437" s="57" t="str">
        <f t="shared" si="12"/>
        <v>Győri SZC Gábor László Építő- és Faipari Szakképző Iskola Fa_és_bútoripar</v>
      </c>
      <c r="H437" s="126" t="s">
        <v>75</v>
      </c>
      <c r="I437" s="127" t="s">
        <v>75</v>
      </c>
      <c r="J437" s="126" t="s">
        <v>75</v>
      </c>
      <c r="K437" s="128">
        <v>32</v>
      </c>
      <c r="L437" s="128">
        <v>39</v>
      </c>
      <c r="M437" s="117">
        <v>7</v>
      </c>
      <c r="N437" s="128">
        <v>37</v>
      </c>
      <c r="O437" s="128"/>
      <c r="P437" s="128">
        <v>15</v>
      </c>
      <c r="Q437" s="116" t="str">
        <f t="shared" si="13"/>
        <v>-</v>
      </c>
      <c r="R437" s="118"/>
      <c r="S437" s="129" t="s">
        <v>832</v>
      </c>
      <c r="T437" s="136"/>
      <c r="U437" s="131" t="s">
        <v>833</v>
      </c>
    </row>
    <row r="438" spans="1:21" ht="29" hidden="1" x14ac:dyDescent="0.35">
      <c r="A438" s="121" t="str">
        <f>IFERROR(VLOOKUP(B438,[16]lista!$B$2:$C$46,2,0),"")</f>
        <v>Győr-Moson-Sopron</v>
      </c>
      <c r="B438" s="122" t="s">
        <v>914</v>
      </c>
      <c r="C438" s="123" t="s">
        <v>915</v>
      </c>
      <c r="D438" s="124" t="s">
        <v>831</v>
      </c>
      <c r="E438" s="125" t="s">
        <v>75</v>
      </c>
      <c r="F438" s="57" t="str">
        <f>VLOOKUP(D438,Háttér!$Q$2:$R$24,2,0)</f>
        <v>Turizmus_vendéglátás</v>
      </c>
      <c r="G438" s="57" t="str">
        <f t="shared" si="12"/>
        <v>Győri SZC Glück Frigyes Turisztikai és Vendéglátóipari Szakképző Iskola Turizmus_vendéglátás</v>
      </c>
      <c r="H438" s="126" t="s">
        <v>75</v>
      </c>
      <c r="I438" s="127" t="s">
        <v>75</v>
      </c>
      <c r="J438" s="126" t="s">
        <v>75</v>
      </c>
      <c r="K438" s="128">
        <v>64</v>
      </c>
      <c r="L438" s="128">
        <v>157</v>
      </c>
      <c r="M438" s="117">
        <v>30</v>
      </c>
      <c r="N438" s="128">
        <v>217</v>
      </c>
      <c r="O438" s="128"/>
      <c r="P438" s="128">
        <v>45</v>
      </c>
      <c r="Q438" s="116" t="str">
        <f t="shared" si="13"/>
        <v>-</v>
      </c>
      <c r="R438" s="118"/>
      <c r="S438" s="129" t="s">
        <v>832</v>
      </c>
      <c r="T438" s="136"/>
      <c r="U438" s="131" t="s">
        <v>833</v>
      </c>
    </row>
    <row r="439" spans="1:21" ht="29" hidden="1" x14ac:dyDescent="0.35">
      <c r="A439" s="121" t="str">
        <f>IFERROR(VLOOKUP(B439,[16]lista!$B$2:$C$46,2,0),"")</f>
        <v>Győr-Moson-Sopron</v>
      </c>
      <c r="B439" s="122" t="s">
        <v>914</v>
      </c>
      <c r="C439" s="123" t="s">
        <v>385</v>
      </c>
      <c r="D439" s="124" t="s">
        <v>851</v>
      </c>
      <c r="E439" s="125" t="s">
        <v>869</v>
      </c>
      <c r="F439" s="57" t="str">
        <f>VLOOKUP(D439,Háttér!$Q$2:$R$24,2,0)</f>
        <v>Építőipar</v>
      </c>
      <c r="G439" s="57" t="str">
        <f t="shared" si="12"/>
        <v>Győri SZC Hild József Építőipari Technikum Építőipar</v>
      </c>
      <c r="H439" s="126" t="s">
        <v>74</v>
      </c>
      <c r="I439" s="127" t="s">
        <v>75</v>
      </c>
      <c r="J439" s="126" t="s">
        <v>75</v>
      </c>
      <c r="K439" s="128">
        <v>32</v>
      </c>
      <c r="L439" s="128">
        <v>266</v>
      </c>
      <c r="M439" s="117">
        <v>34</v>
      </c>
      <c r="N439" s="128">
        <v>259</v>
      </c>
      <c r="O439" s="128"/>
      <c r="P439" s="128">
        <v>34</v>
      </c>
      <c r="Q439" s="116" t="str">
        <f t="shared" si="13"/>
        <v>+</v>
      </c>
      <c r="R439" s="118"/>
      <c r="S439" s="129" t="s">
        <v>832</v>
      </c>
      <c r="T439" s="136"/>
      <c r="U439" s="131" t="s">
        <v>833</v>
      </c>
    </row>
    <row r="440" spans="1:21" ht="29" hidden="1" x14ac:dyDescent="0.35">
      <c r="A440" s="121" t="str">
        <f>IFERROR(VLOOKUP(B440,[16]lista!$B$2:$C$46,2,0),"")</f>
        <v>Győr-Moson-Sopron</v>
      </c>
      <c r="B440" s="122" t="s">
        <v>914</v>
      </c>
      <c r="C440" s="123" t="s">
        <v>385</v>
      </c>
      <c r="D440" s="124" t="s">
        <v>851</v>
      </c>
      <c r="E440" s="125" t="s">
        <v>858</v>
      </c>
      <c r="F440" s="57" t="str">
        <f>VLOOKUP(D440,Háttér!$Q$2:$R$24,2,0)</f>
        <v>Építőipar</v>
      </c>
      <c r="G440" s="57" t="str">
        <f t="shared" si="12"/>
        <v>Győri SZC Hild József Építőipari Technikum Építőipar</v>
      </c>
      <c r="H440" s="126" t="s">
        <v>74</v>
      </c>
      <c r="I440" s="127" t="s">
        <v>75</v>
      </c>
      <c r="J440" s="126" t="s">
        <v>75</v>
      </c>
      <c r="K440" s="128">
        <v>32</v>
      </c>
      <c r="L440" s="128">
        <v>172</v>
      </c>
      <c r="M440" s="117">
        <v>30</v>
      </c>
      <c r="N440" s="128">
        <v>149</v>
      </c>
      <c r="O440" s="128"/>
      <c r="P440" s="128">
        <v>30</v>
      </c>
      <c r="Q440" s="116" t="str">
        <f t="shared" si="13"/>
        <v>+</v>
      </c>
      <c r="R440" s="118"/>
      <c r="S440" s="129" t="s">
        <v>832</v>
      </c>
      <c r="T440" s="136"/>
      <c r="U440" s="131" t="s">
        <v>833</v>
      </c>
    </row>
    <row r="441" spans="1:21" ht="29" hidden="1" x14ac:dyDescent="0.35">
      <c r="A441" s="121" t="str">
        <f>IFERROR(VLOOKUP(B441,[16]lista!$B$2:$C$46,2,0),"")</f>
        <v>Győr-Moson-Sopron</v>
      </c>
      <c r="B441" s="122" t="s">
        <v>914</v>
      </c>
      <c r="C441" s="123" t="s">
        <v>385</v>
      </c>
      <c r="D441" s="124" t="s">
        <v>851</v>
      </c>
      <c r="E441" s="125" t="s">
        <v>75</v>
      </c>
      <c r="F441" s="57" t="str">
        <f>VLOOKUP(D441,Háttér!$Q$2:$R$24,2,0)</f>
        <v>Építőipar</v>
      </c>
      <c r="G441" s="57" t="str">
        <f t="shared" si="12"/>
        <v>Győri SZC Hild József Építőipari Technikum Építőipar</v>
      </c>
      <c r="H441" s="126" t="s">
        <v>75</v>
      </c>
      <c r="I441" s="127" t="s">
        <v>75</v>
      </c>
      <c r="J441" s="126" t="s">
        <v>75</v>
      </c>
      <c r="K441" s="128">
        <v>32</v>
      </c>
      <c r="L441" s="128">
        <v>341</v>
      </c>
      <c r="M441" s="117">
        <v>32</v>
      </c>
      <c r="N441" s="128">
        <v>313</v>
      </c>
      <c r="O441" s="128"/>
      <c r="P441" s="128">
        <v>32</v>
      </c>
      <c r="Q441" s="116" t="str">
        <f t="shared" si="13"/>
        <v>+</v>
      </c>
      <c r="R441" s="118"/>
      <c r="S441" s="129" t="s">
        <v>832</v>
      </c>
      <c r="T441" s="136"/>
      <c r="U441" s="131" t="s">
        <v>833</v>
      </c>
    </row>
    <row r="442" spans="1:21" ht="29" hidden="1" x14ac:dyDescent="0.35">
      <c r="A442" s="121" t="str">
        <f>IFERROR(VLOOKUP(B442,[16]lista!$B$2:$C$46,2,0),"")</f>
        <v>Győr-Moson-Sopron</v>
      </c>
      <c r="B442" s="122" t="s">
        <v>914</v>
      </c>
      <c r="C442" s="123" t="s">
        <v>386</v>
      </c>
      <c r="D442" s="124" t="s">
        <v>834</v>
      </c>
      <c r="E442" s="125" t="s">
        <v>75</v>
      </c>
      <c r="F442" s="57" t="str">
        <f>VLOOKUP(D442,Háttér!$Q$2:$R$24,2,0)</f>
        <v>Gépészet</v>
      </c>
      <c r="G442" s="57" t="str">
        <f t="shared" si="12"/>
        <v>Győri SZC Hunyadi Mátyás Technikum Gépészet</v>
      </c>
      <c r="H442" s="126" t="s">
        <v>75</v>
      </c>
      <c r="I442" s="127" t="s">
        <v>75</v>
      </c>
      <c r="J442" s="126" t="s">
        <v>75</v>
      </c>
      <c r="K442" s="128">
        <v>16</v>
      </c>
      <c r="L442" s="128">
        <v>54</v>
      </c>
      <c r="M442" s="117">
        <v>15</v>
      </c>
      <c r="N442" s="128">
        <v>40</v>
      </c>
      <c r="O442" s="128"/>
      <c r="P442" s="128">
        <v>11</v>
      </c>
      <c r="Q442" s="116" t="str">
        <f t="shared" si="13"/>
        <v>+</v>
      </c>
      <c r="R442" s="118"/>
      <c r="S442" s="129" t="s">
        <v>832</v>
      </c>
      <c r="T442" s="136"/>
      <c r="U442" s="131" t="s">
        <v>833</v>
      </c>
    </row>
    <row r="443" spans="1:21" ht="29" hidden="1" x14ac:dyDescent="0.35">
      <c r="A443" s="121" t="str">
        <f>IFERROR(VLOOKUP(B443,[16]lista!$B$2:$C$46,2,0),"")</f>
        <v>Győr-Moson-Sopron</v>
      </c>
      <c r="B443" s="122" t="s">
        <v>914</v>
      </c>
      <c r="C443" s="123" t="s">
        <v>386</v>
      </c>
      <c r="D443" s="124" t="s">
        <v>848</v>
      </c>
      <c r="E443" s="125" t="s">
        <v>75</v>
      </c>
      <c r="F443" s="57" t="str">
        <f>VLOOKUP(D443,Háttér!$Q$2:$R$24,2,0)</f>
        <v>Kereskedelem</v>
      </c>
      <c r="G443" s="57" t="str">
        <f t="shared" si="12"/>
        <v>Győri SZC Hunyadi Mátyás Technikum Kereskedelem</v>
      </c>
      <c r="H443" s="126" t="s">
        <v>75</v>
      </c>
      <c r="I443" s="127" t="s">
        <v>75</v>
      </c>
      <c r="J443" s="126" t="s">
        <v>75</v>
      </c>
      <c r="K443" s="128">
        <v>16</v>
      </c>
      <c r="L443" s="128">
        <v>72</v>
      </c>
      <c r="M443" s="117">
        <v>10</v>
      </c>
      <c r="N443" s="128">
        <v>51</v>
      </c>
      <c r="O443" s="128"/>
      <c r="P443" s="128">
        <v>15</v>
      </c>
      <c r="Q443" s="116" t="str">
        <f t="shared" si="13"/>
        <v>-</v>
      </c>
      <c r="R443" s="118"/>
      <c r="S443" s="129" t="s">
        <v>832</v>
      </c>
      <c r="T443" s="136"/>
      <c r="U443" s="131" t="s">
        <v>833</v>
      </c>
    </row>
    <row r="444" spans="1:21" ht="29" hidden="1" x14ac:dyDescent="0.35">
      <c r="A444" s="121" t="str">
        <f>IFERROR(VLOOKUP(B444,[16]lista!$B$2:$C$46,2,0),"")</f>
        <v>Győr-Moson-Sopron</v>
      </c>
      <c r="B444" s="122" t="s">
        <v>914</v>
      </c>
      <c r="C444" s="123" t="s">
        <v>386</v>
      </c>
      <c r="D444" s="124" t="s">
        <v>846</v>
      </c>
      <c r="E444" s="125" t="s">
        <v>75</v>
      </c>
      <c r="F444" s="57" t="str">
        <f>VLOOKUP(D444,Háttér!$Q$2:$R$24,2,0)</f>
        <v>Specializált_gép_és_járműgyártás</v>
      </c>
      <c r="G444" s="57" t="str">
        <f t="shared" si="12"/>
        <v>Győri SZC Hunyadi Mátyás Technikum Specializált_gép_és_járműgyártás</v>
      </c>
      <c r="H444" s="126" t="s">
        <v>75</v>
      </c>
      <c r="I444" s="127" t="s">
        <v>75</v>
      </c>
      <c r="J444" s="126" t="s">
        <v>75</v>
      </c>
      <c r="K444" s="128">
        <v>32</v>
      </c>
      <c r="L444" s="128">
        <v>80</v>
      </c>
      <c r="M444" s="117">
        <v>26</v>
      </c>
      <c r="N444" s="128">
        <v>54</v>
      </c>
      <c r="O444" s="128"/>
      <c r="P444" s="128">
        <v>20</v>
      </c>
      <c r="Q444" s="116" t="str">
        <f t="shared" si="13"/>
        <v>+</v>
      </c>
      <c r="R444" s="118"/>
      <c r="S444" s="129" t="s">
        <v>832</v>
      </c>
      <c r="T444" s="136"/>
      <c r="U444" s="131" t="s">
        <v>833</v>
      </c>
    </row>
    <row r="445" spans="1:21" ht="29" hidden="1" x14ac:dyDescent="0.35">
      <c r="A445" s="121" t="str">
        <f>IFERROR(VLOOKUP(B445,[16]lista!$B$2:$C$46,2,0),"")</f>
        <v>Győr-Moson-Sopron</v>
      </c>
      <c r="B445" s="122" t="s">
        <v>914</v>
      </c>
      <c r="C445" s="123" t="s">
        <v>386</v>
      </c>
      <c r="D445" s="124" t="s">
        <v>840</v>
      </c>
      <c r="E445" s="125" t="s">
        <v>75</v>
      </c>
      <c r="F445" s="57" t="str">
        <f>VLOOKUP(D445,Háttér!$Q$2:$R$24,2,0)</f>
        <v>Szépészet</v>
      </c>
      <c r="G445" s="57" t="str">
        <f t="shared" si="12"/>
        <v>Győri SZC Hunyadi Mátyás Technikum Szépészet</v>
      </c>
      <c r="H445" s="126" t="s">
        <v>75</v>
      </c>
      <c r="I445" s="127" t="s">
        <v>75</v>
      </c>
      <c r="J445" s="126" t="s">
        <v>75</v>
      </c>
      <c r="K445" s="128">
        <v>32</v>
      </c>
      <c r="L445" s="128">
        <v>135</v>
      </c>
      <c r="M445" s="117">
        <v>32</v>
      </c>
      <c r="N445" s="128">
        <v>154</v>
      </c>
      <c r="O445" s="128"/>
      <c r="P445" s="128">
        <v>35</v>
      </c>
      <c r="Q445" s="116" t="str">
        <f t="shared" si="13"/>
        <v>-</v>
      </c>
      <c r="R445" s="118"/>
      <c r="S445" s="129" t="s">
        <v>832</v>
      </c>
      <c r="T445" s="136"/>
      <c r="U445" s="131" t="s">
        <v>833</v>
      </c>
    </row>
    <row r="446" spans="1:21" ht="29" hidden="1" x14ac:dyDescent="0.35">
      <c r="A446" s="121" t="str">
        <f>IFERROR(VLOOKUP(B446,[16]lista!$B$2:$C$46,2,0),"")</f>
        <v>Győr-Moson-Sopron</v>
      </c>
      <c r="B446" s="122" t="s">
        <v>914</v>
      </c>
      <c r="C446" s="123" t="s">
        <v>387</v>
      </c>
      <c r="D446" s="124" t="s">
        <v>834</v>
      </c>
      <c r="E446" s="125" t="s">
        <v>75</v>
      </c>
      <c r="F446" s="57" t="str">
        <f>VLOOKUP(D446,Háttér!$Q$2:$R$24,2,0)</f>
        <v>Gépészet</v>
      </c>
      <c r="G446" s="57" t="str">
        <f t="shared" si="12"/>
        <v>Győri SZC Jedlik Ányos Gépipari és Informatikai Technikum és Kollégium Gépészet</v>
      </c>
      <c r="H446" s="126" t="s">
        <v>75</v>
      </c>
      <c r="I446" s="127" t="s">
        <v>869</v>
      </c>
      <c r="J446" s="126" t="s">
        <v>74</v>
      </c>
      <c r="K446" s="128">
        <v>16</v>
      </c>
      <c r="L446" s="128">
        <v>147</v>
      </c>
      <c r="M446" s="117">
        <v>16</v>
      </c>
      <c r="N446" s="128">
        <v>208</v>
      </c>
      <c r="O446" s="128"/>
      <c r="P446" s="128">
        <v>16</v>
      </c>
      <c r="Q446" s="116" t="str">
        <f t="shared" si="13"/>
        <v>+</v>
      </c>
      <c r="R446" s="118"/>
      <c r="S446" s="129" t="s">
        <v>832</v>
      </c>
      <c r="T446" s="136"/>
      <c r="U446" s="131" t="s">
        <v>833</v>
      </c>
    </row>
    <row r="447" spans="1:21" ht="29" hidden="1" x14ac:dyDescent="0.35">
      <c r="A447" s="121" t="str">
        <f>IFERROR(VLOOKUP(B447,[16]lista!$B$2:$C$46,2,0),"")</f>
        <v>Győr-Moson-Sopron</v>
      </c>
      <c r="B447" s="122" t="s">
        <v>914</v>
      </c>
      <c r="C447" s="123" t="s">
        <v>387</v>
      </c>
      <c r="D447" s="124" t="s">
        <v>834</v>
      </c>
      <c r="E447" s="125" t="s">
        <v>75</v>
      </c>
      <c r="F447" s="57" t="str">
        <f>VLOOKUP(D447,Háttér!$Q$2:$R$24,2,0)</f>
        <v>Gépészet</v>
      </c>
      <c r="G447" s="57" t="str">
        <f t="shared" si="12"/>
        <v>Győri SZC Jedlik Ányos Gépipari és Informatikai Technikum és Kollégium Gépészet</v>
      </c>
      <c r="H447" s="126" t="s">
        <v>75</v>
      </c>
      <c r="I447" s="127" t="s">
        <v>858</v>
      </c>
      <c r="J447" s="126" t="s">
        <v>74</v>
      </c>
      <c r="K447" s="128">
        <v>16</v>
      </c>
      <c r="L447" s="128">
        <v>162</v>
      </c>
      <c r="M447" s="117">
        <v>16</v>
      </c>
      <c r="N447" s="128">
        <v>129</v>
      </c>
      <c r="O447" s="128"/>
      <c r="P447" s="128">
        <v>16</v>
      </c>
      <c r="Q447" s="116" t="str">
        <f t="shared" si="13"/>
        <v>+</v>
      </c>
      <c r="R447" s="118"/>
      <c r="S447" s="129" t="s">
        <v>832</v>
      </c>
      <c r="T447" s="136"/>
      <c r="U447" s="131" t="s">
        <v>833</v>
      </c>
    </row>
    <row r="448" spans="1:21" ht="29" hidden="1" x14ac:dyDescent="0.35">
      <c r="A448" s="121" t="str">
        <f>IFERROR(VLOOKUP(B448,[16]lista!$B$2:$C$46,2,0),"")</f>
        <v>Győr-Moson-Sopron</v>
      </c>
      <c r="B448" s="122" t="s">
        <v>914</v>
      </c>
      <c r="C448" s="123" t="s">
        <v>387</v>
      </c>
      <c r="D448" s="124" t="s">
        <v>834</v>
      </c>
      <c r="E448" s="125" t="s">
        <v>75</v>
      </c>
      <c r="F448" s="57" t="str">
        <f>VLOOKUP(D448,Háttér!$Q$2:$R$24,2,0)</f>
        <v>Gépészet</v>
      </c>
      <c r="G448" s="57" t="str">
        <f t="shared" si="12"/>
        <v>Győri SZC Jedlik Ányos Gépipari és Informatikai Technikum és Kollégium Gépészet</v>
      </c>
      <c r="H448" s="126" t="s">
        <v>75</v>
      </c>
      <c r="I448" s="127" t="s">
        <v>75</v>
      </c>
      <c r="J448" s="126" t="s">
        <v>75</v>
      </c>
      <c r="K448" s="128">
        <v>64</v>
      </c>
      <c r="L448" s="128">
        <v>179</v>
      </c>
      <c r="M448" s="117">
        <v>32</v>
      </c>
      <c r="N448" s="128">
        <v>273</v>
      </c>
      <c r="O448" s="128"/>
      <c r="P448" s="128">
        <v>32</v>
      </c>
      <c r="Q448" s="116" t="str">
        <f t="shared" si="13"/>
        <v>+</v>
      </c>
      <c r="R448" s="118"/>
      <c r="S448" s="129" t="s">
        <v>832</v>
      </c>
      <c r="T448" s="136"/>
      <c r="U448" s="131" t="s">
        <v>833</v>
      </c>
    </row>
    <row r="449" spans="1:21" ht="29" hidden="1" x14ac:dyDescent="0.35">
      <c r="A449" s="121" t="str">
        <f>IFERROR(VLOOKUP(B449,[16]lista!$B$2:$C$46,2,0),"")</f>
        <v>Győr-Moson-Sopron</v>
      </c>
      <c r="B449" s="122" t="s">
        <v>914</v>
      </c>
      <c r="C449" s="123" t="s">
        <v>387</v>
      </c>
      <c r="D449" s="124" t="s">
        <v>835</v>
      </c>
      <c r="E449" s="125" t="s">
        <v>75</v>
      </c>
      <c r="F449" s="57" t="str">
        <f>VLOOKUP(D449,Háttér!$Q$2:$R$24,2,0)</f>
        <v>Informatika_és_távközlés</v>
      </c>
      <c r="G449" s="57" t="str">
        <f t="shared" si="12"/>
        <v>Győri SZC Jedlik Ányos Gépipari és Informatikai Technikum és Kollégium Informatika_és_távközlés</v>
      </c>
      <c r="H449" s="126" t="s">
        <v>75</v>
      </c>
      <c r="I449" s="127" t="s">
        <v>75</v>
      </c>
      <c r="J449" s="126" t="s">
        <v>75</v>
      </c>
      <c r="K449" s="128">
        <v>96</v>
      </c>
      <c r="L449" s="128">
        <v>617</v>
      </c>
      <c r="M449" s="117">
        <v>64</v>
      </c>
      <c r="N449" s="128">
        <v>500</v>
      </c>
      <c r="O449" s="128"/>
      <c r="P449" s="128">
        <v>48</v>
      </c>
      <c r="Q449" s="116" t="str">
        <f t="shared" si="13"/>
        <v>+</v>
      </c>
      <c r="R449" s="118"/>
      <c r="S449" s="129" t="s">
        <v>832</v>
      </c>
      <c r="T449" s="136"/>
      <c r="U449" s="131" t="s">
        <v>833</v>
      </c>
    </row>
    <row r="450" spans="1:21" ht="29" hidden="1" x14ac:dyDescent="0.35">
      <c r="A450" s="121" t="str">
        <f>IFERROR(VLOOKUP(B450,[16]lista!$B$2:$C$46,2,0),"")</f>
        <v>Győr-Moson-Sopron</v>
      </c>
      <c r="B450" s="122" t="s">
        <v>914</v>
      </c>
      <c r="C450" s="123" t="s">
        <v>387</v>
      </c>
      <c r="D450" s="124" t="s">
        <v>835</v>
      </c>
      <c r="E450" s="125" t="s">
        <v>869</v>
      </c>
      <c r="F450" s="57" t="str">
        <f>VLOOKUP(D450,Háttér!$Q$2:$R$24,2,0)</f>
        <v>Informatika_és_távközlés</v>
      </c>
      <c r="G450" s="57" t="str">
        <f t="shared" si="12"/>
        <v>Győri SZC Jedlik Ányos Gépipari és Informatikai Technikum és Kollégium Informatika_és_távközlés</v>
      </c>
      <c r="H450" s="126" t="s">
        <v>74</v>
      </c>
      <c r="I450" s="127" t="s">
        <v>75</v>
      </c>
      <c r="J450" s="126" t="s">
        <v>75</v>
      </c>
      <c r="K450" s="128">
        <v>32</v>
      </c>
      <c r="L450" s="128">
        <v>464</v>
      </c>
      <c r="M450" s="117">
        <v>32</v>
      </c>
      <c r="N450" s="128">
        <v>313</v>
      </c>
      <c r="O450" s="128"/>
      <c r="P450" s="128">
        <v>48</v>
      </c>
      <c r="Q450" s="116" t="str">
        <f t="shared" si="13"/>
        <v>-</v>
      </c>
      <c r="R450" s="118"/>
      <c r="S450" s="129" t="s">
        <v>832</v>
      </c>
      <c r="T450" s="136"/>
      <c r="U450" s="131" t="s">
        <v>833</v>
      </c>
    </row>
    <row r="451" spans="1:21" ht="29" hidden="1" x14ac:dyDescent="0.35">
      <c r="A451" s="121" t="str">
        <f>IFERROR(VLOOKUP(B451,[16]lista!$B$2:$C$46,2,0),"")</f>
        <v>Győr-Moson-Sopron</v>
      </c>
      <c r="B451" s="122" t="s">
        <v>914</v>
      </c>
      <c r="C451" s="123" t="s">
        <v>388</v>
      </c>
      <c r="D451" s="124" t="s">
        <v>840</v>
      </c>
      <c r="E451" s="125" t="s">
        <v>75</v>
      </c>
      <c r="F451" s="57" t="str">
        <f>VLOOKUP(D451,Háttér!$Q$2:$R$24,2,0)</f>
        <v>Szépészet</v>
      </c>
      <c r="G451" s="57" t="str">
        <f t="shared" ref="G451:G514" si="14">C451&amp;" "&amp;F451</f>
        <v>Győri SZC Kossuth Lajos Technikum és Kollégium Szépészet</v>
      </c>
      <c r="H451" s="126" t="s">
        <v>75</v>
      </c>
      <c r="I451" s="127" t="s">
        <v>75</v>
      </c>
      <c r="J451" s="126" t="s">
        <v>75</v>
      </c>
      <c r="K451" s="128">
        <v>96</v>
      </c>
      <c r="L451" s="128">
        <v>421</v>
      </c>
      <c r="M451" s="117">
        <v>96</v>
      </c>
      <c r="N451" s="128">
        <v>335</v>
      </c>
      <c r="O451" s="128"/>
      <c r="P451" s="128">
        <v>79</v>
      </c>
      <c r="Q451" s="116" t="str">
        <f t="shared" ref="Q451:Q514" si="15">IF(P451&lt;=M451,"+","-")</f>
        <v>+</v>
      </c>
      <c r="R451" s="118"/>
      <c r="S451" s="129" t="s">
        <v>832</v>
      </c>
      <c r="T451" s="136"/>
      <c r="U451" s="131" t="s">
        <v>833</v>
      </c>
    </row>
    <row r="452" spans="1:21" ht="29" hidden="1" x14ac:dyDescent="0.35">
      <c r="A452" s="121" t="str">
        <f>IFERROR(VLOOKUP(B452,[16]lista!$B$2:$C$46,2,0),"")</f>
        <v>Győr-Moson-Sopron</v>
      </c>
      <c r="B452" s="122" t="s">
        <v>914</v>
      </c>
      <c r="C452" s="123" t="s">
        <v>389</v>
      </c>
      <c r="D452" s="124" t="s">
        <v>831</v>
      </c>
      <c r="E452" s="125" t="s">
        <v>869</v>
      </c>
      <c r="F452" s="57" t="str">
        <f>VLOOKUP(D452,Háttér!$Q$2:$R$24,2,0)</f>
        <v>Turizmus_vendéglátás</v>
      </c>
      <c r="G452" s="57" t="str">
        <f t="shared" si="14"/>
        <v>Győri SZC Krúdy Gyula Turisztikai és Vendéglátóipari Technikum Turizmus_vendéglátás</v>
      </c>
      <c r="H452" s="126" t="s">
        <v>74</v>
      </c>
      <c r="I452" s="127" t="s">
        <v>75</v>
      </c>
      <c r="J452" s="126" t="s">
        <v>75</v>
      </c>
      <c r="K452" s="128">
        <v>32</v>
      </c>
      <c r="L452" s="128">
        <v>162</v>
      </c>
      <c r="M452" s="117">
        <v>32</v>
      </c>
      <c r="N452" s="128">
        <v>0</v>
      </c>
      <c r="O452" s="128"/>
      <c r="P452" s="128">
        <v>0</v>
      </c>
      <c r="Q452" s="116" t="str">
        <f t="shared" si="15"/>
        <v>+</v>
      </c>
      <c r="R452" s="118"/>
      <c r="S452" s="129" t="s">
        <v>832</v>
      </c>
      <c r="T452" s="136"/>
      <c r="U452" s="131" t="s">
        <v>833</v>
      </c>
    </row>
    <row r="453" spans="1:21" ht="29" hidden="1" x14ac:dyDescent="0.35">
      <c r="A453" s="121" t="str">
        <f>IFERROR(VLOOKUP(B453,[16]lista!$B$2:$C$46,2,0),"")</f>
        <v>Győr-Moson-Sopron</v>
      </c>
      <c r="B453" s="122" t="s">
        <v>914</v>
      </c>
      <c r="C453" s="123" t="s">
        <v>389</v>
      </c>
      <c r="D453" s="124" t="s">
        <v>831</v>
      </c>
      <c r="E453" s="175" t="s">
        <v>75</v>
      </c>
      <c r="F453" s="57" t="str">
        <f>VLOOKUP(D453,Háttér!$Q$2:$R$24,2,0)</f>
        <v>Turizmus_vendéglátás</v>
      </c>
      <c r="G453" s="57" t="str">
        <f t="shared" si="14"/>
        <v>Győri SZC Krúdy Gyula Turisztikai és Vendéglátóipari Technikum Turizmus_vendéglátás</v>
      </c>
      <c r="H453" s="134" t="s">
        <v>75</v>
      </c>
      <c r="I453" s="175" t="s">
        <v>858</v>
      </c>
      <c r="J453" s="134" t="s">
        <v>74</v>
      </c>
      <c r="K453" s="128">
        <v>32</v>
      </c>
      <c r="L453" s="128">
        <v>170</v>
      </c>
      <c r="M453" s="117">
        <v>32</v>
      </c>
      <c r="N453" s="128">
        <v>207</v>
      </c>
      <c r="O453" s="128"/>
      <c r="P453" s="128">
        <v>34</v>
      </c>
      <c r="Q453" s="116" t="str">
        <f t="shared" si="15"/>
        <v>-</v>
      </c>
      <c r="R453" s="118"/>
      <c r="S453" s="129" t="s">
        <v>832</v>
      </c>
      <c r="T453" s="136"/>
      <c r="U453" s="131" t="s">
        <v>833</v>
      </c>
    </row>
    <row r="454" spans="1:21" ht="29" hidden="1" x14ac:dyDescent="0.35">
      <c r="A454" s="121" t="str">
        <f>IFERROR(VLOOKUP(B454,[16]lista!$B$2:$C$46,2,0),"")</f>
        <v>Győr-Moson-Sopron</v>
      </c>
      <c r="B454" s="122" t="s">
        <v>914</v>
      </c>
      <c r="C454" s="123" t="s">
        <v>389</v>
      </c>
      <c r="D454" s="124" t="s">
        <v>831</v>
      </c>
      <c r="E454" s="125" t="s">
        <v>75</v>
      </c>
      <c r="F454" s="57" t="str">
        <f>VLOOKUP(D454,Háttér!$Q$2:$R$24,2,0)</f>
        <v>Turizmus_vendéglátás</v>
      </c>
      <c r="G454" s="57" t="str">
        <f t="shared" si="14"/>
        <v>Győri SZC Krúdy Gyula Turisztikai és Vendéglátóipari Technikum Turizmus_vendéglátás</v>
      </c>
      <c r="H454" s="126" t="s">
        <v>75</v>
      </c>
      <c r="I454" s="127" t="s">
        <v>75</v>
      </c>
      <c r="J454" s="126" t="s">
        <v>75</v>
      </c>
      <c r="K454" s="128">
        <v>32</v>
      </c>
      <c r="L454" s="128">
        <v>129</v>
      </c>
      <c r="M454" s="117">
        <v>32</v>
      </c>
      <c r="N454" s="128">
        <v>199</v>
      </c>
      <c r="O454" s="128"/>
      <c r="P454" s="128">
        <v>34</v>
      </c>
      <c r="Q454" s="116" t="str">
        <f t="shared" si="15"/>
        <v>-</v>
      </c>
      <c r="R454" s="118"/>
      <c r="S454" s="129" t="s">
        <v>832</v>
      </c>
      <c r="T454" s="136"/>
      <c r="U454" s="131" t="s">
        <v>833</v>
      </c>
    </row>
    <row r="455" spans="1:21" ht="29" hidden="1" x14ac:dyDescent="0.35">
      <c r="A455" s="121" t="str">
        <f>IFERROR(VLOOKUP(B455,[16]lista!$B$2:$C$46,2,0),"")</f>
        <v>Győr-Moson-Sopron</v>
      </c>
      <c r="B455" s="122" t="s">
        <v>914</v>
      </c>
      <c r="C455" s="123" t="s">
        <v>389</v>
      </c>
      <c r="D455" s="124" t="s">
        <v>831</v>
      </c>
      <c r="E455" s="125" t="s">
        <v>75</v>
      </c>
      <c r="F455" s="57" t="str">
        <f>VLOOKUP(D455,Háttér!$Q$2:$R$24,2,0)</f>
        <v>Turizmus_vendéglátás</v>
      </c>
      <c r="G455" s="57" t="str">
        <f t="shared" si="14"/>
        <v>Győri SZC Krúdy Gyula Turisztikai és Vendéglátóipari Technikum Turizmus_vendéglátás</v>
      </c>
      <c r="H455" s="126" t="s">
        <v>75</v>
      </c>
      <c r="I455" s="127" t="s">
        <v>75</v>
      </c>
      <c r="J455" s="126" t="s">
        <v>75</v>
      </c>
      <c r="K455" s="128">
        <v>32</v>
      </c>
      <c r="L455" s="128">
        <v>246</v>
      </c>
      <c r="M455" s="117">
        <v>32</v>
      </c>
      <c r="N455" s="128">
        <v>299</v>
      </c>
      <c r="O455" s="128"/>
      <c r="P455" s="128">
        <v>34</v>
      </c>
      <c r="Q455" s="116" t="str">
        <f t="shared" si="15"/>
        <v>-</v>
      </c>
      <c r="R455" s="118"/>
      <c r="S455" s="129" t="s">
        <v>832</v>
      </c>
      <c r="T455" s="136"/>
      <c r="U455" s="131" t="s">
        <v>833</v>
      </c>
    </row>
    <row r="456" spans="1:21" ht="29" hidden="1" x14ac:dyDescent="0.35">
      <c r="A456" s="121" t="str">
        <f>IFERROR(VLOOKUP(B456,[16]lista!$B$2:$C$46,2,0),"")</f>
        <v>Győr-Moson-Sopron</v>
      </c>
      <c r="B456" s="122" t="s">
        <v>914</v>
      </c>
      <c r="C456" s="123" t="s">
        <v>390</v>
      </c>
      <c r="D456" s="124" t="s">
        <v>863</v>
      </c>
      <c r="E456" s="125" t="s">
        <v>75</v>
      </c>
      <c r="F456" s="57" t="str">
        <f>VLOOKUP(D456,Háttér!$Q$2:$R$24,2,0)</f>
        <v>Bányászat_és_kohászat</v>
      </c>
      <c r="G456" s="57" t="str">
        <f t="shared" si="14"/>
        <v>Győri SZC Lukács Sándor Járműipari és Gépészeti Technikum és Kollégium Bányászat_és_kohászat</v>
      </c>
      <c r="H456" s="126" t="s">
        <v>75</v>
      </c>
      <c r="I456" s="127" t="s">
        <v>75</v>
      </c>
      <c r="J456" s="126" t="s">
        <v>75</v>
      </c>
      <c r="K456" s="128">
        <v>16</v>
      </c>
      <c r="L456" s="128">
        <v>14</v>
      </c>
      <c r="M456" s="117">
        <v>3</v>
      </c>
      <c r="N456" s="128">
        <v>16</v>
      </c>
      <c r="O456" s="128"/>
      <c r="P456" s="128">
        <v>2</v>
      </c>
      <c r="Q456" s="116" t="str">
        <f t="shared" si="15"/>
        <v>+</v>
      </c>
      <c r="R456" s="118"/>
      <c r="S456" s="129" t="s">
        <v>832</v>
      </c>
      <c r="T456" s="136"/>
      <c r="U456" s="131" t="s">
        <v>833</v>
      </c>
    </row>
    <row r="457" spans="1:21" ht="29" hidden="1" x14ac:dyDescent="0.35">
      <c r="A457" s="121" t="str">
        <f>IFERROR(VLOOKUP(B457,[16]lista!$B$2:$C$46,2,0),"")</f>
        <v>Győr-Moson-Sopron</v>
      </c>
      <c r="B457" s="122" t="s">
        <v>914</v>
      </c>
      <c r="C457" s="123" t="s">
        <v>390</v>
      </c>
      <c r="D457" s="124" t="s">
        <v>856</v>
      </c>
      <c r="E457" s="125" t="s">
        <v>75</v>
      </c>
      <c r="F457" s="57" t="str">
        <f>VLOOKUP(D457,Háttér!$Q$2:$R$24,2,0)</f>
        <v>Épületgépészet</v>
      </c>
      <c r="G457" s="57" t="str">
        <f t="shared" si="14"/>
        <v>Győri SZC Lukács Sándor Járműipari és Gépészeti Technikum és Kollégium Épületgépészet</v>
      </c>
      <c r="H457" s="126" t="s">
        <v>75</v>
      </c>
      <c r="I457" s="127" t="s">
        <v>75</v>
      </c>
      <c r="J457" s="126" t="s">
        <v>75</v>
      </c>
      <c r="K457" s="128">
        <v>16</v>
      </c>
      <c r="L457" s="128">
        <v>96</v>
      </c>
      <c r="M457" s="117">
        <v>16</v>
      </c>
      <c r="N457" s="128">
        <v>85</v>
      </c>
      <c r="O457" s="128"/>
      <c r="P457" s="128">
        <v>17</v>
      </c>
      <c r="Q457" s="116" t="str">
        <f t="shared" si="15"/>
        <v>-</v>
      </c>
      <c r="R457" s="118"/>
      <c r="S457" s="129" t="s">
        <v>832</v>
      </c>
      <c r="T457" s="136"/>
      <c r="U457" s="131" t="s">
        <v>833</v>
      </c>
    </row>
    <row r="458" spans="1:21" ht="29" hidden="1" x14ac:dyDescent="0.35">
      <c r="A458" s="121" t="str">
        <f>IFERROR(VLOOKUP(B458,[16]lista!$B$2:$C$46,2,0),"")</f>
        <v>Győr-Moson-Sopron</v>
      </c>
      <c r="B458" s="122" t="s">
        <v>914</v>
      </c>
      <c r="C458" s="123" t="s">
        <v>390</v>
      </c>
      <c r="D458" s="124" t="s">
        <v>834</v>
      </c>
      <c r="E458" s="125" t="s">
        <v>75</v>
      </c>
      <c r="F458" s="57" t="str">
        <f>VLOOKUP(D458,Háttér!$Q$2:$R$24,2,0)</f>
        <v>Gépészet</v>
      </c>
      <c r="G458" s="57" t="str">
        <f t="shared" si="14"/>
        <v>Győri SZC Lukács Sándor Járműipari és Gépészeti Technikum és Kollégium Gépészet</v>
      </c>
      <c r="H458" s="126" t="s">
        <v>75</v>
      </c>
      <c r="I458" s="127" t="s">
        <v>75</v>
      </c>
      <c r="J458" s="126" t="s">
        <v>75</v>
      </c>
      <c r="K458" s="128">
        <v>96</v>
      </c>
      <c r="L458" s="128">
        <v>440</v>
      </c>
      <c r="M458" s="117">
        <v>74</v>
      </c>
      <c r="N458" s="128">
        <v>439</v>
      </c>
      <c r="O458" s="128"/>
      <c r="P458" s="128">
        <v>60</v>
      </c>
      <c r="Q458" s="116" t="str">
        <f t="shared" si="15"/>
        <v>+</v>
      </c>
      <c r="R458" s="118"/>
      <c r="S458" s="129" t="s">
        <v>832</v>
      </c>
      <c r="T458" s="136"/>
      <c r="U458" s="131" t="s">
        <v>833</v>
      </c>
    </row>
    <row r="459" spans="1:21" ht="29" hidden="1" x14ac:dyDescent="0.35">
      <c r="A459" s="121" t="str">
        <f>IFERROR(VLOOKUP(B459,[16]lista!$B$2:$C$46,2,0),"")</f>
        <v>Győr-Moson-Sopron</v>
      </c>
      <c r="B459" s="122" t="s">
        <v>914</v>
      </c>
      <c r="C459" s="123" t="s">
        <v>390</v>
      </c>
      <c r="D459" s="124" t="s">
        <v>846</v>
      </c>
      <c r="E459" s="125" t="s">
        <v>75</v>
      </c>
      <c r="F459" s="57" t="str">
        <f>VLOOKUP(D459,Háttér!$Q$2:$R$24,2,0)</f>
        <v>Specializált_gép_és_járműgyártás</v>
      </c>
      <c r="G459" s="57" t="str">
        <f t="shared" si="14"/>
        <v>Győri SZC Lukács Sándor Járműipari és Gépészeti Technikum és Kollégium Specializált_gép_és_járműgyártás</v>
      </c>
      <c r="H459" s="126" t="s">
        <v>75</v>
      </c>
      <c r="I459" s="127" t="s">
        <v>75</v>
      </c>
      <c r="J459" s="126" t="s">
        <v>75</v>
      </c>
      <c r="K459" s="128">
        <v>128</v>
      </c>
      <c r="L459" s="128">
        <v>222</v>
      </c>
      <c r="M459" s="117">
        <v>64</v>
      </c>
      <c r="N459" s="128">
        <v>216</v>
      </c>
      <c r="O459" s="128"/>
      <c r="P459" s="128">
        <v>88</v>
      </c>
      <c r="Q459" s="116" t="str">
        <f t="shared" si="15"/>
        <v>-</v>
      </c>
      <c r="R459" s="118"/>
      <c r="S459" s="129" t="s">
        <v>832</v>
      </c>
      <c r="T459" s="136"/>
      <c r="U459" s="131" t="s">
        <v>833</v>
      </c>
    </row>
    <row r="460" spans="1:21" ht="29" hidden="1" x14ac:dyDescent="0.35">
      <c r="A460" s="121" t="str">
        <f>IFERROR(VLOOKUP(B460,[16]lista!$B$2:$C$46,2,0),"")</f>
        <v>Győr-Moson-Sopron</v>
      </c>
      <c r="B460" s="122" t="s">
        <v>914</v>
      </c>
      <c r="C460" s="123" t="s">
        <v>393</v>
      </c>
      <c r="D460" s="124" t="s">
        <v>848</v>
      </c>
      <c r="E460" s="125" t="s">
        <v>75</v>
      </c>
      <c r="F460" s="57" t="str">
        <f>VLOOKUP(D460,Háttér!$Q$2:$R$24,2,0)</f>
        <v>Kereskedelem</v>
      </c>
      <c r="G460" s="57" t="str">
        <f t="shared" si="14"/>
        <v>Győri SZC Pálffy Miklós Kereskedelmi és Logisztikai Technikum Kereskedelem</v>
      </c>
      <c r="H460" s="126" t="s">
        <v>75</v>
      </c>
      <c r="I460" s="127" t="s">
        <v>75</v>
      </c>
      <c r="J460" s="126" t="s">
        <v>75</v>
      </c>
      <c r="K460" s="128">
        <v>32</v>
      </c>
      <c r="L460" s="128">
        <v>255</v>
      </c>
      <c r="M460" s="117">
        <v>32</v>
      </c>
      <c r="N460" s="128">
        <v>246</v>
      </c>
      <c r="O460" s="128"/>
      <c r="P460" s="128">
        <v>32</v>
      </c>
      <c r="Q460" s="116" t="str">
        <f t="shared" si="15"/>
        <v>+</v>
      </c>
      <c r="R460" s="118"/>
      <c r="S460" s="129" t="s">
        <v>832</v>
      </c>
      <c r="T460" s="136"/>
      <c r="U460" s="131" t="s">
        <v>833</v>
      </c>
    </row>
    <row r="461" spans="1:21" ht="29" hidden="1" x14ac:dyDescent="0.35">
      <c r="A461" s="121" t="str">
        <f>IFERROR(VLOOKUP(B461,[16]lista!$B$2:$C$46,2,0),"")</f>
        <v>Győr-Moson-Sopron</v>
      </c>
      <c r="B461" s="122" t="s">
        <v>914</v>
      </c>
      <c r="C461" s="123" t="s">
        <v>393</v>
      </c>
      <c r="D461" s="124" t="s">
        <v>847</v>
      </c>
      <c r="E461" s="125" t="s">
        <v>869</v>
      </c>
      <c r="F461" s="57" t="str">
        <f>VLOOKUP(D461,Háttér!$Q$2:$R$24,2,0)</f>
        <v>Közlekedés_és_szállítmányozás</v>
      </c>
      <c r="G461" s="57" t="str">
        <f t="shared" si="14"/>
        <v>Győri SZC Pálffy Miklós Kereskedelmi és Logisztikai Technikum Közlekedés_és_szállítmányozás</v>
      </c>
      <c r="H461" s="126" t="s">
        <v>74</v>
      </c>
      <c r="I461" s="127" t="s">
        <v>75</v>
      </c>
      <c r="J461" s="126" t="s">
        <v>75</v>
      </c>
      <c r="K461" s="128">
        <v>16</v>
      </c>
      <c r="L461" s="128">
        <v>244</v>
      </c>
      <c r="M461" s="117">
        <v>18</v>
      </c>
      <c r="N461" s="128">
        <v>251</v>
      </c>
      <c r="O461" s="128"/>
      <c r="P461" s="128">
        <v>18</v>
      </c>
      <c r="Q461" s="116" t="str">
        <f t="shared" si="15"/>
        <v>+</v>
      </c>
      <c r="R461" s="118"/>
      <c r="S461" s="129" t="s">
        <v>832</v>
      </c>
      <c r="T461" s="136"/>
      <c r="U461" s="131" t="s">
        <v>833</v>
      </c>
    </row>
    <row r="462" spans="1:21" ht="29" hidden="1" x14ac:dyDescent="0.35">
      <c r="A462" s="121" t="str">
        <f>IFERROR(VLOOKUP(B462,[16]lista!$B$2:$C$46,2,0),"")</f>
        <v>Győr-Moson-Sopron</v>
      </c>
      <c r="B462" s="122" t="s">
        <v>914</v>
      </c>
      <c r="C462" s="123" t="s">
        <v>393</v>
      </c>
      <c r="D462" s="124" t="s">
        <v>847</v>
      </c>
      <c r="E462" s="125" t="s">
        <v>858</v>
      </c>
      <c r="F462" s="57" t="str">
        <f>VLOOKUP(D462,Háttér!$Q$2:$R$24,2,0)</f>
        <v>Közlekedés_és_szállítmányozás</v>
      </c>
      <c r="G462" s="57" t="str">
        <f t="shared" si="14"/>
        <v>Győri SZC Pálffy Miklós Kereskedelmi és Logisztikai Technikum Közlekedés_és_szállítmányozás</v>
      </c>
      <c r="H462" s="126" t="s">
        <v>74</v>
      </c>
      <c r="I462" s="127" t="s">
        <v>75</v>
      </c>
      <c r="J462" s="126" t="s">
        <v>75</v>
      </c>
      <c r="K462" s="128">
        <v>16</v>
      </c>
      <c r="L462" s="128">
        <v>103</v>
      </c>
      <c r="M462" s="117">
        <v>14</v>
      </c>
      <c r="N462" s="128">
        <v>115</v>
      </c>
      <c r="O462" s="128"/>
      <c r="P462" s="128">
        <v>14</v>
      </c>
      <c r="Q462" s="116" t="str">
        <f t="shared" si="15"/>
        <v>+</v>
      </c>
      <c r="R462" s="118"/>
      <c r="S462" s="129" t="s">
        <v>832</v>
      </c>
      <c r="T462" s="136"/>
      <c r="U462" s="131" t="s">
        <v>833</v>
      </c>
    </row>
    <row r="463" spans="1:21" ht="29" hidden="1" x14ac:dyDescent="0.35">
      <c r="A463" s="121" t="str">
        <f>IFERROR(VLOOKUP(B463,[16]lista!$B$2:$C$46,2,0),"")</f>
        <v>Győr-Moson-Sopron</v>
      </c>
      <c r="B463" s="122" t="s">
        <v>914</v>
      </c>
      <c r="C463" s="123" t="s">
        <v>393</v>
      </c>
      <c r="D463" s="124" t="s">
        <v>847</v>
      </c>
      <c r="E463" s="125" t="s">
        <v>75</v>
      </c>
      <c r="F463" s="57" t="str">
        <f>VLOOKUP(D463,Háttér!$Q$2:$R$24,2,0)</f>
        <v>Közlekedés_és_szállítmányozás</v>
      </c>
      <c r="G463" s="57" t="str">
        <f t="shared" si="14"/>
        <v>Győri SZC Pálffy Miklós Kereskedelmi és Logisztikai Technikum Közlekedés_és_szállítmányozás</v>
      </c>
      <c r="H463" s="126" t="s">
        <v>75</v>
      </c>
      <c r="I463" s="127" t="s">
        <v>75</v>
      </c>
      <c r="J463" s="126" t="s">
        <v>75</v>
      </c>
      <c r="K463" s="128">
        <v>32</v>
      </c>
      <c r="L463" s="128">
        <v>361</v>
      </c>
      <c r="M463" s="117">
        <v>32</v>
      </c>
      <c r="N463" s="128">
        <v>388</v>
      </c>
      <c r="O463" s="128"/>
      <c r="P463" s="128">
        <v>32</v>
      </c>
      <c r="Q463" s="116" t="str">
        <f t="shared" si="15"/>
        <v>+</v>
      </c>
      <c r="R463" s="118"/>
      <c r="S463" s="129" t="s">
        <v>832</v>
      </c>
      <c r="T463" s="136"/>
      <c r="U463" s="131" t="s">
        <v>833</v>
      </c>
    </row>
    <row r="464" spans="1:21" ht="29" hidden="1" x14ac:dyDescent="0.35">
      <c r="A464" s="121" t="str">
        <f>IFERROR(VLOOKUP(B464,[16]lista!$B$2:$C$46,2,0),"")</f>
        <v>Győr-Moson-Sopron</v>
      </c>
      <c r="B464" s="122" t="s">
        <v>914</v>
      </c>
      <c r="C464" s="123" t="s">
        <v>394</v>
      </c>
      <c r="D464" s="124" t="s">
        <v>857</v>
      </c>
      <c r="E464" s="125" t="s">
        <v>75</v>
      </c>
      <c r="F464" s="57" t="str">
        <f>VLOOKUP(D464,Háttér!$Q$2:$R$24,2,0)</f>
        <v>Elektronika_és_elektrotechnika</v>
      </c>
      <c r="G464" s="57" t="str">
        <f t="shared" si="14"/>
        <v>Győri SZC Pattantyús-Ábrahám Géza Technikum Elektronika_és_elektrotechnika</v>
      </c>
      <c r="H464" s="126" t="s">
        <v>75</v>
      </c>
      <c r="I464" s="127" t="s">
        <v>75</v>
      </c>
      <c r="J464" s="126" t="s">
        <v>75</v>
      </c>
      <c r="K464" s="128">
        <v>112</v>
      </c>
      <c r="L464" s="128">
        <v>317</v>
      </c>
      <c r="M464" s="117">
        <v>116</v>
      </c>
      <c r="N464" s="128">
        <v>365</v>
      </c>
      <c r="O464" s="128"/>
      <c r="P464" s="128">
        <v>112</v>
      </c>
      <c r="Q464" s="116" t="str">
        <f t="shared" si="15"/>
        <v>+</v>
      </c>
      <c r="R464" s="118"/>
      <c r="S464" s="129" t="s">
        <v>832</v>
      </c>
      <c r="T464" s="136"/>
      <c r="U464" s="131" t="s">
        <v>833</v>
      </c>
    </row>
    <row r="465" spans="1:21" ht="29" hidden="1" x14ac:dyDescent="0.35">
      <c r="A465" s="121" t="str">
        <f>IFERROR(VLOOKUP(B465,[16]lista!$B$2:$C$46,2,0),"")</f>
        <v>Győr-Moson-Sopron</v>
      </c>
      <c r="B465" s="122" t="s">
        <v>914</v>
      </c>
      <c r="C465" s="123" t="s">
        <v>394</v>
      </c>
      <c r="D465" s="124" t="s">
        <v>835</v>
      </c>
      <c r="E465" s="125" t="s">
        <v>75</v>
      </c>
      <c r="F465" s="57" t="str">
        <f>VLOOKUP(D465,Háttér!$Q$2:$R$24,2,0)</f>
        <v>Informatika_és_távközlés</v>
      </c>
      <c r="G465" s="57" t="str">
        <f t="shared" si="14"/>
        <v>Győri SZC Pattantyús-Ábrahám Géza Technikum Informatika_és_távközlés</v>
      </c>
      <c r="H465" s="126" t="s">
        <v>75</v>
      </c>
      <c r="I465" s="127" t="s">
        <v>75</v>
      </c>
      <c r="J465" s="126" t="s">
        <v>75</v>
      </c>
      <c r="K465" s="128">
        <v>28</v>
      </c>
      <c r="L465" s="128">
        <v>227</v>
      </c>
      <c r="M465" s="117">
        <v>28</v>
      </c>
      <c r="N465" s="128">
        <v>151</v>
      </c>
      <c r="O465" s="128"/>
      <c r="P465" s="128">
        <v>26</v>
      </c>
      <c r="Q465" s="116" t="str">
        <f t="shared" si="15"/>
        <v>+</v>
      </c>
      <c r="R465" s="118"/>
      <c r="S465" s="129" t="s">
        <v>832</v>
      </c>
      <c r="T465" s="136"/>
      <c r="U465" s="131" t="s">
        <v>833</v>
      </c>
    </row>
    <row r="466" spans="1:21" ht="29" hidden="1" x14ac:dyDescent="0.35">
      <c r="A466" s="121" t="str">
        <f>IFERROR(VLOOKUP(B466,[16]lista!$B$2:$C$46,2,0),"")</f>
        <v>Győr-Moson-Sopron</v>
      </c>
      <c r="B466" s="122" t="s">
        <v>914</v>
      </c>
      <c r="C466" s="123" t="s">
        <v>391</v>
      </c>
      <c r="D466" s="124" t="s">
        <v>845</v>
      </c>
      <c r="E466" s="125" t="s">
        <v>75</v>
      </c>
      <c r="F466" s="57" t="str">
        <f>VLOOKUP(D466,Háttér!$Q$2:$R$24,2,0)</f>
        <v>Kreatív</v>
      </c>
      <c r="G466" s="57" t="str">
        <f t="shared" si="14"/>
        <v>Győri SZC Sport és Kreatív Technikum Kreatív</v>
      </c>
      <c r="H466" s="126" t="s">
        <v>75</v>
      </c>
      <c r="I466" s="127" t="s">
        <v>75</v>
      </c>
      <c r="J466" s="126" t="s">
        <v>75</v>
      </c>
      <c r="K466" s="128">
        <v>32</v>
      </c>
      <c r="L466" s="128">
        <v>256</v>
      </c>
      <c r="M466" s="117">
        <v>32</v>
      </c>
      <c r="N466" s="128">
        <v>134</v>
      </c>
      <c r="O466" s="128"/>
      <c r="P466" s="128">
        <v>34</v>
      </c>
      <c r="Q466" s="116" t="str">
        <f t="shared" si="15"/>
        <v>-</v>
      </c>
      <c r="R466" s="118"/>
      <c r="S466" s="129" t="s">
        <v>832</v>
      </c>
      <c r="T466" s="136"/>
      <c r="U466" s="131" t="s">
        <v>833</v>
      </c>
    </row>
    <row r="467" spans="1:21" ht="29" hidden="1" x14ac:dyDescent="0.35">
      <c r="A467" s="121" t="str">
        <f>IFERROR(VLOOKUP(B467,[16]lista!$B$2:$C$46,2,0),"")</f>
        <v>Győr-Moson-Sopron</v>
      </c>
      <c r="B467" s="122" t="s">
        <v>914</v>
      </c>
      <c r="C467" s="123" t="s">
        <v>391</v>
      </c>
      <c r="D467" s="124" t="s">
        <v>861</v>
      </c>
      <c r="E467" s="125" t="s">
        <v>75</v>
      </c>
      <c r="F467" s="57" t="str">
        <f>VLOOKUP(D467,Háttér!$Q$2:$R$24,2,0)</f>
        <v>Sport</v>
      </c>
      <c r="G467" s="57" t="str">
        <f t="shared" si="14"/>
        <v>Győri SZC Sport és Kreatív Technikum Sport</v>
      </c>
      <c r="H467" s="126" t="s">
        <v>75</v>
      </c>
      <c r="I467" s="127" t="s">
        <v>75</v>
      </c>
      <c r="J467" s="126" t="s">
        <v>75</v>
      </c>
      <c r="K467" s="128">
        <v>32</v>
      </c>
      <c r="L467" s="128">
        <v>149</v>
      </c>
      <c r="M467" s="117">
        <v>32</v>
      </c>
      <c r="N467" s="128">
        <v>160</v>
      </c>
      <c r="O467" s="128"/>
      <c r="P467" s="128">
        <v>34</v>
      </c>
      <c r="Q467" s="116" t="str">
        <f t="shared" si="15"/>
        <v>-</v>
      </c>
      <c r="R467" s="118"/>
      <c r="S467" s="129" t="s">
        <v>832</v>
      </c>
      <c r="T467" s="136"/>
      <c r="U467" s="131" t="s">
        <v>833</v>
      </c>
    </row>
    <row r="468" spans="1:21" ht="29" hidden="1" x14ac:dyDescent="0.35">
      <c r="A468" s="121" t="str">
        <f>IFERROR(VLOOKUP(B468,[17]lista!$B$2:$C$46,2,0),"")</f>
        <v>Békés</v>
      </c>
      <c r="B468" s="122" t="s">
        <v>916</v>
      </c>
      <c r="C468" s="123" t="s">
        <v>398</v>
      </c>
      <c r="D468" s="124" t="s">
        <v>841</v>
      </c>
      <c r="E468" s="125" t="s">
        <v>75</v>
      </c>
      <c r="F468" s="57" t="str">
        <f>VLOOKUP(D468,Háttér!$Q$2:$R$24,2,0)</f>
        <v>Egészségügy</v>
      </c>
      <c r="G468" s="57" t="str">
        <f t="shared" si="14"/>
        <v>Gyulai SZC Harruckern János Technikum, Szakképző Iskola és Kollégium Egészségügy</v>
      </c>
      <c r="H468" s="126" t="s">
        <v>75</v>
      </c>
      <c r="I468" s="127" t="s">
        <v>75</v>
      </c>
      <c r="J468" s="126" t="s">
        <v>75</v>
      </c>
      <c r="K468" s="176">
        <v>16</v>
      </c>
      <c r="L468" s="124">
        <v>13</v>
      </c>
      <c r="M468" s="177">
        <v>3</v>
      </c>
      <c r="N468" s="124">
        <v>18</v>
      </c>
      <c r="O468" s="124"/>
      <c r="P468" s="124">
        <v>7</v>
      </c>
      <c r="Q468" s="116" t="str">
        <f t="shared" si="15"/>
        <v>-</v>
      </c>
      <c r="R468" s="118"/>
      <c r="S468" s="129" t="s">
        <v>832</v>
      </c>
      <c r="T468" s="160" t="s">
        <v>917</v>
      </c>
      <c r="U468" s="131" t="s">
        <v>843</v>
      </c>
    </row>
    <row r="469" spans="1:21" ht="29" hidden="1" x14ac:dyDescent="0.35">
      <c r="A469" s="121" t="str">
        <f>IFERROR(VLOOKUP(B469,[17]lista!$B$2:$C$46,2,0),"")</f>
        <v>Békés</v>
      </c>
      <c r="B469" s="122" t="s">
        <v>916</v>
      </c>
      <c r="C469" s="123" t="s">
        <v>398</v>
      </c>
      <c r="D469" s="124" t="s">
        <v>857</v>
      </c>
      <c r="E469" s="125" t="s">
        <v>75</v>
      </c>
      <c r="F469" s="57" t="str">
        <f>VLOOKUP(D469,Háttér!$Q$2:$R$24,2,0)</f>
        <v>Elektronika_és_elektrotechnika</v>
      </c>
      <c r="G469" s="57" t="str">
        <f t="shared" si="14"/>
        <v>Gyulai SZC Harruckern János Technikum, Szakképző Iskola és Kollégium Elektronika_és_elektrotechnika</v>
      </c>
      <c r="H469" s="126" t="s">
        <v>75</v>
      </c>
      <c r="I469" s="127" t="s">
        <v>75</v>
      </c>
      <c r="J469" s="126" t="s">
        <v>75</v>
      </c>
      <c r="K469" s="176">
        <v>16</v>
      </c>
      <c r="L469" s="124">
        <v>11</v>
      </c>
      <c r="M469" s="177">
        <v>1</v>
      </c>
      <c r="N469" s="124">
        <v>5</v>
      </c>
      <c r="O469" s="124"/>
      <c r="P469" s="124">
        <v>3</v>
      </c>
      <c r="Q469" s="116" t="str">
        <f t="shared" si="15"/>
        <v>-</v>
      </c>
      <c r="R469" s="118"/>
      <c r="S469" s="129" t="s">
        <v>832</v>
      </c>
      <c r="T469" s="136"/>
      <c r="U469" s="131" t="s">
        <v>833</v>
      </c>
    </row>
    <row r="470" spans="1:21" ht="29" hidden="1" x14ac:dyDescent="0.35">
      <c r="A470" s="121" t="str">
        <f>IFERROR(VLOOKUP(B470,[17]lista!$B$2:$C$46,2,0),"")</f>
        <v>Békés</v>
      </c>
      <c r="B470" s="122" t="s">
        <v>916</v>
      </c>
      <c r="C470" s="123" t="s">
        <v>398</v>
      </c>
      <c r="D470" s="124" t="s">
        <v>848</v>
      </c>
      <c r="E470" s="125" t="s">
        <v>75</v>
      </c>
      <c r="F470" s="57" t="str">
        <f>VLOOKUP(D470,Háttér!$Q$2:$R$24,2,0)</f>
        <v>Kereskedelem</v>
      </c>
      <c r="G470" s="57" t="str">
        <f t="shared" si="14"/>
        <v>Gyulai SZC Harruckern János Technikum, Szakképző Iskola és Kollégium Kereskedelem</v>
      </c>
      <c r="H470" s="126" t="s">
        <v>75</v>
      </c>
      <c r="I470" s="127" t="s">
        <v>75</v>
      </c>
      <c r="J470" s="126" t="s">
        <v>75</v>
      </c>
      <c r="K470" s="176">
        <v>16</v>
      </c>
      <c r="L470" s="124">
        <v>8</v>
      </c>
      <c r="M470" s="177">
        <v>2</v>
      </c>
      <c r="N470" s="124">
        <v>11</v>
      </c>
      <c r="O470" s="124"/>
      <c r="P470" s="124">
        <v>1</v>
      </c>
      <c r="Q470" s="116" t="str">
        <f t="shared" si="15"/>
        <v>+</v>
      </c>
      <c r="R470" s="118"/>
      <c r="S470" s="129" t="s">
        <v>832</v>
      </c>
      <c r="T470" s="136"/>
      <c r="U470" s="131" t="s">
        <v>833</v>
      </c>
    </row>
    <row r="471" spans="1:21" ht="29" hidden="1" x14ac:dyDescent="0.35">
      <c r="A471" s="121" t="str">
        <f>IFERROR(VLOOKUP(B471,[17]lista!$B$2:$C$46,2,0),"")</f>
        <v>Békés</v>
      </c>
      <c r="B471" s="122" t="s">
        <v>916</v>
      </c>
      <c r="C471" s="123" t="s">
        <v>398</v>
      </c>
      <c r="D471" s="124" t="s">
        <v>831</v>
      </c>
      <c r="E471" s="125" t="s">
        <v>75</v>
      </c>
      <c r="F471" s="57" t="str">
        <f>VLOOKUP(D471,Háttér!$Q$2:$R$24,2,0)</f>
        <v>Turizmus_vendéglátás</v>
      </c>
      <c r="G471" s="57" t="str">
        <f t="shared" si="14"/>
        <v>Gyulai SZC Harruckern János Technikum, Szakképző Iskola és Kollégium Turizmus_vendéglátás</v>
      </c>
      <c r="H471" s="126" t="s">
        <v>75</v>
      </c>
      <c r="I471" s="127" t="s">
        <v>75</v>
      </c>
      <c r="J471" s="126" t="s">
        <v>75</v>
      </c>
      <c r="K471" s="176">
        <v>16</v>
      </c>
      <c r="L471" s="124">
        <v>9</v>
      </c>
      <c r="M471" s="177">
        <v>4</v>
      </c>
      <c r="N471" s="124">
        <v>9</v>
      </c>
      <c r="O471" s="124"/>
      <c r="P471" s="124">
        <v>2</v>
      </c>
      <c r="Q471" s="116" t="str">
        <f t="shared" si="15"/>
        <v>+</v>
      </c>
      <c r="R471" s="118"/>
      <c r="S471" s="129" t="s">
        <v>832</v>
      </c>
      <c r="T471" s="136"/>
      <c r="U471" s="131" t="s">
        <v>833</v>
      </c>
    </row>
    <row r="472" spans="1:21" ht="29" hidden="1" x14ac:dyDescent="0.35">
      <c r="A472" s="121" t="str">
        <f>IFERROR(VLOOKUP(B472,[17]lista!$B$2:$C$46,2,0),"")</f>
        <v>Békés</v>
      </c>
      <c r="B472" s="122" t="s">
        <v>916</v>
      </c>
      <c r="C472" s="123" t="s">
        <v>398</v>
      </c>
      <c r="D472" s="124" t="s">
        <v>840</v>
      </c>
      <c r="E472" s="125" t="s">
        <v>75</v>
      </c>
      <c r="F472" s="57" t="str">
        <f>VLOOKUP(D472,Háttér!$Q$2:$R$24,2,0)</f>
        <v>Szépészet</v>
      </c>
      <c r="G472" s="57" t="str">
        <f t="shared" si="14"/>
        <v>Gyulai SZC Harruckern János Technikum, Szakképző Iskola és Kollégium Szépészet</v>
      </c>
      <c r="H472" s="126" t="s">
        <v>75</v>
      </c>
      <c r="I472" s="127" t="s">
        <v>75</v>
      </c>
      <c r="J472" s="126" t="s">
        <v>75</v>
      </c>
      <c r="K472" s="176">
        <v>16</v>
      </c>
      <c r="L472" s="124">
        <v>25</v>
      </c>
      <c r="M472" s="177">
        <v>9</v>
      </c>
      <c r="N472" s="124">
        <v>18</v>
      </c>
      <c r="O472" s="124"/>
      <c r="P472" s="124">
        <v>8</v>
      </c>
      <c r="Q472" s="116" t="str">
        <f t="shared" si="15"/>
        <v>+</v>
      </c>
      <c r="R472" s="118"/>
      <c r="S472" s="129" t="s">
        <v>832</v>
      </c>
      <c r="T472" s="137"/>
      <c r="U472" s="131" t="s">
        <v>833</v>
      </c>
    </row>
    <row r="473" spans="1:21" ht="29" hidden="1" x14ac:dyDescent="0.35">
      <c r="A473" s="121" t="str">
        <f>IFERROR(VLOOKUP(B473,[17]lista!$B$2:$C$46,2,0),"")</f>
        <v>Békés</v>
      </c>
      <c r="B473" s="122" t="s">
        <v>916</v>
      </c>
      <c r="C473" s="123" t="s">
        <v>398</v>
      </c>
      <c r="D473" s="124" t="s">
        <v>837</v>
      </c>
      <c r="E473" s="125" t="s">
        <v>75</v>
      </c>
      <c r="F473" s="57" t="str">
        <f>VLOOKUP(D473,Háttér!$Q$2:$R$24,2,0)</f>
        <v>Rendészet_és_közszolgálat</v>
      </c>
      <c r="G473" s="57" t="str">
        <f t="shared" si="14"/>
        <v>Gyulai SZC Harruckern János Technikum, Szakképző Iskola és Kollégium Rendészet_és_közszolgálat</v>
      </c>
      <c r="H473" s="126" t="s">
        <v>75</v>
      </c>
      <c r="I473" s="127" t="s">
        <v>75</v>
      </c>
      <c r="J473" s="126" t="s">
        <v>75</v>
      </c>
      <c r="K473" s="176">
        <v>16</v>
      </c>
      <c r="L473" s="124">
        <v>31</v>
      </c>
      <c r="M473" s="177">
        <v>8</v>
      </c>
      <c r="N473" s="124">
        <v>23</v>
      </c>
      <c r="O473" s="124"/>
      <c r="P473" s="124">
        <v>1</v>
      </c>
      <c r="Q473" s="116" t="str">
        <f t="shared" si="15"/>
        <v>+</v>
      </c>
      <c r="R473" s="118"/>
      <c r="S473" s="129" t="s">
        <v>832</v>
      </c>
      <c r="T473" s="136"/>
      <c r="U473" s="131" t="s">
        <v>839</v>
      </c>
    </row>
    <row r="474" spans="1:21" ht="43.5" hidden="1" x14ac:dyDescent="0.35">
      <c r="A474" s="121" t="str">
        <f>IFERROR(VLOOKUP(B474,[17]lista!$B$2:$C$46,2,0),"")</f>
        <v>Békés</v>
      </c>
      <c r="B474" s="122" t="s">
        <v>916</v>
      </c>
      <c r="C474" s="123" t="s">
        <v>398</v>
      </c>
      <c r="D474" s="124" t="s">
        <v>865</v>
      </c>
      <c r="E474" s="125" t="s">
        <v>75</v>
      </c>
      <c r="F474" s="57" t="str">
        <f>VLOOKUP(D474,Háttér!$Q$2:$R$24,2,0)</f>
        <v>Élelmiszeripar</v>
      </c>
      <c r="G474" s="57" t="str">
        <f t="shared" si="14"/>
        <v>Gyulai SZC Harruckern János Technikum, Szakképző Iskola és Kollégium Élelmiszeripar</v>
      </c>
      <c r="H474" s="126" t="s">
        <v>75</v>
      </c>
      <c r="I474" s="127" t="s">
        <v>75</v>
      </c>
      <c r="J474" s="126" t="s">
        <v>75</v>
      </c>
      <c r="K474" s="176">
        <v>16</v>
      </c>
      <c r="L474" s="124">
        <v>11</v>
      </c>
      <c r="M474" s="177">
        <v>3</v>
      </c>
      <c r="N474" s="124">
        <v>0</v>
      </c>
      <c r="O474" s="124"/>
      <c r="P474" s="124">
        <v>0</v>
      </c>
      <c r="Q474" s="116" t="str">
        <f t="shared" si="15"/>
        <v>+</v>
      </c>
      <c r="R474" s="118"/>
      <c r="S474" s="129" t="s">
        <v>832</v>
      </c>
      <c r="T474" s="138" t="s">
        <v>918</v>
      </c>
      <c r="U474" s="131" t="s">
        <v>853</v>
      </c>
    </row>
    <row r="475" spans="1:21" ht="43.5" hidden="1" x14ac:dyDescent="0.35">
      <c r="A475" s="121" t="str">
        <f>IFERROR(VLOOKUP(B475,[17]lista!$B$2:$C$46,2,0),"")</f>
        <v>Békés</v>
      </c>
      <c r="B475" s="122" t="s">
        <v>916</v>
      </c>
      <c r="C475" s="123" t="s">
        <v>398</v>
      </c>
      <c r="D475" s="124" t="s">
        <v>864</v>
      </c>
      <c r="E475" s="125" t="s">
        <v>75</v>
      </c>
      <c r="F475" s="57" t="str">
        <f>VLOOKUP(D475,Háttér!$Q$2:$R$24,2,0)</f>
        <v>Környezetvédelem_és_vízügy</v>
      </c>
      <c r="G475" s="57" t="str">
        <f t="shared" si="14"/>
        <v>Gyulai SZC Harruckern János Technikum, Szakképző Iskola és Kollégium Környezetvédelem_és_vízügy</v>
      </c>
      <c r="H475" s="126" t="s">
        <v>75</v>
      </c>
      <c r="I475" s="127" t="s">
        <v>75</v>
      </c>
      <c r="J475" s="126" t="s">
        <v>75</v>
      </c>
      <c r="K475" s="176">
        <v>16</v>
      </c>
      <c r="L475" s="124">
        <v>3</v>
      </c>
      <c r="M475" s="177">
        <v>1</v>
      </c>
      <c r="N475" s="124">
        <v>0</v>
      </c>
      <c r="O475" s="124"/>
      <c r="P475" s="124">
        <v>0</v>
      </c>
      <c r="Q475" s="116" t="str">
        <f t="shared" si="15"/>
        <v>+</v>
      </c>
      <c r="R475" s="118"/>
      <c r="S475" s="129" t="s">
        <v>832</v>
      </c>
      <c r="T475" s="138" t="s">
        <v>919</v>
      </c>
      <c r="U475" s="131" t="s">
        <v>833</v>
      </c>
    </row>
    <row r="476" spans="1:21" ht="29" hidden="1" x14ac:dyDescent="0.35">
      <c r="A476" s="121" t="str">
        <f>IFERROR(VLOOKUP(B476,[17]lista!$B$2:$C$46,2,0),"")</f>
        <v>Békés</v>
      </c>
      <c r="B476" s="122" t="s">
        <v>916</v>
      </c>
      <c r="C476" s="123" t="s">
        <v>399</v>
      </c>
      <c r="D476" s="124" t="s">
        <v>841</v>
      </c>
      <c r="E476" s="125" t="s">
        <v>75</v>
      </c>
      <c r="F476" s="57" t="str">
        <f>VLOOKUP(D476,Háttér!$Q$2:$R$24,2,0)</f>
        <v>Egészségügy</v>
      </c>
      <c r="G476" s="57" t="str">
        <f t="shared" si="14"/>
        <v>Gyulai SZC Kossuth Lajos Technikum, Szakképző Iskola és Kollégium Egészségügy</v>
      </c>
      <c r="H476" s="126" t="s">
        <v>75</v>
      </c>
      <c r="I476" s="127" t="s">
        <v>75</v>
      </c>
      <c r="J476" s="126" t="s">
        <v>75</v>
      </c>
      <c r="K476" s="176">
        <v>16</v>
      </c>
      <c r="L476" s="124">
        <v>13</v>
      </c>
      <c r="M476" s="177">
        <v>4</v>
      </c>
      <c r="N476" s="124">
        <v>11</v>
      </c>
      <c r="O476" s="124"/>
      <c r="P476" s="124">
        <v>2</v>
      </c>
      <c r="Q476" s="116" t="str">
        <f t="shared" si="15"/>
        <v>+</v>
      </c>
      <c r="R476" s="118"/>
      <c r="S476" s="129" t="s">
        <v>832</v>
      </c>
      <c r="T476" s="136"/>
      <c r="U476" s="131" t="s">
        <v>843</v>
      </c>
    </row>
    <row r="477" spans="1:21" ht="29" hidden="1" x14ac:dyDescent="0.35">
      <c r="A477" s="121" t="str">
        <f>IFERROR(VLOOKUP(B477,[17]lista!$B$2:$C$46,2,0),"")</f>
        <v>Békés</v>
      </c>
      <c r="B477" s="122" t="s">
        <v>916</v>
      </c>
      <c r="C477" s="123" t="s">
        <v>399</v>
      </c>
      <c r="D477" s="124" t="s">
        <v>836</v>
      </c>
      <c r="E477" s="125" t="s">
        <v>75</v>
      </c>
      <c r="F477" s="57" t="str">
        <f>VLOOKUP(D477,Háttér!$Q$2:$R$24,2,0)</f>
        <v>Gazdálkodás_és_menedzsment</v>
      </c>
      <c r="G477" s="57" t="str">
        <f t="shared" si="14"/>
        <v>Gyulai SZC Kossuth Lajos Technikum, Szakképző Iskola és Kollégium Gazdálkodás_és_menedzsment</v>
      </c>
      <c r="H477" s="126" t="s">
        <v>75</v>
      </c>
      <c r="I477" s="127" t="s">
        <v>75</v>
      </c>
      <c r="J477" s="126" t="s">
        <v>75</v>
      </c>
      <c r="K477" s="176">
        <v>32</v>
      </c>
      <c r="L477" s="124">
        <v>24</v>
      </c>
      <c r="M477" s="177">
        <v>5</v>
      </c>
      <c r="N477" s="124">
        <v>9</v>
      </c>
      <c r="O477" s="124"/>
      <c r="P477" s="124">
        <v>4</v>
      </c>
      <c r="Q477" s="116" t="str">
        <f t="shared" si="15"/>
        <v>+</v>
      </c>
      <c r="R477" s="118"/>
      <c r="S477" s="129" t="s">
        <v>832</v>
      </c>
      <c r="T477" s="136"/>
      <c r="U477" s="131" t="s">
        <v>833</v>
      </c>
    </row>
    <row r="478" spans="1:21" ht="29" hidden="1" x14ac:dyDescent="0.35">
      <c r="A478" s="121" t="str">
        <f>IFERROR(VLOOKUP(B478,[17]lista!$B$2:$C$46,2,0),"")</f>
        <v>Békés</v>
      </c>
      <c r="B478" s="122" t="s">
        <v>916</v>
      </c>
      <c r="C478" s="123" t="s">
        <v>399</v>
      </c>
      <c r="D478" s="124" t="s">
        <v>834</v>
      </c>
      <c r="E478" s="125" t="s">
        <v>75</v>
      </c>
      <c r="F478" s="57" t="str">
        <f>VLOOKUP(D478,Háttér!$Q$2:$R$24,2,0)</f>
        <v>Gépészet</v>
      </c>
      <c r="G478" s="57" t="str">
        <f t="shared" si="14"/>
        <v>Gyulai SZC Kossuth Lajos Technikum, Szakképző Iskola és Kollégium Gépészet</v>
      </c>
      <c r="H478" s="126" t="s">
        <v>75</v>
      </c>
      <c r="I478" s="127" t="s">
        <v>75</v>
      </c>
      <c r="J478" s="126" t="s">
        <v>75</v>
      </c>
      <c r="K478" s="178">
        <v>32</v>
      </c>
      <c r="L478" s="124">
        <v>27</v>
      </c>
      <c r="M478" s="177">
        <v>8</v>
      </c>
      <c r="N478" s="124">
        <v>6</v>
      </c>
      <c r="O478" s="124"/>
      <c r="P478" s="124">
        <v>1</v>
      </c>
      <c r="Q478" s="116" t="str">
        <f t="shared" si="15"/>
        <v>+</v>
      </c>
      <c r="R478" s="118"/>
      <c r="S478" s="129" t="s">
        <v>832</v>
      </c>
      <c r="T478" s="136"/>
      <c r="U478" s="131" t="s">
        <v>833</v>
      </c>
    </row>
    <row r="479" spans="1:21" ht="29" hidden="1" x14ac:dyDescent="0.35">
      <c r="A479" s="121" t="str">
        <f>IFERROR(VLOOKUP(B479,[17]lista!$B$2:$C$46,2,0),"")</f>
        <v>Békés</v>
      </c>
      <c r="B479" s="122" t="s">
        <v>916</v>
      </c>
      <c r="C479" s="123" t="s">
        <v>399</v>
      </c>
      <c r="D479" s="124" t="s">
        <v>848</v>
      </c>
      <c r="E479" s="125" t="s">
        <v>75</v>
      </c>
      <c r="F479" s="57" t="str">
        <f>VLOOKUP(D479,Háttér!$Q$2:$R$24,2,0)</f>
        <v>Kereskedelem</v>
      </c>
      <c r="G479" s="57" t="str">
        <f t="shared" si="14"/>
        <v>Gyulai SZC Kossuth Lajos Technikum, Szakképző Iskola és Kollégium Kereskedelem</v>
      </c>
      <c r="H479" s="126" t="s">
        <v>75</v>
      </c>
      <c r="I479" s="127" t="s">
        <v>75</v>
      </c>
      <c r="J479" s="126" t="s">
        <v>75</v>
      </c>
      <c r="K479" s="178">
        <v>16</v>
      </c>
      <c r="L479" s="124">
        <v>9</v>
      </c>
      <c r="M479" s="177">
        <v>2</v>
      </c>
      <c r="N479" s="124">
        <v>11</v>
      </c>
      <c r="O479" s="124"/>
      <c r="P479" s="124">
        <v>4</v>
      </c>
      <c r="Q479" s="116" t="str">
        <f t="shared" si="15"/>
        <v>-</v>
      </c>
      <c r="R479" s="118"/>
      <c r="S479" s="129" t="s">
        <v>832</v>
      </c>
      <c r="T479" s="136"/>
      <c r="U479" s="131" t="s">
        <v>833</v>
      </c>
    </row>
    <row r="480" spans="1:21" ht="29" hidden="1" x14ac:dyDescent="0.35">
      <c r="A480" s="121" t="str">
        <f>IFERROR(VLOOKUP(B480,[17]lista!$B$2:$C$46,2,0),"")</f>
        <v>Békés</v>
      </c>
      <c r="B480" s="122" t="s">
        <v>916</v>
      </c>
      <c r="C480" s="123" t="s">
        <v>399</v>
      </c>
      <c r="D480" s="124" t="s">
        <v>835</v>
      </c>
      <c r="E480" s="125" t="s">
        <v>75</v>
      </c>
      <c r="F480" s="57" t="str">
        <f>VLOOKUP(D480,Háttér!$Q$2:$R$24,2,0)</f>
        <v>Informatika_és_távközlés</v>
      </c>
      <c r="G480" s="57" t="str">
        <f t="shared" si="14"/>
        <v>Gyulai SZC Kossuth Lajos Technikum, Szakképző Iskola és Kollégium Informatika_és_távközlés</v>
      </c>
      <c r="H480" s="126" t="s">
        <v>75</v>
      </c>
      <c r="I480" s="127" t="s">
        <v>75</v>
      </c>
      <c r="J480" s="126" t="s">
        <v>75</v>
      </c>
      <c r="K480" s="178">
        <v>12</v>
      </c>
      <c r="L480" s="124">
        <v>23</v>
      </c>
      <c r="M480" s="177">
        <v>5</v>
      </c>
      <c r="N480" s="124">
        <v>13</v>
      </c>
      <c r="O480" s="124"/>
      <c r="P480" s="124">
        <v>4</v>
      </c>
      <c r="Q480" s="116" t="str">
        <f t="shared" si="15"/>
        <v>+</v>
      </c>
      <c r="R480" s="118"/>
      <c r="S480" s="129" t="s">
        <v>832</v>
      </c>
      <c r="T480" s="136"/>
      <c r="U480" s="131" t="s">
        <v>833</v>
      </c>
    </row>
    <row r="481" spans="1:21" ht="29" hidden="1" x14ac:dyDescent="0.35">
      <c r="A481" s="121" t="str">
        <f>IFERROR(VLOOKUP(B481,[17]lista!$B$2:$C$46,2,0),"")</f>
        <v>Békés</v>
      </c>
      <c r="B481" s="122" t="s">
        <v>916</v>
      </c>
      <c r="C481" s="123" t="s">
        <v>399</v>
      </c>
      <c r="D481" s="124" t="s">
        <v>837</v>
      </c>
      <c r="E481" s="125" t="s">
        <v>75</v>
      </c>
      <c r="F481" s="57" t="str">
        <f>VLOOKUP(D481,Háttér!$Q$2:$R$24,2,0)</f>
        <v>Rendészet_és_közszolgálat</v>
      </c>
      <c r="G481" s="57" t="str">
        <f t="shared" si="14"/>
        <v>Gyulai SZC Kossuth Lajos Technikum, Szakképző Iskola és Kollégium Rendészet_és_közszolgálat</v>
      </c>
      <c r="H481" s="126" t="s">
        <v>75</v>
      </c>
      <c r="I481" s="127" t="s">
        <v>75</v>
      </c>
      <c r="J481" s="126" t="s">
        <v>75</v>
      </c>
      <c r="K481" s="178">
        <v>32</v>
      </c>
      <c r="L481" s="124">
        <v>46</v>
      </c>
      <c r="M481" s="177">
        <v>18</v>
      </c>
      <c r="N481" s="124">
        <v>23</v>
      </c>
      <c r="O481" s="124"/>
      <c r="P481" s="124">
        <v>9</v>
      </c>
      <c r="Q481" s="116" t="str">
        <f t="shared" si="15"/>
        <v>+</v>
      </c>
      <c r="R481" s="118"/>
      <c r="S481" s="129" t="s">
        <v>832</v>
      </c>
      <c r="T481" s="136"/>
      <c r="U481" s="131" t="s">
        <v>839</v>
      </c>
    </row>
    <row r="482" spans="1:21" ht="29" hidden="1" x14ac:dyDescent="0.35">
      <c r="A482" s="121" t="str">
        <f>IFERROR(VLOOKUP(B482,[17]lista!$B$2:$C$46,2,0),"")</f>
        <v>Békés</v>
      </c>
      <c r="B482" s="122" t="s">
        <v>916</v>
      </c>
      <c r="C482" s="123" t="s">
        <v>399</v>
      </c>
      <c r="D482" s="124" t="s">
        <v>861</v>
      </c>
      <c r="E482" s="125" t="s">
        <v>75</v>
      </c>
      <c r="F482" s="57" t="str">
        <f>VLOOKUP(D482,Háttér!$Q$2:$R$24,2,0)</f>
        <v>Sport</v>
      </c>
      <c r="G482" s="57" t="str">
        <f t="shared" si="14"/>
        <v>Gyulai SZC Kossuth Lajos Technikum, Szakképző Iskola és Kollégium Sport</v>
      </c>
      <c r="H482" s="126" t="s">
        <v>75</v>
      </c>
      <c r="I482" s="127" t="s">
        <v>75</v>
      </c>
      <c r="J482" s="126" t="s">
        <v>75</v>
      </c>
      <c r="K482" s="178">
        <v>12</v>
      </c>
      <c r="L482" s="124">
        <v>20</v>
      </c>
      <c r="M482" s="177">
        <v>4</v>
      </c>
      <c r="N482" s="124">
        <v>9</v>
      </c>
      <c r="O482" s="124"/>
      <c r="P482" s="124">
        <v>2</v>
      </c>
      <c r="Q482" s="116" t="str">
        <f t="shared" si="15"/>
        <v>+</v>
      </c>
      <c r="R482" s="118"/>
      <c r="S482" s="129" t="s">
        <v>832</v>
      </c>
      <c r="T482" s="136"/>
      <c r="U482" s="131" t="s">
        <v>833</v>
      </c>
    </row>
    <row r="483" spans="1:21" ht="29" hidden="1" x14ac:dyDescent="0.35">
      <c r="A483" s="121" t="str">
        <f>IFERROR(VLOOKUP(B483,[17]lista!$B$2:$C$46,2,0),"")</f>
        <v>Békés</v>
      </c>
      <c r="B483" s="122" t="s">
        <v>916</v>
      </c>
      <c r="C483" s="123" t="s">
        <v>399</v>
      </c>
      <c r="D483" s="124" t="s">
        <v>840</v>
      </c>
      <c r="E483" s="125" t="s">
        <v>75</v>
      </c>
      <c r="F483" s="57" t="str">
        <f>VLOOKUP(D483,Háttér!$Q$2:$R$24,2,0)</f>
        <v>Szépészet</v>
      </c>
      <c r="G483" s="57" t="str">
        <f t="shared" si="14"/>
        <v>Gyulai SZC Kossuth Lajos Technikum, Szakképző Iskola és Kollégium Szépészet</v>
      </c>
      <c r="H483" s="126" t="s">
        <v>75</v>
      </c>
      <c r="I483" s="127" t="s">
        <v>75</v>
      </c>
      <c r="J483" s="126" t="s">
        <v>75</v>
      </c>
      <c r="K483" s="178">
        <v>18</v>
      </c>
      <c r="L483" s="124">
        <v>65</v>
      </c>
      <c r="M483" s="177">
        <v>19</v>
      </c>
      <c r="N483" s="124">
        <v>18</v>
      </c>
      <c r="O483" s="124"/>
      <c r="P483" s="124">
        <v>7</v>
      </c>
      <c r="Q483" s="116" t="str">
        <f t="shared" si="15"/>
        <v>+</v>
      </c>
      <c r="R483" s="118"/>
      <c r="S483" s="129" t="s">
        <v>832</v>
      </c>
      <c r="T483" s="136"/>
      <c r="U483" s="131" t="s">
        <v>833</v>
      </c>
    </row>
    <row r="484" spans="1:21" ht="29" hidden="1" x14ac:dyDescent="0.35">
      <c r="A484" s="121" t="str">
        <f>IFERROR(VLOOKUP(B484,[17]lista!$B$2:$C$46,2,0),"")</f>
        <v>Békés</v>
      </c>
      <c r="B484" s="122" t="s">
        <v>916</v>
      </c>
      <c r="C484" s="123" t="s">
        <v>399</v>
      </c>
      <c r="D484" s="124" t="s">
        <v>831</v>
      </c>
      <c r="E484" s="125" t="s">
        <v>75</v>
      </c>
      <c r="F484" s="57" t="str">
        <f>VLOOKUP(D484,Háttér!$Q$2:$R$24,2,0)</f>
        <v>Turizmus_vendéglátás</v>
      </c>
      <c r="G484" s="57" t="str">
        <f t="shared" si="14"/>
        <v>Gyulai SZC Kossuth Lajos Technikum, Szakképző Iskola és Kollégium Turizmus_vendéglátás</v>
      </c>
      <c r="H484" s="126" t="s">
        <v>75</v>
      </c>
      <c r="I484" s="127" t="s">
        <v>75</v>
      </c>
      <c r="J484" s="126" t="s">
        <v>75</v>
      </c>
      <c r="K484" s="178">
        <v>18</v>
      </c>
      <c r="L484" s="124">
        <v>34</v>
      </c>
      <c r="M484" s="177">
        <v>9</v>
      </c>
      <c r="N484" s="124">
        <v>21</v>
      </c>
      <c r="O484" s="124"/>
      <c r="P484" s="124">
        <v>8</v>
      </c>
      <c r="Q484" s="116" t="str">
        <f t="shared" si="15"/>
        <v>+</v>
      </c>
      <c r="R484" s="118"/>
      <c r="S484" s="129" t="s">
        <v>832</v>
      </c>
      <c r="T484" s="136"/>
      <c r="U484" s="131" t="s">
        <v>833</v>
      </c>
    </row>
    <row r="485" spans="1:21" ht="29" hidden="1" x14ac:dyDescent="0.35">
      <c r="A485" s="121" t="str">
        <f>IFERROR(VLOOKUP(B485,[17]lista!$B$2:$C$46,2,0),"")</f>
        <v>Békés</v>
      </c>
      <c r="B485" s="122" t="s">
        <v>916</v>
      </c>
      <c r="C485" s="123" t="s">
        <v>400</v>
      </c>
      <c r="D485" s="124" t="s">
        <v>835</v>
      </c>
      <c r="E485" s="125" t="s">
        <v>75</v>
      </c>
      <c r="F485" s="57" t="str">
        <f>VLOOKUP(D485,Háttér!$Q$2:$R$24,2,0)</f>
        <v>Informatika_és_távközlés</v>
      </c>
      <c r="G485" s="57" t="str">
        <f t="shared" si="14"/>
        <v>Gyulai SZC Székely Mihály Technikum, Szakképző Iskola és Kollégium Informatika_és_távközlés</v>
      </c>
      <c r="H485" s="126" t="s">
        <v>75</v>
      </c>
      <c r="I485" s="127" t="s">
        <v>75</v>
      </c>
      <c r="J485" s="126" t="s">
        <v>75</v>
      </c>
      <c r="K485" s="178">
        <v>16</v>
      </c>
      <c r="L485" s="124">
        <v>34</v>
      </c>
      <c r="M485" s="177">
        <v>13</v>
      </c>
      <c r="N485" s="124">
        <v>12</v>
      </c>
      <c r="O485" s="124"/>
      <c r="P485" s="124">
        <v>6</v>
      </c>
      <c r="Q485" s="116" t="str">
        <f t="shared" si="15"/>
        <v>+</v>
      </c>
      <c r="R485" s="118"/>
      <c r="S485" s="129" t="s">
        <v>832</v>
      </c>
      <c r="T485" s="136"/>
      <c r="U485" s="131" t="s">
        <v>833</v>
      </c>
    </row>
    <row r="486" spans="1:21" ht="29" hidden="1" x14ac:dyDescent="0.35">
      <c r="A486" s="121" t="str">
        <f>IFERROR(VLOOKUP(B486,[17]lista!$B$2:$C$46,2,0),"")</f>
        <v>Békés</v>
      </c>
      <c r="B486" s="122" t="s">
        <v>916</v>
      </c>
      <c r="C486" s="123" t="s">
        <v>400</v>
      </c>
      <c r="D486" s="124" t="s">
        <v>844</v>
      </c>
      <c r="E486" s="125" t="s">
        <v>75</v>
      </c>
      <c r="F486" s="57" t="str">
        <f>VLOOKUP(D486,Háttér!$Q$2:$R$24,2,0)</f>
        <v>Fa_és_bútoripar</v>
      </c>
      <c r="G486" s="57" t="str">
        <f t="shared" si="14"/>
        <v>Gyulai SZC Székely Mihály Technikum, Szakképző Iskola és Kollégium Fa_és_bútoripar</v>
      </c>
      <c r="H486" s="126" t="s">
        <v>75</v>
      </c>
      <c r="I486" s="127" t="s">
        <v>75</v>
      </c>
      <c r="J486" s="126" t="s">
        <v>75</v>
      </c>
      <c r="K486" s="178">
        <v>10</v>
      </c>
      <c r="L486" s="124">
        <v>11</v>
      </c>
      <c r="M486" s="177">
        <v>4</v>
      </c>
      <c r="N486" s="124">
        <v>8</v>
      </c>
      <c r="O486" s="124"/>
      <c r="P486" s="124">
        <v>0</v>
      </c>
      <c r="Q486" s="116" t="str">
        <f t="shared" si="15"/>
        <v>+</v>
      </c>
      <c r="R486" s="118"/>
      <c r="S486" s="129" t="s">
        <v>832</v>
      </c>
      <c r="T486" s="136"/>
      <c r="U486" s="131" t="s">
        <v>833</v>
      </c>
    </row>
    <row r="487" spans="1:21" ht="29" hidden="1" x14ac:dyDescent="0.35">
      <c r="A487" s="121" t="str">
        <f>IFERROR(VLOOKUP(B487,[17]lista!$B$2:$C$46,2,0),"")</f>
        <v>Békés</v>
      </c>
      <c r="B487" s="122" t="s">
        <v>916</v>
      </c>
      <c r="C487" s="123" t="s">
        <v>400</v>
      </c>
      <c r="D487" s="124" t="s">
        <v>836</v>
      </c>
      <c r="E487" s="125" t="s">
        <v>75</v>
      </c>
      <c r="F487" s="57" t="str">
        <f>VLOOKUP(D487,Háttér!$Q$2:$R$24,2,0)</f>
        <v>Gazdálkodás_és_menedzsment</v>
      </c>
      <c r="G487" s="57" t="str">
        <f t="shared" si="14"/>
        <v>Gyulai SZC Székely Mihály Technikum, Szakképző Iskola és Kollégium Gazdálkodás_és_menedzsment</v>
      </c>
      <c r="H487" s="126" t="s">
        <v>75</v>
      </c>
      <c r="I487" s="127" t="s">
        <v>75</v>
      </c>
      <c r="J487" s="126" t="s">
        <v>75</v>
      </c>
      <c r="K487" s="178">
        <v>12</v>
      </c>
      <c r="L487" s="124">
        <v>16</v>
      </c>
      <c r="M487" s="177">
        <v>1</v>
      </c>
      <c r="N487" s="124">
        <v>12</v>
      </c>
      <c r="O487" s="124"/>
      <c r="P487" s="124">
        <v>3</v>
      </c>
      <c r="Q487" s="116" t="str">
        <f t="shared" si="15"/>
        <v>-</v>
      </c>
      <c r="R487" s="118"/>
      <c r="S487" s="129" t="s">
        <v>832</v>
      </c>
      <c r="T487" s="136"/>
      <c r="U487" s="131" t="s">
        <v>833</v>
      </c>
    </row>
    <row r="488" spans="1:21" ht="29" hidden="1" x14ac:dyDescent="0.35">
      <c r="A488" s="121" t="str">
        <f>IFERROR(VLOOKUP(B488,[17]lista!$B$2:$C$46,2,0),"")</f>
        <v>Békés</v>
      </c>
      <c r="B488" s="122" t="s">
        <v>916</v>
      </c>
      <c r="C488" s="123" t="s">
        <v>400</v>
      </c>
      <c r="D488" s="124" t="s">
        <v>831</v>
      </c>
      <c r="E488" s="125" t="s">
        <v>75</v>
      </c>
      <c r="F488" s="57" t="str">
        <f>VLOOKUP(D488,Háttér!$Q$2:$R$24,2,0)</f>
        <v>Turizmus_vendéglátás</v>
      </c>
      <c r="G488" s="57" t="str">
        <f t="shared" si="14"/>
        <v>Gyulai SZC Székely Mihály Technikum, Szakképző Iskola és Kollégium Turizmus_vendéglátás</v>
      </c>
      <c r="H488" s="126" t="s">
        <v>75</v>
      </c>
      <c r="I488" s="127" t="s">
        <v>75</v>
      </c>
      <c r="J488" s="126" t="s">
        <v>75</v>
      </c>
      <c r="K488" s="178">
        <v>28</v>
      </c>
      <c r="L488" s="124">
        <v>27</v>
      </c>
      <c r="M488" s="177">
        <v>6</v>
      </c>
      <c r="N488" s="124">
        <v>35</v>
      </c>
      <c r="O488" s="124"/>
      <c r="P488" s="124">
        <v>7</v>
      </c>
      <c r="Q488" s="116" t="str">
        <f t="shared" si="15"/>
        <v>-</v>
      </c>
      <c r="R488" s="118"/>
      <c r="S488" s="129" t="s">
        <v>832</v>
      </c>
      <c r="T488" s="136"/>
      <c r="U488" s="131" t="s">
        <v>833</v>
      </c>
    </row>
    <row r="489" spans="1:21" ht="29" hidden="1" x14ac:dyDescent="0.35">
      <c r="A489" s="121" t="str">
        <f>IFERROR(VLOOKUP(B489,[17]lista!$B$2:$C$46,2,0),"")</f>
        <v>Békés</v>
      </c>
      <c r="B489" s="122" t="s">
        <v>916</v>
      </c>
      <c r="C489" s="123" t="s">
        <v>400</v>
      </c>
      <c r="D489" s="124" t="s">
        <v>840</v>
      </c>
      <c r="E489" s="125" t="s">
        <v>75</v>
      </c>
      <c r="F489" s="57" t="str">
        <f>VLOOKUP(D489,Háttér!$Q$2:$R$24,2,0)</f>
        <v>Szépészet</v>
      </c>
      <c r="G489" s="57" t="str">
        <f t="shared" si="14"/>
        <v>Gyulai SZC Székely Mihály Technikum, Szakképző Iskola és Kollégium Szépészet</v>
      </c>
      <c r="H489" s="126" t="s">
        <v>75</v>
      </c>
      <c r="I489" s="127" t="s">
        <v>75</v>
      </c>
      <c r="J489" s="126" t="s">
        <v>75</v>
      </c>
      <c r="K489" s="178">
        <v>16</v>
      </c>
      <c r="L489" s="124">
        <v>35</v>
      </c>
      <c r="M489" s="177">
        <v>9</v>
      </c>
      <c r="N489" s="124">
        <v>28</v>
      </c>
      <c r="O489" s="124"/>
      <c r="P489" s="124">
        <v>9</v>
      </c>
      <c r="Q489" s="116" t="str">
        <f t="shared" si="15"/>
        <v>+</v>
      </c>
      <c r="R489" s="118"/>
      <c r="S489" s="129" t="s">
        <v>832</v>
      </c>
      <c r="T489" s="136"/>
      <c r="U489" s="131" t="s">
        <v>833</v>
      </c>
    </row>
    <row r="490" spans="1:21" ht="29" hidden="1" x14ac:dyDescent="0.35">
      <c r="A490" s="121" t="str">
        <f>IFERROR(VLOOKUP(B490,[17]lista!$B$2:$C$46,2,0),"")</f>
        <v>Békés</v>
      </c>
      <c r="B490" s="122" t="s">
        <v>916</v>
      </c>
      <c r="C490" s="123" t="s">
        <v>400</v>
      </c>
      <c r="D490" s="124" t="s">
        <v>848</v>
      </c>
      <c r="E490" s="125" t="s">
        <v>75</v>
      </c>
      <c r="F490" s="57" t="str">
        <f>VLOOKUP(D490,Háttér!$Q$2:$R$24,2,0)</f>
        <v>Kereskedelem</v>
      </c>
      <c r="G490" s="57" t="str">
        <f t="shared" si="14"/>
        <v>Gyulai SZC Székely Mihály Technikum, Szakképző Iskola és Kollégium Kereskedelem</v>
      </c>
      <c r="H490" s="126" t="s">
        <v>75</v>
      </c>
      <c r="I490" s="127" t="s">
        <v>75</v>
      </c>
      <c r="J490" s="126" t="s">
        <v>75</v>
      </c>
      <c r="K490" s="178">
        <v>10</v>
      </c>
      <c r="L490" s="124">
        <v>11</v>
      </c>
      <c r="M490" s="177">
        <v>0</v>
      </c>
      <c r="N490" s="124">
        <v>13</v>
      </c>
      <c r="O490" s="124"/>
      <c r="P490" s="124">
        <v>5</v>
      </c>
      <c r="Q490" s="116" t="str">
        <f t="shared" si="15"/>
        <v>-</v>
      </c>
      <c r="R490" s="118"/>
      <c r="S490" s="129" t="s">
        <v>832</v>
      </c>
      <c r="T490" s="136"/>
      <c r="U490" s="131" t="s">
        <v>833</v>
      </c>
    </row>
    <row r="491" spans="1:21" ht="29" hidden="1" x14ac:dyDescent="0.35">
      <c r="A491" s="121" t="str">
        <f>IFERROR(VLOOKUP(B491,[17]lista!$B$2:$C$46,2,0),"")</f>
        <v>Békés</v>
      </c>
      <c r="B491" s="122" t="s">
        <v>916</v>
      </c>
      <c r="C491" s="123" t="s">
        <v>401</v>
      </c>
      <c r="D491" s="124" t="s">
        <v>834</v>
      </c>
      <c r="E491" s="125" t="s">
        <v>75</v>
      </c>
      <c r="F491" s="57" t="str">
        <f>VLOOKUP(D491,Háttér!$Q$2:$R$24,2,0)</f>
        <v>Gépészet</v>
      </c>
      <c r="G491" s="57" t="str">
        <f t="shared" si="14"/>
        <v>Gyulai SZC Szigeti Endre Technikum és Szakképző Iskola Gépészet</v>
      </c>
      <c r="H491" s="126" t="s">
        <v>75</v>
      </c>
      <c r="I491" s="127" t="s">
        <v>75</v>
      </c>
      <c r="J491" s="126" t="s">
        <v>75</v>
      </c>
      <c r="K491" s="176">
        <v>12</v>
      </c>
      <c r="L491" s="124">
        <v>14</v>
      </c>
      <c r="M491" s="177">
        <v>3</v>
      </c>
      <c r="N491" s="124">
        <v>8</v>
      </c>
      <c r="O491" s="124"/>
      <c r="P491" s="124">
        <v>1</v>
      </c>
      <c r="Q491" s="116" t="str">
        <f t="shared" si="15"/>
        <v>+</v>
      </c>
      <c r="R491" s="118"/>
      <c r="S491" s="129" t="s">
        <v>832</v>
      </c>
      <c r="T491" s="136"/>
      <c r="U491" s="131" t="s">
        <v>833</v>
      </c>
    </row>
    <row r="492" spans="1:21" ht="29" hidden="1" x14ac:dyDescent="0.35">
      <c r="A492" s="121" t="str">
        <f>IFERROR(VLOOKUP(B492,[17]lista!$B$2:$C$46,2,0),"")</f>
        <v>Békés</v>
      </c>
      <c r="B492" s="122" t="s">
        <v>916</v>
      </c>
      <c r="C492" s="123" t="s">
        <v>401</v>
      </c>
      <c r="D492" s="124" t="s">
        <v>835</v>
      </c>
      <c r="E492" s="125" t="s">
        <v>75</v>
      </c>
      <c r="F492" s="57" t="str">
        <f>VLOOKUP(D492,Háttér!$Q$2:$R$24,2,0)</f>
        <v>Informatika_és_távközlés</v>
      </c>
      <c r="G492" s="57" t="str">
        <f t="shared" si="14"/>
        <v>Gyulai SZC Szigeti Endre Technikum és Szakképző Iskola Informatika_és_távközlés</v>
      </c>
      <c r="H492" s="126" t="s">
        <v>75</v>
      </c>
      <c r="I492" s="127" t="s">
        <v>75</v>
      </c>
      <c r="J492" s="126" t="s">
        <v>75</v>
      </c>
      <c r="K492" s="176">
        <v>32</v>
      </c>
      <c r="L492" s="124">
        <v>34</v>
      </c>
      <c r="M492" s="177">
        <v>15</v>
      </c>
      <c r="N492" s="124">
        <v>43</v>
      </c>
      <c r="O492" s="124"/>
      <c r="P492" s="124">
        <v>17</v>
      </c>
      <c r="Q492" s="116" t="str">
        <f t="shared" si="15"/>
        <v>-</v>
      </c>
      <c r="R492" s="118"/>
      <c r="S492" s="129" t="s">
        <v>832</v>
      </c>
      <c r="T492" s="136"/>
      <c r="U492" s="131" t="s">
        <v>833</v>
      </c>
    </row>
    <row r="493" spans="1:21" ht="43.5" hidden="1" x14ac:dyDescent="0.35">
      <c r="A493" s="121" t="str">
        <f>IFERROR(VLOOKUP(B493,[17]lista!$B$2:$C$46,2,0),"")</f>
        <v>Békés</v>
      </c>
      <c r="B493" s="122" t="s">
        <v>916</v>
      </c>
      <c r="C493" s="123" t="s">
        <v>401</v>
      </c>
      <c r="D493" s="124" t="s">
        <v>836</v>
      </c>
      <c r="E493" s="125" t="s">
        <v>75</v>
      </c>
      <c r="F493" s="57" t="str">
        <f>VLOOKUP(D493,Háttér!$Q$2:$R$24,2,0)</f>
        <v>Gazdálkodás_és_menedzsment</v>
      </c>
      <c r="G493" s="57" t="str">
        <f t="shared" si="14"/>
        <v>Gyulai SZC Szigeti Endre Technikum és Szakképző Iskola Gazdálkodás_és_menedzsment</v>
      </c>
      <c r="H493" s="126" t="s">
        <v>75</v>
      </c>
      <c r="I493" s="127" t="s">
        <v>75</v>
      </c>
      <c r="J493" s="126" t="s">
        <v>75</v>
      </c>
      <c r="K493" s="176">
        <v>10</v>
      </c>
      <c r="L493" s="124">
        <v>6</v>
      </c>
      <c r="M493" s="177">
        <v>0</v>
      </c>
      <c r="N493" s="124">
        <v>0</v>
      </c>
      <c r="O493" s="124"/>
      <c r="P493" s="124">
        <v>0</v>
      </c>
      <c r="Q493" s="116" t="str">
        <f t="shared" si="15"/>
        <v>+</v>
      </c>
      <c r="R493" s="118"/>
      <c r="S493" s="129" t="s">
        <v>832</v>
      </c>
      <c r="T493" s="138" t="s">
        <v>920</v>
      </c>
      <c r="U493" s="131" t="s">
        <v>833</v>
      </c>
    </row>
    <row r="494" spans="1:21" ht="29" hidden="1" x14ac:dyDescent="0.35">
      <c r="A494" s="121" t="str">
        <f>IFERROR(VLOOKUP(B494,[17]lista!$B$2:$C$46,2,0),"")</f>
        <v>Békés</v>
      </c>
      <c r="B494" s="122" t="s">
        <v>916</v>
      </c>
      <c r="C494" s="123" t="s">
        <v>401</v>
      </c>
      <c r="D494" s="124" t="s">
        <v>845</v>
      </c>
      <c r="E494" s="125" t="s">
        <v>75</v>
      </c>
      <c r="F494" s="57" t="str">
        <f>VLOOKUP(D494,Háttér!$Q$2:$R$24,2,0)</f>
        <v>Kreatív</v>
      </c>
      <c r="G494" s="57" t="str">
        <f t="shared" si="14"/>
        <v>Gyulai SZC Szigeti Endre Technikum és Szakképző Iskola Kreatív</v>
      </c>
      <c r="H494" s="126" t="s">
        <v>75</v>
      </c>
      <c r="I494" s="127" t="s">
        <v>75</v>
      </c>
      <c r="J494" s="126" t="s">
        <v>75</v>
      </c>
      <c r="K494" s="176">
        <v>10</v>
      </c>
      <c r="L494" s="124">
        <v>2</v>
      </c>
      <c r="M494" s="177">
        <v>0</v>
      </c>
      <c r="N494" s="124">
        <v>1</v>
      </c>
      <c r="O494" s="124"/>
      <c r="P494" s="124">
        <v>0</v>
      </c>
      <c r="Q494" s="116" t="str">
        <f t="shared" si="15"/>
        <v>+</v>
      </c>
      <c r="R494" s="118"/>
      <c r="S494" s="129" t="s">
        <v>832</v>
      </c>
      <c r="T494" s="136"/>
      <c r="U494" s="131" t="s">
        <v>833</v>
      </c>
    </row>
    <row r="495" spans="1:21" ht="29" hidden="1" x14ac:dyDescent="0.35">
      <c r="A495" s="121" t="str">
        <f>IFERROR(VLOOKUP(B495,[17]lista!$B$2:$C$46,2,0),"")</f>
        <v>Békés</v>
      </c>
      <c r="B495" s="122" t="s">
        <v>916</v>
      </c>
      <c r="C495" s="123" t="s">
        <v>397</v>
      </c>
      <c r="D495" s="124" t="s">
        <v>850</v>
      </c>
      <c r="E495" s="125" t="s">
        <v>75</v>
      </c>
      <c r="F495" s="57" t="str">
        <f>VLOOKUP(D495,Háttér!$Q$2:$R$24,2,0)</f>
        <v>Szociális</v>
      </c>
      <c r="G495" s="57" t="str">
        <f t="shared" si="14"/>
        <v>Gyulai SZC Dévaványai Technikum, Szakképző Iskola és Kollégium Szociális</v>
      </c>
      <c r="H495" s="126" t="s">
        <v>75</v>
      </c>
      <c r="I495" s="127" t="s">
        <v>75</v>
      </c>
      <c r="J495" s="126" t="s">
        <v>75</v>
      </c>
      <c r="K495" s="176">
        <v>14</v>
      </c>
      <c r="L495" s="124">
        <v>9</v>
      </c>
      <c r="M495" s="177">
        <v>2</v>
      </c>
      <c r="N495" s="124">
        <v>12</v>
      </c>
      <c r="O495" s="124"/>
      <c r="P495" s="124">
        <v>6</v>
      </c>
      <c r="Q495" s="116" t="str">
        <f t="shared" si="15"/>
        <v>-</v>
      </c>
      <c r="R495" s="118"/>
      <c r="S495" s="129" t="s">
        <v>832</v>
      </c>
      <c r="T495" s="136"/>
      <c r="U495" s="131" t="s">
        <v>833</v>
      </c>
    </row>
    <row r="496" spans="1:21" ht="29" hidden="1" x14ac:dyDescent="0.35">
      <c r="A496" s="121" t="str">
        <f>IFERROR(VLOOKUP(B496,[17]lista!$B$2:$C$46,2,0),"")</f>
        <v>Békés</v>
      </c>
      <c r="B496" s="122" t="s">
        <v>916</v>
      </c>
      <c r="C496" s="123" t="s">
        <v>397</v>
      </c>
      <c r="D496" s="124" t="s">
        <v>835</v>
      </c>
      <c r="E496" s="125" t="s">
        <v>75</v>
      </c>
      <c r="F496" s="57" t="str">
        <f>VLOOKUP(D496,Háttér!$Q$2:$R$24,2,0)</f>
        <v>Informatika_és_távközlés</v>
      </c>
      <c r="G496" s="57" t="str">
        <f t="shared" si="14"/>
        <v>Gyulai SZC Dévaványai Technikum, Szakképző Iskola és Kollégium Informatika_és_távközlés</v>
      </c>
      <c r="H496" s="126" t="s">
        <v>75</v>
      </c>
      <c r="I496" s="127" t="s">
        <v>75</v>
      </c>
      <c r="J496" s="126" t="s">
        <v>75</v>
      </c>
      <c r="K496" s="176">
        <v>14</v>
      </c>
      <c r="L496" s="124">
        <v>14</v>
      </c>
      <c r="M496" s="177">
        <v>4</v>
      </c>
      <c r="N496" s="124">
        <v>15</v>
      </c>
      <c r="O496" s="124"/>
      <c r="P496" s="124">
        <v>5</v>
      </c>
      <c r="Q496" s="116" t="str">
        <f t="shared" si="15"/>
        <v>-</v>
      </c>
      <c r="R496" s="118"/>
      <c r="S496" s="129" t="s">
        <v>832</v>
      </c>
      <c r="T496" s="136"/>
      <c r="U496" s="131" t="s">
        <v>833</v>
      </c>
    </row>
    <row r="497" spans="1:21" ht="29" hidden="1" x14ac:dyDescent="0.35">
      <c r="A497" s="121" t="str">
        <f>IFERROR(VLOOKUP(B497,[17]lista!$B$2:$C$46,2,0),"")</f>
        <v>Békés</v>
      </c>
      <c r="B497" s="122" t="s">
        <v>916</v>
      </c>
      <c r="C497" s="123" t="s">
        <v>397</v>
      </c>
      <c r="D497" s="124" t="s">
        <v>840</v>
      </c>
      <c r="E497" s="125" t="s">
        <v>75</v>
      </c>
      <c r="F497" s="57" t="str">
        <f>VLOOKUP(D497,Háttér!$Q$2:$R$24,2,0)</f>
        <v>Szépészet</v>
      </c>
      <c r="G497" s="57" t="str">
        <f t="shared" si="14"/>
        <v>Gyulai SZC Dévaványai Technikum, Szakképző Iskola és Kollégium Szépészet</v>
      </c>
      <c r="H497" s="126" t="s">
        <v>75</v>
      </c>
      <c r="I497" s="127" t="s">
        <v>75</v>
      </c>
      <c r="J497" s="126" t="s">
        <v>75</v>
      </c>
      <c r="K497" s="176">
        <v>14</v>
      </c>
      <c r="L497" s="124">
        <v>18</v>
      </c>
      <c r="M497" s="177">
        <v>5</v>
      </c>
      <c r="N497" s="124">
        <v>20</v>
      </c>
      <c r="O497" s="124"/>
      <c r="P497" s="124">
        <v>8</v>
      </c>
      <c r="Q497" s="116" t="str">
        <f t="shared" si="15"/>
        <v>-</v>
      </c>
      <c r="R497" s="118"/>
      <c r="S497" s="129" t="s">
        <v>832</v>
      </c>
      <c r="T497" s="136"/>
      <c r="U497" s="131" t="s">
        <v>833</v>
      </c>
    </row>
    <row r="498" spans="1:21" ht="29" hidden="1" x14ac:dyDescent="0.35">
      <c r="A498" s="121" t="str">
        <f>IFERROR(VLOOKUP(B498,[17]lista!$B$2:$C$46,2,0),"")</f>
        <v>Békés</v>
      </c>
      <c r="B498" s="122" t="s">
        <v>916</v>
      </c>
      <c r="C498" s="123" t="s">
        <v>397</v>
      </c>
      <c r="D498" s="124" t="s">
        <v>831</v>
      </c>
      <c r="E498" s="125" t="s">
        <v>75</v>
      </c>
      <c r="F498" s="57" t="str">
        <f>VLOOKUP(D498,Háttér!$Q$2:$R$24,2,0)</f>
        <v>Turizmus_vendéglátás</v>
      </c>
      <c r="G498" s="57" t="str">
        <f t="shared" si="14"/>
        <v>Gyulai SZC Dévaványai Technikum, Szakképző Iskola és Kollégium Turizmus_vendéglátás</v>
      </c>
      <c r="H498" s="126" t="s">
        <v>75</v>
      </c>
      <c r="I498" s="127" t="s">
        <v>75</v>
      </c>
      <c r="J498" s="126" t="s">
        <v>75</v>
      </c>
      <c r="K498" s="176">
        <v>14</v>
      </c>
      <c r="L498" s="124">
        <v>5</v>
      </c>
      <c r="M498" s="177">
        <v>0</v>
      </c>
      <c r="N498" s="124">
        <v>4</v>
      </c>
      <c r="O498" s="124"/>
      <c r="P498" s="124">
        <v>3</v>
      </c>
      <c r="Q498" s="116" t="str">
        <f t="shared" si="15"/>
        <v>-</v>
      </c>
      <c r="R498" s="118"/>
      <c r="S498" s="129" t="s">
        <v>832</v>
      </c>
      <c r="T498" s="136"/>
      <c r="U498" s="131" t="s">
        <v>833</v>
      </c>
    </row>
    <row r="499" spans="1:21" ht="29" hidden="1" x14ac:dyDescent="0.35">
      <c r="A499" s="121" t="str">
        <f>IFERROR(VLOOKUP(B499,[17]lista!$B$2:$C$46,2,0),"")</f>
        <v>Békés</v>
      </c>
      <c r="B499" s="122" t="s">
        <v>916</v>
      </c>
      <c r="C499" s="123" t="s">
        <v>396</v>
      </c>
      <c r="D499" s="124" t="s">
        <v>835</v>
      </c>
      <c r="E499" s="125" t="s">
        <v>75</v>
      </c>
      <c r="F499" s="57" t="str">
        <f>VLOOKUP(D499,Háttér!$Q$2:$R$24,2,0)</f>
        <v>Informatika_és_távközlés</v>
      </c>
      <c r="G499" s="57" t="str">
        <f t="shared" si="14"/>
        <v>Gyulai SZC Ady Endre-Bay Zoltán Technikum és Szakképző Iskola Informatika_és_távközlés</v>
      </c>
      <c r="H499" s="126" t="s">
        <v>75</v>
      </c>
      <c r="I499" s="127" t="s">
        <v>75</v>
      </c>
      <c r="J499" s="126" t="s">
        <v>75</v>
      </c>
      <c r="K499" s="176">
        <v>28</v>
      </c>
      <c r="L499" s="124">
        <v>8</v>
      </c>
      <c r="M499" s="177">
        <v>1</v>
      </c>
      <c r="N499" s="124">
        <v>14</v>
      </c>
      <c r="O499" s="124"/>
      <c r="P499" s="124">
        <v>6</v>
      </c>
      <c r="Q499" s="116" t="str">
        <f t="shared" si="15"/>
        <v>-</v>
      </c>
      <c r="R499" s="118"/>
      <c r="S499" s="129" t="s">
        <v>832</v>
      </c>
      <c r="T499" s="136"/>
      <c r="U499" s="131" t="s">
        <v>833</v>
      </c>
    </row>
    <row r="500" spans="1:21" ht="29" hidden="1" x14ac:dyDescent="0.35">
      <c r="A500" s="121" t="str">
        <f>IFERROR(VLOOKUP(B500,[17]lista!$B$2:$C$46,2,0),"")</f>
        <v>Békés</v>
      </c>
      <c r="B500" s="122" t="s">
        <v>916</v>
      </c>
      <c r="C500" s="123" t="s">
        <v>396</v>
      </c>
      <c r="D500" s="124" t="s">
        <v>847</v>
      </c>
      <c r="E500" s="125" t="s">
        <v>75</v>
      </c>
      <c r="F500" s="57" t="str">
        <f>VLOOKUP(D500,Háttér!$Q$2:$R$24,2,0)</f>
        <v>Közlekedés_és_szállítmányozás</v>
      </c>
      <c r="G500" s="57" t="str">
        <f t="shared" si="14"/>
        <v>Gyulai SZC Ady Endre-Bay Zoltán Technikum és Szakképző Iskola Közlekedés_és_szállítmányozás</v>
      </c>
      <c r="H500" s="126" t="s">
        <v>75</v>
      </c>
      <c r="I500" s="127" t="s">
        <v>75</v>
      </c>
      <c r="J500" s="126" t="s">
        <v>75</v>
      </c>
      <c r="K500" s="176">
        <v>20</v>
      </c>
      <c r="L500" s="124">
        <v>20</v>
      </c>
      <c r="M500" s="177">
        <v>7</v>
      </c>
      <c r="N500" s="124">
        <v>27</v>
      </c>
      <c r="O500" s="124"/>
      <c r="P500" s="124">
        <v>10</v>
      </c>
      <c r="Q500" s="116" t="str">
        <f t="shared" si="15"/>
        <v>-</v>
      </c>
      <c r="R500" s="118"/>
      <c r="S500" s="129" t="s">
        <v>832</v>
      </c>
      <c r="T500" s="136"/>
      <c r="U500" s="131" t="s">
        <v>833</v>
      </c>
    </row>
    <row r="501" spans="1:21" ht="43.5" hidden="1" x14ac:dyDescent="0.35">
      <c r="A501" s="121" t="str">
        <f>IFERROR(VLOOKUP(B501,[17]lista!$B$2:$C$46,2,0),"")</f>
        <v>Békés</v>
      </c>
      <c r="B501" s="122" t="s">
        <v>916</v>
      </c>
      <c r="C501" s="123" t="s">
        <v>396</v>
      </c>
      <c r="D501" s="124" t="s">
        <v>836</v>
      </c>
      <c r="E501" s="125" t="s">
        <v>75</v>
      </c>
      <c r="F501" s="57" t="str">
        <f>VLOOKUP(D501,Háttér!$Q$2:$R$24,2,0)</f>
        <v>Gazdálkodás_és_menedzsment</v>
      </c>
      <c r="G501" s="57" t="str">
        <f t="shared" si="14"/>
        <v>Gyulai SZC Ady Endre-Bay Zoltán Technikum és Szakképző Iskola Gazdálkodás_és_menedzsment</v>
      </c>
      <c r="H501" s="126" t="s">
        <v>75</v>
      </c>
      <c r="I501" s="127" t="s">
        <v>75</v>
      </c>
      <c r="J501" s="126" t="s">
        <v>75</v>
      </c>
      <c r="K501" s="176">
        <v>12</v>
      </c>
      <c r="L501" s="124">
        <v>4</v>
      </c>
      <c r="M501" s="177">
        <v>1</v>
      </c>
      <c r="N501" s="124">
        <v>0</v>
      </c>
      <c r="O501" s="124"/>
      <c r="P501" s="124">
        <v>0</v>
      </c>
      <c r="Q501" s="116" t="str">
        <f t="shared" si="15"/>
        <v>+</v>
      </c>
      <c r="R501" s="118"/>
      <c r="S501" s="129" t="s">
        <v>832</v>
      </c>
      <c r="T501" s="138" t="s">
        <v>921</v>
      </c>
      <c r="U501" s="131" t="s">
        <v>833</v>
      </c>
    </row>
    <row r="502" spans="1:21" ht="29" hidden="1" x14ac:dyDescent="0.35">
      <c r="A502" s="121" t="str">
        <f>IFERROR(VLOOKUP(B502,[18]lista!$B$2:$C$46,2,0),"")</f>
        <v>Heves</v>
      </c>
      <c r="B502" s="122" t="s">
        <v>922</v>
      </c>
      <c r="C502" s="123" t="s">
        <v>367</v>
      </c>
      <c r="D502" s="124" t="s">
        <v>846</v>
      </c>
      <c r="E502" s="125" t="s">
        <v>75</v>
      </c>
      <c r="F502" s="57" t="str">
        <f>VLOOKUP(D502,Háttér!$Q$2:$R$24,2,0)</f>
        <v>Specializált_gép_és_járműgyártás</v>
      </c>
      <c r="G502" s="57" t="str">
        <f t="shared" si="14"/>
        <v>Heves Megyei SZC Bornemissza Gergely Technikum, Szakképző Iskola és Kollégium Specializált_gép_és_járműgyártás</v>
      </c>
      <c r="H502" s="126" t="s">
        <v>75</v>
      </c>
      <c r="I502" s="127" t="s">
        <v>75</v>
      </c>
      <c r="J502" s="126" t="s">
        <v>75</v>
      </c>
      <c r="K502" s="128">
        <v>32</v>
      </c>
      <c r="L502" s="128">
        <v>68</v>
      </c>
      <c r="M502" s="117">
        <v>30</v>
      </c>
      <c r="N502" s="128">
        <v>40</v>
      </c>
      <c r="O502" s="128"/>
      <c r="P502" s="128">
        <v>26</v>
      </c>
      <c r="Q502" s="116" t="str">
        <f t="shared" si="15"/>
        <v>+</v>
      </c>
      <c r="R502" s="118"/>
      <c r="S502" s="129" t="s">
        <v>832</v>
      </c>
      <c r="T502" s="136"/>
      <c r="U502" s="131" t="s">
        <v>833</v>
      </c>
    </row>
    <row r="503" spans="1:21" ht="29" hidden="1" x14ac:dyDescent="0.35">
      <c r="A503" s="121" t="str">
        <f>IFERROR(VLOOKUP(B503,[18]lista!$B$2:$C$46,2,0),"")</f>
        <v>Heves</v>
      </c>
      <c r="B503" s="122" t="s">
        <v>922</v>
      </c>
      <c r="C503" s="123" t="s">
        <v>367</v>
      </c>
      <c r="D503" s="124" t="s">
        <v>834</v>
      </c>
      <c r="E503" s="125" t="s">
        <v>75</v>
      </c>
      <c r="F503" s="57" t="str">
        <f>VLOOKUP(D503,Háttér!$Q$2:$R$24,2,0)</f>
        <v>Gépészet</v>
      </c>
      <c r="G503" s="57" t="str">
        <f t="shared" si="14"/>
        <v>Heves Megyei SZC Bornemissza Gergely Technikum, Szakképző Iskola és Kollégium Gépészet</v>
      </c>
      <c r="H503" s="126" t="s">
        <v>75</v>
      </c>
      <c r="I503" s="127" t="s">
        <v>75</v>
      </c>
      <c r="J503" s="126" t="s">
        <v>75</v>
      </c>
      <c r="K503" s="128">
        <v>16</v>
      </c>
      <c r="L503" s="128">
        <v>22</v>
      </c>
      <c r="M503" s="117">
        <v>2</v>
      </c>
      <c r="N503" s="128">
        <v>9</v>
      </c>
      <c r="O503" s="128"/>
      <c r="P503" s="128">
        <v>0</v>
      </c>
      <c r="Q503" s="116" t="str">
        <f t="shared" si="15"/>
        <v>+</v>
      </c>
      <c r="R503" s="118"/>
      <c r="S503" s="129" t="s">
        <v>832</v>
      </c>
      <c r="T503" s="136"/>
      <c r="U503" s="131" t="s">
        <v>833</v>
      </c>
    </row>
    <row r="504" spans="1:21" ht="29" hidden="1" x14ac:dyDescent="0.35">
      <c r="A504" s="121" t="str">
        <f>IFERROR(VLOOKUP(B504,[18]lista!$B$2:$C$46,2,0),"")</f>
        <v>Heves</v>
      </c>
      <c r="B504" s="122" t="s">
        <v>922</v>
      </c>
      <c r="C504" s="123" t="s">
        <v>367</v>
      </c>
      <c r="D504" s="124" t="s">
        <v>851</v>
      </c>
      <c r="E504" s="125" t="s">
        <v>75</v>
      </c>
      <c r="F504" s="57" t="str">
        <f>VLOOKUP(D504,Háttér!$Q$2:$R$24,2,0)</f>
        <v>Építőipar</v>
      </c>
      <c r="G504" s="57" t="str">
        <f t="shared" si="14"/>
        <v>Heves Megyei SZC Bornemissza Gergely Technikum, Szakképző Iskola és Kollégium Építőipar</v>
      </c>
      <c r="H504" s="126" t="s">
        <v>75</v>
      </c>
      <c r="I504" s="127" t="s">
        <v>75</v>
      </c>
      <c r="J504" s="126" t="s">
        <v>75</v>
      </c>
      <c r="K504" s="128">
        <v>16</v>
      </c>
      <c r="L504" s="128">
        <v>12</v>
      </c>
      <c r="M504" s="117">
        <v>1</v>
      </c>
      <c r="N504" s="128">
        <v>8</v>
      </c>
      <c r="O504" s="128"/>
      <c r="P504" s="128">
        <v>0</v>
      </c>
      <c r="Q504" s="116" t="str">
        <f t="shared" si="15"/>
        <v>+</v>
      </c>
      <c r="R504" s="118"/>
      <c r="S504" s="129" t="s">
        <v>832</v>
      </c>
      <c r="T504" s="136"/>
      <c r="U504" s="131" t="s">
        <v>833</v>
      </c>
    </row>
    <row r="505" spans="1:21" ht="29" hidden="1" x14ac:dyDescent="0.35">
      <c r="A505" s="121" t="str">
        <f>IFERROR(VLOOKUP(B505,[18]lista!$B$2:$C$46,2,0),"")</f>
        <v>Heves</v>
      </c>
      <c r="B505" s="122" t="s">
        <v>922</v>
      </c>
      <c r="C505" s="123" t="s">
        <v>368</v>
      </c>
      <c r="D505" s="124" t="s">
        <v>841</v>
      </c>
      <c r="E505" s="125" t="s">
        <v>75</v>
      </c>
      <c r="F505" s="57" t="str">
        <f>VLOOKUP(D505,Háttér!$Q$2:$R$24,2,0)</f>
        <v>Egészségügy</v>
      </c>
      <c r="G505" s="57" t="str">
        <f t="shared" si="14"/>
        <v>Heves Megyei SZC Damjanich János Technikum, Szakképző Iskola és Kollégium Egészségügy</v>
      </c>
      <c r="H505" s="126" t="s">
        <v>75</v>
      </c>
      <c r="I505" s="127" t="s">
        <v>75</v>
      </c>
      <c r="J505" s="126" t="s">
        <v>75</v>
      </c>
      <c r="K505" s="128">
        <v>16</v>
      </c>
      <c r="L505" s="128">
        <v>33</v>
      </c>
      <c r="M505" s="117">
        <v>5</v>
      </c>
      <c r="N505" s="128">
        <v>26</v>
      </c>
      <c r="O505" s="128"/>
      <c r="P505" s="128">
        <v>11</v>
      </c>
      <c r="Q505" s="116" t="str">
        <f t="shared" si="15"/>
        <v>-</v>
      </c>
      <c r="R505" s="118"/>
      <c r="S505" s="129" t="s">
        <v>832</v>
      </c>
      <c r="T505" s="179" t="s">
        <v>923</v>
      </c>
      <c r="U505" s="131" t="s">
        <v>843</v>
      </c>
    </row>
    <row r="506" spans="1:21" ht="29" hidden="1" x14ac:dyDescent="0.35">
      <c r="A506" s="121" t="str">
        <f>IFERROR(VLOOKUP(B506,[18]lista!$B$2:$C$46,2,0),"")</f>
        <v>Heves</v>
      </c>
      <c r="B506" s="122" t="s">
        <v>922</v>
      </c>
      <c r="C506" s="123" t="s">
        <v>368</v>
      </c>
      <c r="D506" s="124" t="s">
        <v>857</v>
      </c>
      <c r="E506" s="125" t="s">
        <v>75</v>
      </c>
      <c r="F506" s="57" t="str">
        <f>VLOOKUP(D506,Háttér!$Q$2:$R$24,2,0)</f>
        <v>Elektronika_és_elektrotechnika</v>
      </c>
      <c r="G506" s="57" t="str">
        <f t="shared" si="14"/>
        <v>Heves Megyei SZC Damjanich János Technikum, Szakképző Iskola és Kollégium Elektronika_és_elektrotechnika</v>
      </c>
      <c r="H506" s="126" t="s">
        <v>75</v>
      </c>
      <c r="I506" s="127" t="s">
        <v>75</v>
      </c>
      <c r="J506" s="126" t="s">
        <v>75</v>
      </c>
      <c r="K506" s="128">
        <v>16</v>
      </c>
      <c r="L506" s="128">
        <v>81</v>
      </c>
      <c r="M506" s="117">
        <v>16</v>
      </c>
      <c r="N506" s="128">
        <v>51</v>
      </c>
      <c r="O506" s="128"/>
      <c r="P506" s="128">
        <v>8</v>
      </c>
      <c r="Q506" s="116" t="str">
        <f t="shared" si="15"/>
        <v>+</v>
      </c>
      <c r="R506" s="180"/>
      <c r="S506" s="129" t="s">
        <v>832</v>
      </c>
      <c r="T506" s="136"/>
      <c r="U506" s="131" t="s">
        <v>833</v>
      </c>
    </row>
    <row r="507" spans="1:21" ht="29" hidden="1" x14ac:dyDescent="0.35">
      <c r="A507" s="121" t="str">
        <f>IFERROR(VLOOKUP(B507,[18]lista!$B$2:$C$46,2,0),"")</f>
        <v>Heves</v>
      </c>
      <c r="B507" s="122" t="s">
        <v>922</v>
      </c>
      <c r="C507" s="123" t="s">
        <v>368</v>
      </c>
      <c r="D507" s="124" t="s">
        <v>847</v>
      </c>
      <c r="E507" s="125" t="s">
        <v>75</v>
      </c>
      <c r="F507" s="57" t="str">
        <f>VLOOKUP(D507,Háttér!$Q$2:$R$24,2,0)</f>
        <v>Közlekedés_és_szállítmányozás</v>
      </c>
      <c r="G507" s="57" t="str">
        <f t="shared" si="14"/>
        <v>Heves Megyei SZC Damjanich János Technikum, Szakképző Iskola és Kollégium Közlekedés_és_szállítmányozás</v>
      </c>
      <c r="H507" s="126" t="s">
        <v>75</v>
      </c>
      <c r="I507" s="127" t="s">
        <v>75</v>
      </c>
      <c r="J507" s="126" t="s">
        <v>75</v>
      </c>
      <c r="K507" s="128">
        <v>16</v>
      </c>
      <c r="L507" s="128">
        <v>59</v>
      </c>
      <c r="M507" s="117">
        <v>16</v>
      </c>
      <c r="N507" s="128">
        <v>52</v>
      </c>
      <c r="O507" s="128"/>
      <c r="P507" s="128">
        <v>9</v>
      </c>
      <c r="Q507" s="116" t="str">
        <f t="shared" si="15"/>
        <v>+</v>
      </c>
      <c r="R507" s="118"/>
      <c r="S507" s="129" t="s">
        <v>832</v>
      </c>
      <c r="T507" s="136"/>
      <c r="U507" s="131" t="s">
        <v>833</v>
      </c>
    </row>
    <row r="508" spans="1:21" ht="29" hidden="1" x14ac:dyDescent="0.35">
      <c r="A508" s="121" t="str">
        <f>IFERROR(VLOOKUP(B508,[18]lista!$B$2:$C$46,2,0),"")</f>
        <v>Heves</v>
      </c>
      <c r="B508" s="122" t="s">
        <v>922</v>
      </c>
      <c r="C508" s="123" t="s">
        <v>368</v>
      </c>
      <c r="D508" s="124" t="s">
        <v>846</v>
      </c>
      <c r="E508" s="125" t="s">
        <v>75</v>
      </c>
      <c r="F508" s="57" t="str">
        <f>VLOOKUP(D508,Háttér!$Q$2:$R$24,2,0)</f>
        <v>Specializált_gép_és_járműgyártás</v>
      </c>
      <c r="G508" s="57" t="str">
        <f t="shared" si="14"/>
        <v>Heves Megyei SZC Damjanich János Technikum, Szakképző Iskola és Kollégium Specializált_gép_és_járműgyártás</v>
      </c>
      <c r="H508" s="126" t="s">
        <v>75</v>
      </c>
      <c r="I508" s="127" t="s">
        <v>75</v>
      </c>
      <c r="J508" s="126" t="s">
        <v>75</v>
      </c>
      <c r="K508" s="128">
        <v>32</v>
      </c>
      <c r="L508" s="128">
        <v>79</v>
      </c>
      <c r="M508" s="117">
        <v>13</v>
      </c>
      <c r="N508" s="128">
        <v>54</v>
      </c>
      <c r="O508" s="128"/>
      <c r="P508" s="128">
        <v>20</v>
      </c>
      <c r="Q508" s="116" t="str">
        <f t="shared" si="15"/>
        <v>-</v>
      </c>
      <c r="R508" s="118"/>
      <c r="S508" s="129" t="s">
        <v>832</v>
      </c>
      <c r="T508" s="136"/>
      <c r="U508" s="131" t="s">
        <v>833</v>
      </c>
    </row>
    <row r="509" spans="1:21" ht="29" hidden="1" x14ac:dyDescent="0.35">
      <c r="A509" s="121" t="str">
        <f>IFERROR(VLOOKUP(B509,[18]lista!$B$2:$C$46,2,0),"")</f>
        <v>Heves</v>
      </c>
      <c r="B509" s="122" t="s">
        <v>922</v>
      </c>
      <c r="C509" s="123" t="s">
        <v>368</v>
      </c>
      <c r="D509" s="124" t="s">
        <v>846</v>
      </c>
      <c r="E509" s="125" t="s">
        <v>75</v>
      </c>
      <c r="F509" s="57" t="str">
        <f>VLOOKUP(D509,Háttér!$Q$2:$R$24,2,0)</f>
        <v>Specializált_gép_és_járműgyártás</v>
      </c>
      <c r="G509" s="57" t="str">
        <f t="shared" si="14"/>
        <v>Heves Megyei SZC Damjanich János Technikum, Szakképző Iskola és Kollégium Specializált_gép_és_járműgyártás</v>
      </c>
      <c r="H509" s="126" t="s">
        <v>75</v>
      </c>
      <c r="I509" s="127" t="s">
        <v>75</v>
      </c>
      <c r="J509" s="126" t="s">
        <v>75</v>
      </c>
      <c r="K509" s="128">
        <v>16</v>
      </c>
      <c r="L509" s="128">
        <v>0</v>
      </c>
      <c r="M509" s="117">
        <v>13</v>
      </c>
      <c r="N509" s="128">
        <v>51</v>
      </c>
      <c r="O509" s="128"/>
      <c r="P509" s="128">
        <v>10</v>
      </c>
      <c r="Q509" s="116" t="str">
        <f t="shared" si="15"/>
        <v>+</v>
      </c>
      <c r="R509" s="118"/>
      <c r="S509" s="129" t="s">
        <v>832</v>
      </c>
      <c r="T509" s="136"/>
      <c r="U509" s="131" t="s">
        <v>833</v>
      </c>
    </row>
    <row r="510" spans="1:21" ht="29" hidden="1" x14ac:dyDescent="0.35">
      <c r="A510" s="121" t="str">
        <f>IFERROR(VLOOKUP(B510,[18]lista!$B$2:$C$46,2,0),"")</f>
        <v>Heves</v>
      </c>
      <c r="B510" s="122" t="s">
        <v>922</v>
      </c>
      <c r="C510" s="123" t="s">
        <v>369</v>
      </c>
      <c r="D510" s="124" t="s">
        <v>851</v>
      </c>
      <c r="E510" s="125" t="s">
        <v>75</v>
      </c>
      <c r="F510" s="57" t="str">
        <f>VLOOKUP(D510,Háttér!$Q$2:$R$24,2,0)</f>
        <v>Építőipar</v>
      </c>
      <c r="G510" s="57" t="str">
        <f t="shared" si="14"/>
        <v>Heves Megyei SZC József Attila Technikum, Szakképző Iskola és Kollégium Építőipar</v>
      </c>
      <c r="H510" s="126" t="s">
        <v>75</v>
      </c>
      <c r="I510" s="127" t="s">
        <v>75</v>
      </c>
      <c r="J510" s="126" t="s">
        <v>75</v>
      </c>
      <c r="K510" s="128">
        <v>15</v>
      </c>
      <c r="L510" s="128">
        <v>0</v>
      </c>
      <c r="M510" s="117">
        <v>8</v>
      </c>
      <c r="N510" s="128">
        <v>0</v>
      </c>
      <c r="O510" s="128"/>
      <c r="P510" s="128">
        <v>0</v>
      </c>
      <c r="Q510" s="116" t="str">
        <f t="shared" si="15"/>
        <v>+</v>
      </c>
      <c r="R510" s="118"/>
      <c r="S510" s="129" t="s">
        <v>832</v>
      </c>
      <c r="T510" s="179" t="s">
        <v>924</v>
      </c>
      <c r="U510" s="131" t="s">
        <v>833</v>
      </c>
    </row>
    <row r="511" spans="1:21" ht="29" hidden="1" x14ac:dyDescent="0.35">
      <c r="A511" s="121" t="str">
        <f>IFERROR(VLOOKUP(B511,[18]lista!$B$2:$C$46,2,0),"")</f>
        <v>Heves</v>
      </c>
      <c r="B511" s="122" t="s">
        <v>922</v>
      </c>
      <c r="C511" s="123" t="s">
        <v>369</v>
      </c>
      <c r="D511" s="124" t="s">
        <v>844</v>
      </c>
      <c r="E511" s="125" t="s">
        <v>75</v>
      </c>
      <c r="F511" s="57" t="str">
        <f>VLOOKUP(D511,Háttér!$Q$2:$R$24,2,0)</f>
        <v>Fa_és_bútoripar</v>
      </c>
      <c r="G511" s="57" t="str">
        <f t="shared" si="14"/>
        <v>Heves Megyei SZC József Attila Technikum, Szakképző Iskola és Kollégium Fa_és_bútoripar</v>
      </c>
      <c r="H511" s="126" t="s">
        <v>75</v>
      </c>
      <c r="I511" s="127" t="s">
        <v>75</v>
      </c>
      <c r="J511" s="126" t="s">
        <v>75</v>
      </c>
      <c r="K511" s="128">
        <v>15</v>
      </c>
      <c r="L511" s="128">
        <v>0</v>
      </c>
      <c r="M511" s="117">
        <v>4</v>
      </c>
      <c r="N511" s="128">
        <v>0</v>
      </c>
      <c r="O511" s="128"/>
      <c r="P511" s="128">
        <v>0</v>
      </c>
      <c r="Q511" s="116" t="str">
        <f t="shared" si="15"/>
        <v>+</v>
      </c>
      <c r="R511" s="118"/>
      <c r="S511" s="129" t="s">
        <v>832</v>
      </c>
      <c r="T511" s="179" t="s">
        <v>924</v>
      </c>
      <c r="U511" s="131" t="s">
        <v>833</v>
      </c>
    </row>
    <row r="512" spans="1:21" ht="29" hidden="1" x14ac:dyDescent="0.35">
      <c r="A512" s="121" t="str">
        <f>IFERROR(VLOOKUP(B512,[18]lista!$B$2:$C$46,2,0),"")</f>
        <v>Heves</v>
      </c>
      <c r="B512" s="122" t="s">
        <v>922</v>
      </c>
      <c r="C512" s="123" t="s">
        <v>369</v>
      </c>
      <c r="D512" s="124" t="s">
        <v>834</v>
      </c>
      <c r="E512" s="125" t="s">
        <v>75</v>
      </c>
      <c r="F512" s="57" t="str">
        <f>VLOOKUP(D512,Háttér!$Q$2:$R$24,2,0)</f>
        <v>Gépészet</v>
      </c>
      <c r="G512" s="57" t="str">
        <f t="shared" si="14"/>
        <v>Heves Megyei SZC József Attila Technikum, Szakképző Iskola és Kollégium Gépészet</v>
      </c>
      <c r="H512" s="126" t="s">
        <v>75</v>
      </c>
      <c r="I512" s="127" t="s">
        <v>75</v>
      </c>
      <c r="J512" s="126" t="s">
        <v>75</v>
      </c>
      <c r="K512" s="128">
        <v>15</v>
      </c>
      <c r="L512" s="128">
        <v>42</v>
      </c>
      <c r="M512" s="117">
        <v>7</v>
      </c>
      <c r="N512" s="128">
        <v>25</v>
      </c>
      <c r="O512" s="128"/>
      <c r="P512" s="128">
        <v>6</v>
      </c>
      <c r="Q512" s="116" t="str">
        <f t="shared" si="15"/>
        <v>+</v>
      </c>
      <c r="R512" s="118"/>
      <c r="S512" s="129" t="s">
        <v>832</v>
      </c>
      <c r="T512" s="136"/>
      <c r="U512" s="131" t="s">
        <v>833</v>
      </c>
    </row>
    <row r="513" spans="1:21" ht="29" hidden="1" x14ac:dyDescent="0.35">
      <c r="A513" s="121" t="str">
        <f>IFERROR(VLOOKUP(B513,[18]lista!$B$2:$C$46,2,0),"")</f>
        <v>Heves</v>
      </c>
      <c r="B513" s="122" t="s">
        <v>922</v>
      </c>
      <c r="C513" s="123" t="s">
        <v>369</v>
      </c>
      <c r="D513" s="124" t="s">
        <v>835</v>
      </c>
      <c r="E513" s="125" t="s">
        <v>75</v>
      </c>
      <c r="F513" s="57" t="str">
        <f>VLOOKUP(D513,Háttér!$Q$2:$R$24,2,0)</f>
        <v>Informatika_és_távközlés</v>
      </c>
      <c r="G513" s="57" t="str">
        <f t="shared" si="14"/>
        <v>Heves Megyei SZC József Attila Technikum, Szakképző Iskola és Kollégium Informatika_és_távközlés</v>
      </c>
      <c r="H513" s="126" t="s">
        <v>75</v>
      </c>
      <c r="I513" s="127" t="s">
        <v>75</v>
      </c>
      <c r="J513" s="126" t="s">
        <v>75</v>
      </c>
      <c r="K513" s="128">
        <v>15</v>
      </c>
      <c r="L513" s="128">
        <v>80</v>
      </c>
      <c r="M513" s="117">
        <v>15</v>
      </c>
      <c r="N513" s="128">
        <v>33</v>
      </c>
      <c r="O513" s="128"/>
      <c r="P513" s="128">
        <v>8</v>
      </c>
      <c r="Q513" s="116" t="str">
        <f t="shared" si="15"/>
        <v>+</v>
      </c>
      <c r="R513" s="118"/>
      <c r="S513" s="129" t="s">
        <v>832</v>
      </c>
      <c r="T513" s="136"/>
      <c r="U513" s="131" t="s">
        <v>833</v>
      </c>
    </row>
    <row r="514" spans="1:21" ht="29" hidden="1" x14ac:dyDescent="0.35">
      <c r="A514" s="121" t="str">
        <f>IFERROR(VLOOKUP(B514,[18]lista!$B$2:$C$46,2,0),"")</f>
        <v>Heves</v>
      </c>
      <c r="B514" s="122" t="s">
        <v>922</v>
      </c>
      <c r="C514" s="123" t="s">
        <v>369</v>
      </c>
      <c r="D514" s="124" t="s">
        <v>861</v>
      </c>
      <c r="E514" s="125" t="s">
        <v>75</v>
      </c>
      <c r="F514" s="57" t="str">
        <f>VLOOKUP(D514,Háttér!$Q$2:$R$24,2,0)</f>
        <v>Sport</v>
      </c>
      <c r="G514" s="57" t="str">
        <f t="shared" si="14"/>
        <v>Heves Megyei SZC József Attila Technikum, Szakképző Iskola és Kollégium Sport</v>
      </c>
      <c r="H514" s="126" t="s">
        <v>75</v>
      </c>
      <c r="I514" s="127" t="s">
        <v>75</v>
      </c>
      <c r="J514" s="126" t="s">
        <v>75</v>
      </c>
      <c r="K514" s="128">
        <v>30</v>
      </c>
      <c r="L514" s="128">
        <v>17</v>
      </c>
      <c r="M514" s="117">
        <v>5</v>
      </c>
      <c r="N514" s="128">
        <v>16</v>
      </c>
      <c r="O514" s="128"/>
      <c r="P514" s="128">
        <v>3</v>
      </c>
      <c r="Q514" s="116" t="str">
        <f t="shared" si="15"/>
        <v>+</v>
      </c>
      <c r="R514" s="118"/>
      <c r="S514" s="129" t="s">
        <v>832</v>
      </c>
      <c r="T514" s="136"/>
      <c r="U514" s="131" t="s">
        <v>833</v>
      </c>
    </row>
    <row r="515" spans="1:21" ht="29" hidden="1" x14ac:dyDescent="0.35">
      <c r="A515" s="121" t="str">
        <f>IFERROR(VLOOKUP(B515,[18]lista!$B$2:$C$46,2,0),"")</f>
        <v>Heves</v>
      </c>
      <c r="B515" s="122" t="s">
        <v>922</v>
      </c>
      <c r="C515" s="123" t="s">
        <v>369</v>
      </c>
      <c r="D515" s="124" t="s">
        <v>840</v>
      </c>
      <c r="E515" s="125" t="s">
        <v>75</v>
      </c>
      <c r="F515" s="57" t="str">
        <f>VLOOKUP(D515,Háttér!$Q$2:$R$24,2,0)</f>
        <v>Szépészet</v>
      </c>
      <c r="G515" s="57" t="str">
        <f t="shared" ref="G515:G578" si="16">C515&amp;" "&amp;F515</f>
        <v>Heves Megyei SZC József Attila Technikum, Szakképző Iskola és Kollégium Szépészet</v>
      </c>
      <c r="H515" s="126" t="s">
        <v>75</v>
      </c>
      <c r="I515" s="127" t="s">
        <v>75</v>
      </c>
      <c r="J515" s="126" t="s">
        <v>75</v>
      </c>
      <c r="K515" s="128">
        <v>15</v>
      </c>
      <c r="L515" s="128">
        <v>65</v>
      </c>
      <c r="M515" s="117">
        <v>15</v>
      </c>
      <c r="N515" s="128">
        <v>51</v>
      </c>
      <c r="O515" s="128"/>
      <c r="P515" s="128">
        <v>14</v>
      </c>
      <c r="Q515" s="116" t="str">
        <f t="shared" ref="Q515:Q578" si="17">IF(P515&lt;=M515,"+","-")</f>
        <v>+</v>
      </c>
      <c r="R515" s="118"/>
      <c r="S515" s="129" t="s">
        <v>832</v>
      </c>
      <c r="T515" s="136"/>
      <c r="U515" s="131" t="s">
        <v>833</v>
      </c>
    </row>
    <row r="516" spans="1:21" ht="29" hidden="1" x14ac:dyDescent="0.35">
      <c r="A516" s="121" t="str">
        <f>IFERROR(VLOOKUP(B516,[18]lista!$B$2:$C$46,2,0),"")</f>
        <v>Heves</v>
      </c>
      <c r="B516" s="122" t="s">
        <v>922</v>
      </c>
      <c r="C516" s="123" t="s">
        <v>369</v>
      </c>
      <c r="D516" s="124" t="s">
        <v>854</v>
      </c>
      <c r="E516" s="125" t="s">
        <v>75</v>
      </c>
      <c r="F516" s="57" t="str">
        <f>VLOOKUP(D516,Háttér!$Q$2:$R$24,2,0)</f>
        <v>Vegyipar</v>
      </c>
      <c r="G516" s="57" t="str">
        <f t="shared" si="16"/>
        <v>Heves Megyei SZC József Attila Technikum, Szakképző Iskola és Kollégium Vegyipar</v>
      </c>
      <c r="H516" s="126" t="s">
        <v>75</v>
      </c>
      <c r="I516" s="127" t="s">
        <v>75</v>
      </c>
      <c r="J516" s="126" t="s">
        <v>75</v>
      </c>
      <c r="K516" s="128">
        <v>15</v>
      </c>
      <c r="L516" s="128">
        <v>6</v>
      </c>
      <c r="M516" s="117">
        <v>0</v>
      </c>
      <c r="N516" s="128">
        <v>9</v>
      </c>
      <c r="O516" s="128"/>
      <c r="P516" s="128">
        <v>7</v>
      </c>
      <c r="Q516" s="116" t="str">
        <f t="shared" si="17"/>
        <v>-</v>
      </c>
      <c r="R516" s="118"/>
      <c r="S516" s="129" t="s">
        <v>832</v>
      </c>
      <c r="T516" s="136"/>
      <c r="U516" s="131" t="s">
        <v>833</v>
      </c>
    </row>
    <row r="517" spans="1:21" ht="43.5" hidden="1" x14ac:dyDescent="0.35">
      <c r="A517" s="121" t="str">
        <f>IFERROR(VLOOKUP(B517,[18]lista!$B$2:$C$46,2,0),"")</f>
        <v>Heves</v>
      </c>
      <c r="B517" s="122" t="s">
        <v>922</v>
      </c>
      <c r="C517" s="123" t="s">
        <v>371</v>
      </c>
      <c r="D517" s="124" t="s">
        <v>841</v>
      </c>
      <c r="E517" s="125" t="s">
        <v>75</v>
      </c>
      <c r="F517" s="57" t="str">
        <f>VLOOKUP(D517,Háttér!$Q$2:$R$24,2,0)</f>
        <v>Egészségügy</v>
      </c>
      <c r="G517" s="57" t="str">
        <f t="shared" si="16"/>
        <v>Heves Megyei SZC Kossuth Zsuzsanna Technikum, Szakképző Iskola, Kollégium és Könyvtár Egészségügy</v>
      </c>
      <c r="H517" s="126" t="s">
        <v>75</v>
      </c>
      <c r="I517" s="127" t="s">
        <v>75</v>
      </c>
      <c r="J517" s="126" t="s">
        <v>75</v>
      </c>
      <c r="K517" s="128">
        <v>34</v>
      </c>
      <c r="L517" s="128">
        <v>84</v>
      </c>
      <c r="M517" s="117">
        <v>32</v>
      </c>
      <c r="N517" s="128">
        <v>88</v>
      </c>
      <c r="O517" s="128"/>
      <c r="P517" s="128">
        <v>27</v>
      </c>
      <c r="Q517" s="116" t="str">
        <f t="shared" si="17"/>
        <v>+</v>
      </c>
      <c r="R517" s="118"/>
      <c r="S517" s="129" t="s">
        <v>832</v>
      </c>
      <c r="T517" s="136"/>
      <c r="U517" s="131" t="s">
        <v>843</v>
      </c>
    </row>
    <row r="518" spans="1:21" ht="43.5" hidden="1" x14ac:dyDescent="0.35">
      <c r="A518" s="121" t="str">
        <f>IFERROR(VLOOKUP(B518,[18]lista!$B$2:$C$46,2,0),"")</f>
        <v>Heves</v>
      </c>
      <c r="B518" s="122" t="s">
        <v>922</v>
      </c>
      <c r="C518" s="123" t="s">
        <v>371</v>
      </c>
      <c r="D518" s="124" t="s">
        <v>850</v>
      </c>
      <c r="E518" s="125" t="s">
        <v>75</v>
      </c>
      <c r="F518" s="57" t="str">
        <f>VLOOKUP(D518,Háttér!$Q$2:$R$24,2,0)</f>
        <v>Szociális</v>
      </c>
      <c r="G518" s="57" t="str">
        <f t="shared" si="16"/>
        <v>Heves Megyei SZC Kossuth Zsuzsanna Technikum, Szakképző Iskola, Kollégium és Könyvtár Szociális</v>
      </c>
      <c r="H518" s="126" t="s">
        <v>75</v>
      </c>
      <c r="I518" s="127" t="s">
        <v>75</v>
      </c>
      <c r="J518" s="126" t="s">
        <v>75</v>
      </c>
      <c r="K518" s="128">
        <v>34</v>
      </c>
      <c r="L518" s="128">
        <v>84</v>
      </c>
      <c r="M518" s="117">
        <v>34</v>
      </c>
      <c r="N518" s="128">
        <v>68</v>
      </c>
      <c r="O518" s="128"/>
      <c r="P518" s="128">
        <v>15</v>
      </c>
      <c r="Q518" s="116" t="str">
        <f t="shared" si="17"/>
        <v>+</v>
      </c>
      <c r="R518" s="118"/>
      <c r="S518" s="129" t="s">
        <v>832</v>
      </c>
      <c r="T518" s="136"/>
      <c r="U518" s="131" t="s">
        <v>833</v>
      </c>
    </row>
    <row r="519" spans="1:21" ht="43.5" hidden="1" x14ac:dyDescent="0.35">
      <c r="A519" s="121" t="str">
        <f>IFERROR(VLOOKUP(B519,[18]lista!$B$2:$C$46,2,0),"")</f>
        <v>Heves</v>
      </c>
      <c r="B519" s="122" t="s">
        <v>922</v>
      </c>
      <c r="C519" s="123" t="s">
        <v>371</v>
      </c>
      <c r="D519" s="124" t="s">
        <v>837</v>
      </c>
      <c r="E519" s="125" t="s">
        <v>75</v>
      </c>
      <c r="F519" s="57" t="str">
        <f>VLOOKUP(D519,Háttér!$Q$2:$R$24,2,0)</f>
        <v>Rendészet_és_közszolgálat</v>
      </c>
      <c r="G519" s="57" t="str">
        <f t="shared" si="16"/>
        <v>Heves Megyei SZC Kossuth Zsuzsanna Technikum, Szakképző Iskola, Kollégium és Könyvtár Rendészet_és_közszolgálat</v>
      </c>
      <c r="H519" s="126" t="s">
        <v>75</v>
      </c>
      <c r="I519" s="127" t="s">
        <v>75</v>
      </c>
      <c r="J519" s="126" t="s">
        <v>75</v>
      </c>
      <c r="K519" s="128">
        <v>34</v>
      </c>
      <c r="L519" s="128">
        <v>136</v>
      </c>
      <c r="M519" s="117">
        <v>30</v>
      </c>
      <c r="N519" s="128">
        <v>97</v>
      </c>
      <c r="O519" s="128"/>
      <c r="P519" s="128">
        <v>30</v>
      </c>
      <c r="Q519" s="116" t="str">
        <f t="shared" si="17"/>
        <v>+</v>
      </c>
      <c r="R519" s="118"/>
      <c r="S519" s="129" t="s">
        <v>832</v>
      </c>
      <c r="T519" s="136"/>
      <c r="U519" s="131" t="s">
        <v>839</v>
      </c>
    </row>
    <row r="520" spans="1:21" ht="29" hidden="1" x14ac:dyDescent="0.35">
      <c r="A520" s="121" t="str">
        <f>IFERROR(VLOOKUP(B520,[18]lista!$B$2:$C$46,2,0),"")</f>
        <v>Heves</v>
      </c>
      <c r="B520" s="122" t="s">
        <v>922</v>
      </c>
      <c r="C520" s="123" t="s">
        <v>372</v>
      </c>
      <c r="D520" s="124" t="s">
        <v>837</v>
      </c>
      <c r="E520" s="125" t="s">
        <v>75</v>
      </c>
      <c r="F520" s="57" t="str">
        <f>VLOOKUP(D520,Háttér!$Q$2:$R$24,2,0)</f>
        <v>Rendészet_és_közszolgálat</v>
      </c>
      <c r="G520" s="57" t="str">
        <f t="shared" si="16"/>
        <v>Heves Megyei SZC Március 15. Technikum, Szakképző Iskola és Kollégium Rendészet_és_közszolgálat</v>
      </c>
      <c r="H520" s="126" t="s">
        <v>75</v>
      </c>
      <c r="I520" s="127" t="s">
        <v>75</v>
      </c>
      <c r="J520" s="126" t="s">
        <v>75</v>
      </c>
      <c r="K520" s="128">
        <v>26</v>
      </c>
      <c r="L520" s="128">
        <v>79</v>
      </c>
      <c r="M520" s="117">
        <v>26</v>
      </c>
      <c r="N520" s="128">
        <v>51</v>
      </c>
      <c r="O520" s="128"/>
      <c r="P520" s="128">
        <v>20</v>
      </c>
      <c r="Q520" s="116" t="str">
        <f t="shared" si="17"/>
        <v>+</v>
      </c>
      <c r="R520" s="118"/>
      <c r="S520" s="129" t="s">
        <v>832</v>
      </c>
      <c r="T520" s="136"/>
      <c r="U520" s="131" t="s">
        <v>839</v>
      </c>
    </row>
    <row r="521" spans="1:21" ht="29" hidden="1" x14ac:dyDescent="0.35">
      <c r="A521" s="121" t="str">
        <f>IFERROR(VLOOKUP(B521,[18]lista!$B$2:$C$46,2,0),"")</f>
        <v>Heves</v>
      </c>
      <c r="B521" s="122" t="s">
        <v>922</v>
      </c>
      <c r="C521" s="123" t="s">
        <v>372</v>
      </c>
      <c r="D521" s="124" t="s">
        <v>861</v>
      </c>
      <c r="E521" s="125" t="s">
        <v>75</v>
      </c>
      <c r="F521" s="57" t="str">
        <f>VLOOKUP(D521,Háttér!$Q$2:$R$24,2,0)</f>
        <v>Sport</v>
      </c>
      <c r="G521" s="57" t="str">
        <f t="shared" si="16"/>
        <v>Heves Megyei SZC Március 15. Technikum, Szakképző Iskola és Kollégium Sport</v>
      </c>
      <c r="H521" s="126" t="s">
        <v>75</v>
      </c>
      <c r="I521" s="127" t="s">
        <v>75</v>
      </c>
      <c r="J521" s="126" t="s">
        <v>75</v>
      </c>
      <c r="K521" s="128">
        <v>17</v>
      </c>
      <c r="L521" s="128">
        <v>56</v>
      </c>
      <c r="M521" s="117">
        <v>17</v>
      </c>
      <c r="N521" s="128">
        <v>39</v>
      </c>
      <c r="O521" s="128"/>
      <c r="P521" s="128">
        <v>10</v>
      </c>
      <c r="Q521" s="116" t="str">
        <f t="shared" si="17"/>
        <v>+</v>
      </c>
      <c r="R521" s="118"/>
      <c r="S521" s="129" t="s">
        <v>832</v>
      </c>
      <c r="T521" s="136"/>
      <c r="U521" s="131" t="s">
        <v>833</v>
      </c>
    </row>
    <row r="522" spans="1:21" ht="29" hidden="1" x14ac:dyDescent="0.35">
      <c r="A522" s="121" t="str">
        <f>IFERROR(VLOOKUP(B522,[18]lista!$B$2:$C$46,2,0),"")</f>
        <v>Heves</v>
      </c>
      <c r="B522" s="122" t="s">
        <v>922</v>
      </c>
      <c r="C522" s="123" t="s">
        <v>372</v>
      </c>
      <c r="D522" s="124" t="s">
        <v>831</v>
      </c>
      <c r="E522" s="125" t="s">
        <v>75</v>
      </c>
      <c r="F522" s="57" t="str">
        <f>VLOOKUP(D522,Háttér!$Q$2:$R$24,2,0)</f>
        <v>Turizmus_vendéglátás</v>
      </c>
      <c r="G522" s="57" t="str">
        <f t="shared" si="16"/>
        <v>Heves Megyei SZC Március 15. Technikum, Szakképző Iskola és Kollégium Turizmus_vendéglátás</v>
      </c>
      <c r="H522" s="126" t="s">
        <v>75</v>
      </c>
      <c r="I522" s="127" t="s">
        <v>75</v>
      </c>
      <c r="J522" s="126" t="s">
        <v>75</v>
      </c>
      <c r="K522" s="128">
        <v>26</v>
      </c>
      <c r="L522" s="128">
        <v>52</v>
      </c>
      <c r="M522" s="117">
        <v>16</v>
      </c>
      <c r="N522" s="128">
        <v>35</v>
      </c>
      <c r="O522" s="128"/>
      <c r="P522" s="128">
        <v>17</v>
      </c>
      <c r="Q522" s="116" t="str">
        <f t="shared" si="17"/>
        <v>-</v>
      </c>
      <c r="R522" s="118"/>
      <c r="S522" s="129" t="s">
        <v>832</v>
      </c>
      <c r="T522" s="136"/>
      <c r="U522" s="131" t="s">
        <v>833</v>
      </c>
    </row>
    <row r="523" spans="1:21" ht="72.5" hidden="1" x14ac:dyDescent="0.35">
      <c r="A523" s="121" t="str">
        <f>IFERROR(VLOOKUP(B523,[18]lista!$B$2:$C$46,2,0),"")</f>
        <v>Heves</v>
      </c>
      <c r="B523" s="122" t="s">
        <v>922</v>
      </c>
      <c r="C523" s="123" t="s">
        <v>372</v>
      </c>
      <c r="D523" s="124" t="s">
        <v>850</v>
      </c>
      <c r="E523" s="125" t="s">
        <v>75</v>
      </c>
      <c r="F523" s="57" t="str">
        <f>VLOOKUP(D523,Háttér!$Q$2:$R$24,2,0)</f>
        <v>Szociális</v>
      </c>
      <c r="G523" s="57" t="str">
        <f t="shared" si="16"/>
        <v>Heves Megyei SZC Március 15. Technikum, Szakképző Iskola és Kollégium Szociális</v>
      </c>
      <c r="H523" s="126" t="s">
        <v>75</v>
      </c>
      <c r="I523" s="127" t="s">
        <v>75</v>
      </c>
      <c r="J523" s="126" t="s">
        <v>75</v>
      </c>
      <c r="K523" s="128">
        <v>17</v>
      </c>
      <c r="L523" s="128">
        <v>35</v>
      </c>
      <c r="M523" s="117">
        <v>16</v>
      </c>
      <c r="N523" s="128">
        <v>0</v>
      </c>
      <c r="O523" s="128"/>
      <c r="P523" s="128">
        <v>0</v>
      </c>
      <c r="Q523" s="116" t="str">
        <f t="shared" si="17"/>
        <v>+</v>
      </c>
      <c r="R523" s="118"/>
      <c r="S523" s="129" t="s">
        <v>832</v>
      </c>
      <c r="T523" s="133" t="s">
        <v>925</v>
      </c>
      <c r="U523" s="131" t="s">
        <v>833</v>
      </c>
    </row>
    <row r="524" spans="1:21" ht="29" hidden="1" x14ac:dyDescent="0.35">
      <c r="A524" s="121" t="str">
        <f>IFERROR(VLOOKUP(B524,[18]lista!$B$2:$C$46,2,0),"")</f>
        <v>Heves</v>
      </c>
      <c r="B524" s="122" t="s">
        <v>922</v>
      </c>
      <c r="C524" s="123" t="s">
        <v>373</v>
      </c>
      <c r="D524" s="124" t="s">
        <v>835</v>
      </c>
      <c r="E524" s="125" t="s">
        <v>75</v>
      </c>
      <c r="F524" s="57" t="str">
        <f>VLOOKUP(D524,Háttér!$Q$2:$R$24,2,0)</f>
        <v>Informatika_és_távközlés</v>
      </c>
      <c r="G524" s="57" t="str">
        <f t="shared" si="16"/>
        <v>Heves Megyei SZC Remenyik Zsigmond Technikum Informatika_és_távközlés</v>
      </c>
      <c r="H524" s="126" t="s">
        <v>75</v>
      </c>
      <c r="I524" s="127" t="s">
        <v>75</v>
      </c>
      <c r="J524" s="126" t="s">
        <v>75</v>
      </c>
      <c r="K524" s="128">
        <v>20</v>
      </c>
      <c r="L524" s="128">
        <v>10</v>
      </c>
      <c r="M524" s="117">
        <v>12</v>
      </c>
      <c r="N524" s="128">
        <v>35</v>
      </c>
      <c r="O524" s="128"/>
      <c r="P524" s="128">
        <v>10</v>
      </c>
      <c r="Q524" s="116" t="str">
        <f t="shared" si="17"/>
        <v>+</v>
      </c>
      <c r="R524" s="118"/>
      <c r="S524" s="129" t="s">
        <v>832</v>
      </c>
      <c r="T524" s="136"/>
      <c r="U524" s="131" t="s">
        <v>833</v>
      </c>
    </row>
    <row r="525" spans="1:21" ht="29" hidden="1" x14ac:dyDescent="0.35">
      <c r="A525" s="121" t="str">
        <f>IFERROR(VLOOKUP(B525,[18]lista!$B$2:$C$46,2,0),"")</f>
        <v>Heves</v>
      </c>
      <c r="B525" s="122" t="s">
        <v>922</v>
      </c>
      <c r="C525" s="123" t="s">
        <v>373</v>
      </c>
      <c r="D525" s="124" t="s">
        <v>835</v>
      </c>
      <c r="E525" s="125" t="s">
        <v>75</v>
      </c>
      <c r="F525" s="57" t="str">
        <f>VLOOKUP(D525,Háttér!$Q$2:$R$24,2,0)</f>
        <v>Informatika_és_távközlés</v>
      </c>
      <c r="G525" s="57" t="str">
        <f t="shared" si="16"/>
        <v>Heves Megyei SZC Remenyik Zsigmond Technikum Informatika_és_távközlés</v>
      </c>
      <c r="H525" s="126" t="s">
        <v>75</v>
      </c>
      <c r="I525" s="127" t="s">
        <v>75</v>
      </c>
      <c r="J525" s="126" t="s">
        <v>75</v>
      </c>
      <c r="K525" s="128">
        <v>20</v>
      </c>
      <c r="L525" s="128">
        <v>37</v>
      </c>
      <c r="M525" s="117">
        <v>4</v>
      </c>
      <c r="N525" s="128">
        <v>35</v>
      </c>
      <c r="O525" s="128"/>
      <c r="P525" s="128">
        <v>5</v>
      </c>
      <c r="Q525" s="116" t="str">
        <f t="shared" si="17"/>
        <v>-</v>
      </c>
      <c r="R525" s="118"/>
      <c r="S525" s="129" t="s">
        <v>832</v>
      </c>
      <c r="T525" s="136"/>
      <c r="U525" s="131" t="s">
        <v>833</v>
      </c>
    </row>
    <row r="526" spans="1:21" ht="29" hidden="1" x14ac:dyDescent="0.35">
      <c r="A526" s="121" t="str">
        <f>IFERROR(VLOOKUP(B526,[18]lista!$B$2:$C$46,2,0),"")</f>
        <v>Heves</v>
      </c>
      <c r="B526" s="122" t="s">
        <v>922</v>
      </c>
      <c r="C526" s="123" t="s">
        <v>373</v>
      </c>
      <c r="D526" s="124" t="s">
        <v>847</v>
      </c>
      <c r="E526" s="125" t="s">
        <v>75</v>
      </c>
      <c r="F526" s="57" t="str">
        <f>VLOOKUP(D526,Háttér!$Q$2:$R$24,2,0)</f>
        <v>Közlekedés_és_szállítmányozás</v>
      </c>
      <c r="G526" s="57" t="str">
        <f t="shared" si="16"/>
        <v>Heves Megyei SZC Remenyik Zsigmond Technikum Közlekedés_és_szállítmányozás</v>
      </c>
      <c r="H526" s="126" t="s">
        <v>75</v>
      </c>
      <c r="I526" s="127" t="s">
        <v>75</v>
      </c>
      <c r="J526" s="126" t="s">
        <v>75</v>
      </c>
      <c r="K526" s="128">
        <v>15</v>
      </c>
      <c r="L526" s="128">
        <v>18</v>
      </c>
      <c r="M526" s="117">
        <v>1</v>
      </c>
      <c r="N526" s="128">
        <v>53</v>
      </c>
      <c r="O526" s="128"/>
      <c r="P526" s="128">
        <v>13</v>
      </c>
      <c r="Q526" s="116" t="str">
        <f t="shared" si="17"/>
        <v>-</v>
      </c>
      <c r="R526" s="118"/>
      <c r="S526" s="129" t="s">
        <v>832</v>
      </c>
      <c r="T526" s="136"/>
      <c r="U526" s="131" t="s">
        <v>833</v>
      </c>
    </row>
    <row r="527" spans="1:21" ht="29" hidden="1" x14ac:dyDescent="0.35">
      <c r="A527" s="121" t="str">
        <f>IFERROR(VLOOKUP(B527,[18]lista!$B$2:$C$46,2,0),"")</f>
        <v>Heves</v>
      </c>
      <c r="B527" s="122" t="s">
        <v>922</v>
      </c>
      <c r="C527" s="123" t="s">
        <v>373</v>
      </c>
      <c r="D527" s="124" t="s">
        <v>836</v>
      </c>
      <c r="E527" s="125" t="s">
        <v>75</v>
      </c>
      <c r="F527" s="57" t="str">
        <f>VLOOKUP(D527,Háttér!$Q$2:$R$24,2,0)</f>
        <v>Gazdálkodás_és_menedzsment</v>
      </c>
      <c r="G527" s="57" t="str">
        <f t="shared" si="16"/>
        <v>Heves Megyei SZC Remenyik Zsigmond Technikum Gazdálkodás_és_menedzsment</v>
      </c>
      <c r="H527" s="126" t="s">
        <v>75</v>
      </c>
      <c r="I527" s="127" t="s">
        <v>75</v>
      </c>
      <c r="J527" s="126" t="s">
        <v>75</v>
      </c>
      <c r="K527" s="128">
        <v>20</v>
      </c>
      <c r="L527" s="128">
        <v>38</v>
      </c>
      <c r="M527" s="117">
        <v>14</v>
      </c>
      <c r="N527" s="128">
        <v>47</v>
      </c>
      <c r="O527" s="128"/>
      <c r="P527" s="128">
        <v>17</v>
      </c>
      <c r="Q527" s="116" t="str">
        <f t="shared" si="17"/>
        <v>-</v>
      </c>
      <c r="R527" s="118"/>
      <c r="S527" s="129" t="s">
        <v>832</v>
      </c>
      <c r="T527" s="136"/>
      <c r="U527" s="131" t="s">
        <v>833</v>
      </c>
    </row>
    <row r="528" spans="1:21" ht="43.5" hidden="1" x14ac:dyDescent="0.35">
      <c r="A528" s="121" t="str">
        <f>IFERROR(VLOOKUP(B528,[18]lista!$B$2:$C$46,2,0),"")</f>
        <v>Heves</v>
      </c>
      <c r="B528" s="122" t="s">
        <v>922</v>
      </c>
      <c r="C528" s="123" t="s">
        <v>373</v>
      </c>
      <c r="D528" s="124" t="s">
        <v>848</v>
      </c>
      <c r="E528" s="125" t="s">
        <v>75</v>
      </c>
      <c r="F528" s="57" t="str">
        <f>VLOOKUP(D528,Háttér!$Q$2:$R$24,2,0)</f>
        <v>Kereskedelem</v>
      </c>
      <c r="G528" s="57" t="str">
        <f t="shared" si="16"/>
        <v>Heves Megyei SZC Remenyik Zsigmond Technikum Kereskedelem</v>
      </c>
      <c r="H528" s="126" t="s">
        <v>75</v>
      </c>
      <c r="I528" s="127" t="s">
        <v>75</v>
      </c>
      <c r="J528" s="126" t="s">
        <v>75</v>
      </c>
      <c r="K528" s="128">
        <v>15</v>
      </c>
      <c r="L528" s="128">
        <v>15</v>
      </c>
      <c r="M528" s="117">
        <v>3</v>
      </c>
      <c r="N528" s="128">
        <v>0</v>
      </c>
      <c r="O528" s="128"/>
      <c r="P528" s="128">
        <v>0</v>
      </c>
      <c r="Q528" s="116" t="str">
        <f t="shared" si="17"/>
        <v>+</v>
      </c>
      <c r="R528" s="118"/>
      <c r="S528" s="129" t="s">
        <v>832</v>
      </c>
      <c r="T528" s="181" t="s">
        <v>926</v>
      </c>
      <c r="U528" s="131" t="s">
        <v>833</v>
      </c>
    </row>
    <row r="529" spans="1:21" ht="72.5" hidden="1" x14ac:dyDescent="0.35">
      <c r="A529" s="121" t="str">
        <f>IFERROR(VLOOKUP(B529,[18]lista!$B$2:$C$46,2,0),"")</f>
        <v>Heves</v>
      </c>
      <c r="B529" s="122" t="s">
        <v>922</v>
      </c>
      <c r="C529" s="123" t="s">
        <v>370</v>
      </c>
      <c r="D529" s="124" t="s">
        <v>861</v>
      </c>
      <c r="E529" s="125" t="s">
        <v>75</v>
      </c>
      <c r="F529" s="57" t="str">
        <f>VLOOKUP(D529,Háttér!$Q$2:$R$24,2,0)</f>
        <v>Sport</v>
      </c>
      <c r="G529" s="57" t="str">
        <f t="shared" si="16"/>
        <v>Heves Megyei SZC Sárvári Kálmán Technikum, Szakképző Iskola és Kollégium Sport</v>
      </c>
      <c r="H529" s="126" t="s">
        <v>75</v>
      </c>
      <c r="I529" s="127" t="s">
        <v>75</v>
      </c>
      <c r="J529" s="126" t="s">
        <v>75</v>
      </c>
      <c r="K529" s="128">
        <v>32</v>
      </c>
      <c r="L529" s="128">
        <v>19</v>
      </c>
      <c r="M529" s="117">
        <v>5</v>
      </c>
      <c r="N529" s="128">
        <v>0</v>
      </c>
      <c r="O529" s="128"/>
      <c r="P529" s="128">
        <v>0</v>
      </c>
      <c r="Q529" s="116" t="str">
        <f t="shared" si="17"/>
        <v>+</v>
      </c>
      <c r="R529" s="118"/>
      <c r="S529" s="129" t="s">
        <v>832</v>
      </c>
      <c r="T529" s="133" t="s">
        <v>927</v>
      </c>
      <c r="U529" s="131" t="s">
        <v>833</v>
      </c>
    </row>
    <row r="530" spans="1:21" ht="29" hidden="1" x14ac:dyDescent="0.35">
      <c r="A530" s="121" t="str">
        <f>IFERROR(VLOOKUP(B530,[18]lista!$B$2:$C$46,2,0),"")</f>
        <v>Heves</v>
      </c>
      <c r="B530" s="122" t="s">
        <v>922</v>
      </c>
      <c r="C530" s="123" t="s">
        <v>370</v>
      </c>
      <c r="D530" s="124" t="s">
        <v>848</v>
      </c>
      <c r="E530" s="125" t="s">
        <v>75</v>
      </c>
      <c r="F530" s="57" t="str">
        <f>VLOOKUP(D530,Háttér!$Q$2:$R$24,2,0)</f>
        <v>Kereskedelem</v>
      </c>
      <c r="G530" s="57" t="str">
        <f t="shared" si="16"/>
        <v>Heves Megyei SZC Sárvári Kálmán Technikum, Szakképző Iskola és Kollégium Kereskedelem</v>
      </c>
      <c r="H530" s="126" t="s">
        <v>75</v>
      </c>
      <c r="I530" s="127" t="s">
        <v>75</v>
      </c>
      <c r="J530" s="126" t="s">
        <v>75</v>
      </c>
      <c r="K530" s="128">
        <v>16</v>
      </c>
      <c r="L530" s="128">
        <v>25</v>
      </c>
      <c r="M530" s="117">
        <v>7</v>
      </c>
      <c r="N530" s="128">
        <v>15</v>
      </c>
      <c r="O530" s="128"/>
      <c r="P530" s="128">
        <v>4</v>
      </c>
      <c r="Q530" s="116" t="str">
        <f t="shared" si="17"/>
        <v>+</v>
      </c>
      <c r="R530" s="118"/>
      <c r="S530" s="129" t="s">
        <v>832</v>
      </c>
      <c r="T530" s="136"/>
      <c r="U530" s="131" t="s">
        <v>833</v>
      </c>
    </row>
    <row r="531" spans="1:21" ht="29" hidden="1" x14ac:dyDescent="0.35">
      <c r="A531" s="121" t="str">
        <f>IFERROR(VLOOKUP(B531,[18]lista!$B$2:$C$46,2,0),"")</f>
        <v>Heves</v>
      </c>
      <c r="B531" s="122" t="s">
        <v>922</v>
      </c>
      <c r="C531" s="123" t="s">
        <v>370</v>
      </c>
      <c r="D531" s="124" t="s">
        <v>831</v>
      </c>
      <c r="E531" s="125" t="s">
        <v>75</v>
      </c>
      <c r="F531" s="57" t="str">
        <f>VLOOKUP(D531,Háttér!$Q$2:$R$24,2,0)</f>
        <v>Turizmus_vendéglátás</v>
      </c>
      <c r="G531" s="57" t="str">
        <f t="shared" si="16"/>
        <v>Heves Megyei SZC Sárvári Kálmán Technikum, Szakképző Iskola és Kollégium Turizmus_vendéglátás</v>
      </c>
      <c r="H531" s="126" t="s">
        <v>75</v>
      </c>
      <c r="I531" s="127" t="s">
        <v>75</v>
      </c>
      <c r="J531" s="126" t="s">
        <v>75</v>
      </c>
      <c r="K531" s="128">
        <v>32</v>
      </c>
      <c r="L531" s="128">
        <v>49</v>
      </c>
      <c r="M531" s="117">
        <v>14</v>
      </c>
      <c r="N531" s="128">
        <v>42</v>
      </c>
      <c r="O531" s="128"/>
      <c r="P531" s="128">
        <v>18</v>
      </c>
      <c r="Q531" s="116" t="str">
        <f t="shared" si="17"/>
        <v>-</v>
      </c>
      <c r="R531" s="118"/>
      <c r="S531" s="129" t="s">
        <v>832</v>
      </c>
      <c r="T531" s="136"/>
      <c r="U531" s="131" t="s">
        <v>833</v>
      </c>
    </row>
    <row r="532" spans="1:21" ht="29" hidden="1" x14ac:dyDescent="0.35">
      <c r="A532" s="121" t="str">
        <f>IFERROR(VLOOKUP(B532,[18]lista!$B$2:$C$46,2,0),"")</f>
        <v>Heves</v>
      </c>
      <c r="B532" s="122" t="s">
        <v>922</v>
      </c>
      <c r="C532" s="123" t="s">
        <v>370</v>
      </c>
      <c r="D532" s="124" t="s">
        <v>836</v>
      </c>
      <c r="E532" s="125" t="s">
        <v>75</v>
      </c>
      <c r="F532" s="57" t="str">
        <f>VLOOKUP(D532,Háttér!$Q$2:$R$24,2,0)</f>
        <v>Gazdálkodás_és_menedzsment</v>
      </c>
      <c r="G532" s="57" t="str">
        <f t="shared" si="16"/>
        <v>Heves Megyei SZC Sárvári Kálmán Technikum, Szakképző Iskola és Kollégium Gazdálkodás_és_menedzsment</v>
      </c>
      <c r="H532" s="126" t="s">
        <v>75</v>
      </c>
      <c r="I532" s="127" t="s">
        <v>75</v>
      </c>
      <c r="J532" s="126" t="s">
        <v>75</v>
      </c>
      <c r="K532" s="128">
        <v>16</v>
      </c>
      <c r="L532" s="128">
        <v>24</v>
      </c>
      <c r="M532" s="117">
        <v>3</v>
      </c>
      <c r="N532" s="128">
        <v>15</v>
      </c>
      <c r="O532" s="128"/>
      <c r="P532" s="128">
        <v>3</v>
      </c>
      <c r="Q532" s="116" t="str">
        <f t="shared" si="17"/>
        <v>+</v>
      </c>
      <c r="R532" s="180"/>
      <c r="S532" s="129" t="s">
        <v>832</v>
      </c>
      <c r="T532" s="136"/>
      <c r="U532" s="131" t="s">
        <v>833</v>
      </c>
    </row>
    <row r="533" spans="1:21" ht="29" hidden="1" x14ac:dyDescent="0.35">
      <c r="A533" s="121" t="str">
        <f>IFERROR(VLOOKUP(B533,[18]lista!$B$2:$C$46,2,0),"")</f>
        <v>Heves</v>
      </c>
      <c r="B533" s="122" t="s">
        <v>922</v>
      </c>
      <c r="C533" s="123" t="s">
        <v>374</v>
      </c>
      <c r="D533" s="124" t="s">
        <v>831</v>
      </c>
      <c r="E533" s="125" t="s">
        <v>869</v>
      </c>
      <c r="F533" s="57" t="str">
        <f>VLOOKUP(D533,Háttér!$Q$2:$R$24,2,0)</f>
        <v>Turizmus_vendéglátás</v>
      </c>
      <c r="G533" s="57" t="str">
        <f t="shared" si="16"/>
        <v>Heves Megyei SZC Szent Lőrinc Vendéglátó és Idegenforgalmi Technikum és Szakképző Iskola Turizmus_vendéglátás</v>
      </c>
      <c r="H533" s="126" t="s">
        <v>74</v>
      </c>
      <c r="I533" s="127" t="s">
        <v>75</v>
      </c>
      <c r="J533" s="126" t="s">
        <v>75</v>
      </c>
      <c r="K533" s="128">
        <v>26</v>
      </c>
      <c r="L533" s="128">
        <v>42</v>
      </c>
      <c r="M533" s="117">
        <v>16</v>
      </c>
      <c r="N533" s="128">
        <v>33</v>
      </c>
      <c r="O533" s="128"/>
      <c r="P533" s="128">
        <v>16</v>
      </c>
      <c r="Q533" s="116" t="str">
        <f t="shared" si="17"/>
        <v>+</v>
      </c>
      <c r="R533" s="118"/>
      <c r="S533" s="129" t="s">
        <v>832</v>
      </c>
      <c r="T533" s="136"/>
      <c r="U533" s="131" t="s">
        <v>833</v>
      </c>
    </row>
    <row r="534" spans="1:21" ht="29" hidden="1" x14ac:dyDescent="0.35">
      <c r="A534" s="121" t="str">
        <f>IFERROR(VLOOKUP(B534,[18]lista!$B$2:$C$46,2,0),"")</f>
        <v>Heves</v>
      </c>
      <c r="B534" s="122" t="s">
        <v>922</v>
      </c>
      <c r="C534" s="123" t="s">
        <v>374</v>
      </c>
      <c r="D534" s="124" t="s">
        <v>831</v>
      </c>
      <c r="E534" s="125" t="s">
        <v>75</v>
      </c>
      <c r="F534" s="57" t="str">
        <f>VLOOKUP(D534,Háttér!$Q$2:$R$24,2,0)</f>
        <v>Turizmus_vendéglátás</v>
      </c>
      <c r="G534" s="57" t="str">
        <f t="shared" si="16"/>
        <v>Heves Megyei SZC Szent Lőrinc Vendéglátó és Idegenforgalmi Technikum és Szakképző Iskola Turizmus_vendéglátás</v>
      </c>
      <c r="H534" s="126" t="s">
        <v>75</v>
      </c>
      <c r="I534" s="127" t="s">
        <v>75</v>
      </c>
      <c r="J534" s="126" t="s">
        <v>75</v>
      </c>
      <c r="K534" s="128">
        <v>32</v>
      </c>
      <c r="L534" s="128">
        <v>124</v>
      </c>
      <c r="M534" s="117">
        <v>32</v>
      </c>
      <c r="N534" s="128">
        <v>32</v>
      </c>
      <c r="O534" s="128"/>
      <c r="P534" s="128">
        <v>28</v>
      </c>
      <c r="Q534" s="116" t="str">
        <f t="shared" si="17"/>
        <v>+</v>
      </c>
      <c r="R534" s="118"/>
      <c r="S534" s="129" t="s">
        <v>832</v>
      </c>
      <c r="T534" s="136"/>
      <c r="U534" s="131" t="s">
        <v>833</v>
      </c>
    </row>
    <row r="535" spans="1:21" ht="29" hidden="1" x14ac:dyDescent="0.35">
      <c r="A535" s="121" t="str">
        <f>IFERROR(VLOOKUP(B535,[18]lista!$B$2:$C$46,2,0),"")</f>
        <v>Heves</v>
      </c>
      <c r="B535" s="122" t="s">
        <v>922</v>
      </c>
      <c r="C535" s="123" t="s">
        <v>374</v>
      </c>
      <c r="D535" s="124" t="s">
        <v>840</v>
      </c>
      <c r="E535" s="125" t="s">
        <v>75</v>
      </c>
      <c r="F535" s="57" t="str">
        <f>VLOOKUP(D535,Háttér!$Q$2:$R$24,2,0)</f>
        <v>Szépészet</v>
      </c>
      <c r="G535" s="57" t="str">
        <f t="shared" si="16"/>
        <v>Heves Megyei SZC Szent Lőrinc Vendéglátó és Idegenforgalmi Technikum és Szakképző Iskola Szépészet</v>
      </c>
      <c r="H535" s="126" t="s">
        <v>75</v>
      </c>
      <c r="I535" s="127" t="s">
        <v>75</v>
      </c>
      <c r="J535" s="126" t="s">
        <v>75</v>
      </c>
      <c r="K535" s="128">
        <v>30</v>
      </c>
      <c r="L535" s="128">
        <v>183</v>
      </c>
      <c r="M535" s="117">
        <v>30</v>
      </c>
      <c r="N535" s="128">
        <v>128</v>
      </c>
      <c r="O535" s="128"/>
      <c r="P535" s="128">
        <v>34</v>
      </c>
      <c r="Q535" s="116" t="str">
        <f t="shared" si="17"/>
        <v>-</v>
      </c>
      <c r="R535" s="118"/>
      <c r="S535" s="129" t="s">
        <v>832</v>
      </c>
      <c r="T535" s="136"/>
      <c r="U535" s="131" t="s">
        <v>833</v>
      </c>
    </row>
    <row r="536" spans="1:21" ht="87" hidden="1" x14ac:dyDescent="0.35">
      <c r="A536" s="121" t="str">
        <f>IFERROR(VLOOKUP(B536,[19]lista!$B$2:$C$46,2,0),"")</f>
        <v>Csongrád-Csanád</v>
      </c>
      <c r="B536" s="122" t="s">
        <v>928</v>
      </c>
      <c r="C536" s="123" t="s">
        <v>403</v>
      </c>
      <c r="D536" s="124" t="s">
        <v>841</v>
      </c>
      <c r="E536" s="125" t="s">
        <v>75</v>
      </c>
      <c r="F536" s="57" t="str">
        <f>VLOOKUP(D536,Háttér!$Q$2:$R$24,2,0)</f>
        <v>Egészségügy</v>
      </c>
      <c r="G536" s="57" t="str">
        <f t="shared" si="16"/>
        <v>Hódmezővásárhelyi SZC Szentesi Boros Sámuel Technikum Egészségügy</v>
      </c>
      <c r="H536" s="126" t="s">
        <v>75</v>
      </c>
      <c r="I536" s="127" t="s">
        <v>75</v>
      </c>
      <c r="J536" s="126" t="s">
        <v>75</v>
      </c>
      <c r="K536" s="128">
        <v>30</v>
      </c>
      <c r="L536" s="128">
        <v>61</v>
      </c>
      <c r="M536" s="117">
        <v>30</v>
      </c>
      <c r="N536" s="128">
        <v>39</v>
      </c>
      <c r="O536" s="128"/>
      <c r="P536" s="128">
        <v>19</v>
      </c>
      <c r="Q536" s="116" t="str">
        <f t="shared" si="17"/>
        <v>+</v>
      </c>
      <c r="R536" s="118"/>
      <c r="S536" s="129" t="s">
        <v>832</v>
      </c>
      <c r="T536" s="165" t="s">
        <v>929</v>
      </c>
      <c r="U536" s="131" t="s">
        <v>843</v>
      </c>
    </row>
    <row r="537" spans="1:21" ht="29" hidden="1" x14ac:dyDescent="0.35">
      <c r="A537" s="121" t="str">
        <f>IFERROR(VLOOKUP(B537,[19]lista!$B$2:$C$46,2,0),"")</f>
        <v>Csongrád-Csanád</v>
      </c>
      <c r="B537" s="122" t="s">
        <v>928</v>
      </c>
      <c r="C537" s="123" t="s">
        <v>403</v>
      </c>
      <c r="D537" s="124" t="s">
        <v>836</v>
      </c>
      <c r="E537" s="125" t="s">
        <v>75</v>
      </c>
      <c r="F537" s="57" t="str">
        <f>VLOOKUP(D537,Háttér!$Q$2:$R$24,2,0)</f>
        <v>Gazdálkodás_és_menedzsment</v>
      </c>
      <c r="G537" s="57" t="str">
        <f t="shared" si="16"/>
        <v>Hódmezővásárhelyi SZC Szentesi Boros Sámuel Technikum Gazdálkodás_és_menedzsment</v>
      </c>
      <c r="H537" s="126" t="s">
        <v>75</v>
      </c>
      <c r="I537" s="127" t="s">
        <v>75</v>
      </c>
      <c r="J537" s="126" t="s">
        <v>75</v>
      </c>
      <c r="K537" s="128">
        <v>30</v>
      </c>
      <c r="L537" s="128">
        <v>93</v>
      </c>
      <c r="M537" s="117">
        <v>30</v>
      </c>
      <c r="N537" s="128">
        <v>70</v>
      </c>
      <c r="O537" s="128"/>
      <c r="P537" s="128">
        <v>30</v>
      </c>
      <c r="Q537" s="116" t="str">
        <f t="shared" si="17"/>
        <v>+</v>
      </c>
      <c r="R537" s="118"/>
      <c r="S537" s="129" t="s">
        <v>832</v>
      </c>
      <c r="T537" s="136"/>
      <c r="U537" s="131" t="s">
        <v>833</v>
      </c>
    </row>
    <row r="538" spans="1:21" ht="29" hidden="1" x14ac:dyDescent="0.35">
      <c r="A538" s="121" t="str">
        <f>IFERROR(VLOOKUP(B538,[19]lista!$B$2:$C$46,2,0),"")</f>
        <v>Csongrád-Csanád</v>
      </c>
      <c r="B538" s="122" t="s">
        <v>928</v>
      </c>
      <c r="C538" s="123" t="s">
        <v>403</v>
      </c>
      <c r="D538" s="124" t="s">
        <v>847</v>
      </c>
      <c r="E538" s="125" t="s">
        <v>75</v>
      </c>
      <c r="F538" s="57" t="str">
        <f>VLOOKUP(D538,Háttér!$Q$2:$R$24,2,0)</f>
        <v>Közlekedés_és_szállítmányozás</v>
      </c>
      <c r="G538" s="57" t="str">
        <f t="shared" si="16"/>
        <v>Hódmezővásárhelyi SZC Szentesi Boros Sámuel Technikum Közlekedés_és_szállítmányozás</v>
      </c>
      <c r="H538" s="126" t="s">
        <v>75</v>
      </c>
      <c r="I538" s="127" t="s">
        <v>75</v>
      </c>
      <c r="J538" s="126" t="s">
        <v>75</v>
      </c>
      <c r="K538" s="128">
        <v>26</v>
      </c>
      <c r="L538" s="128">
        <v>116</v>
      </c>
      <c r="M538" s="117">
        <v>33</v>
      </c>
      <c r="N538" s="128">
        <v>65</v>
      </c>
      <c r="O538" s="128"/>
      <c r="P538" s="128">
        <v>17</v>
      </c>
      <c r="Q538" s="116" t="str">
        <f t="shared" si="17"/>
        <v>+</v>
      </c>
      <c r="R538" s="118"/>
      <c r="S538" s="129" t="s">
        <v>832</v>
      </c>
      <c r="T538" s="136"/>
      <c r="U538" s="131" t="s">
        <v>833</v>
      </c>
    </row>
    <row r="539" spans="1:21" ht="29" hidden="1" x14ac:dyDescent="0.35">
      <c r="A539" s="121" t="str">
        <f>IFERROR(VLOOKUP(B539,[19]lista!$B$2:$C$46,2,0),"")</f>
        <v>Csongrád-Csanád</v>
      </c>
      <c r="B539" s="122" t="s">
        <v>928</v>
      </c>
      <c r="C539" s="123" t="s">
        <v>404</v>
      </c>
      <c r="D539" s="124" t="s">
        <v>848</v>
      </c>
      <c r="E539" s="125" t="s">
        <v>75</v>
      </c>
      <c r="F539" s="57" t="str">
        <f>VLOOKUP(D539,Háttér!$Q$2:$R$24,2,0)</f>
        <v>Kereskedelem</v>
      </c>
      <c r="G539" s="57" t="str">
        <f t="shared" si="16"/>
        <v>Hódmezővásárhelyi SZC Corvin Mátyás Technikum és Szakképző Iskola Kereskedelem</v>
      </c>
      <c r="H539" s="126" t="s">
        <v>75</v>
      </c>
      <c r="I539" s="127" t="s">
        <v>75</v>
      </c>
      <c r="J539" s="126" t="s">
        <v>75</v>
      </c>
      <c r="K539" s="128">
        <v>17</v>
      </c>
      <c r="L539" s="128">
        <v>40</v>
      </c>
      <c r="M539" s="117">
        <v>3</v>
      </c>
      <c r="N539" s="128">
        <v>43</v>
      </c>
      <c r="O539" s="128"/>
      <c r="P539" s="128">
        <v>9</v>
      </c>
      <c r="Q539" s="116" t="str">
        <f t="shared" si="17"/>
        <v>-</v>
      </c>
      <c r="R539" s="118"/>
      <c r="S539" s="129" t="s">
        <v>832</v>
      </c>
      <c r="T539" s="137"/>
      <c r="U539" s="131" t="s">
        <v>833</v>
      </c>
    </row>
    <row r="540" spans="1:21" ht="29" hidden="1" x14ac:dyDescent="0.35">
      <c r="A540" s="121" t="str">
        <f>IFERROR(VLOOKUP(B540,[19]lista!$B$2:$C$46,2,0),"")</f>
        <v>Csongrád-Csanád</v>
      </c>
      <c r="B540" s="122" t="s">
        <v>928</v>
      </c>
      <c r="C540" s="123" t="s">
        <v>404</v>
      </c>
      <c r="D540" s="124" t="s">
        <v>831</v>
      </c>
      <c r="E540" s="125" t="s">
        <v>75</v>
      </c>
      <c r="F540" s="57" t="str">
        <f>VLOOKUP(D540,Háttér!$Q$2:$R$24,2,0)</f>
        <v>Turizmus_vendéglátás</v>
      </c>
      <c r="G540" s="57" t="str">
        <f t="shared" si="16"/>
        <v>Hódmezővásárhelyi SZC Corvin Mátyás Technikum és Szakképző Iskola Turizmus_vendéglátás</v>
      </c>
      <c r="H540" s="126" t="s">
        <v>75</v>
      </c>
      <c r="I540" s="127" t="s">
        <v>75</v>
      </c>
      <c r="J540" s="126" t="s">
        <v>75</v>
      </c>
      <c r="K540" s="128">
        <v>24</v>
      </c>
      <c r="L540" s="128">
        <v>82</v>
      </c>
      <c r="M540" s="117">
        <v>31</v>
      </c>
      <c r="N540" s="128">
        <v>42</v>
      </c>
      <c r="O540" s="128"/>
      <c r="P540" s="128">
        <v>12</v>
      </c>
      <c r="Q540" s="116" t="str">
        <f t="shared" si="17"/>
        <v>+</v>
      </c>
      <c r="R540" s="118" t="s">
        <v>930</v>
      </c>
      <c r="S540" s="129" t="s">
        <v>832</v>
      </c>
      <c r="T540" s="136"/>
      <c r="U540" s="131" t="s">
        <v>833</v>
      </c>
    </row>
    <row r="541" spans="1:21" ht="29" hidden="1" x14ac:dyDescent="0.35">
      <c r="A541" s="121" t="str">
        <f>IFERROR(VLOOKUP(B541,[19]lista!$B$2:$C$46,2,0),"")</f>
        <v>Csongrád-Csanád</v>
      </c>
      <c r="B541" s="122" t="s">
        <v>928</v>
      </c>
      <c r="C541" s="123" t="s">
        <v>404</v>
      </c>
      <c r="D541" s="124" t="s">
        <v>831</v>
      </c>
      <c r="E541" s="125" t="s">
        <v>75</v>
      </c>
      <c r="F541" s="57" t="str">
        <f>VLOOKUP(D541,Háttér!$Q$2:$R$24,2,0)</f>
        <v>Turizmus_vendéglátás</v>
      </c>
      <c r="G541" s="57" t="str">
        <f t="shared" si="16"/>
        <v>Hódmezővásárhelyi SZC Corvin Mátyás Technikum és Szakképző Iskola Turizmus_vendéglátás</v>
      </c>
      <c r="H541" s="126" t="s">
        <v>75</v>
      </c>
      <c r="I541" s="127" t="s">
        <v>75</v>
      </c>
      <c r="J541" s="126" t="s">
        <v>75</v>
      </c>
      <c r="K541" s="128">
        <v>24</v>
      </c>
      <c r="L541" s="128"/>
      <c r="M541" s="117"/>
      <c r="N541" s="128">
        <v>61</v>
      </c>
      <c r="O541" s="128"/>
      <c r="P541" s="128">
        <v>11</v>
      </c>
      <c r="Q541" s="116" t="str">
        <f t="shared" si="17"/>
        <v>-</v>
      </c>
      <c r="R541" s="118" t="s">
        <v>930</v>
      </c>
      <c r="S541" s="129" t="s">
        <v>832</v>
      </c>
      <c r="T541" s="136"/>
      <c r="U541" s="131" t="s">
        <v>833</v>
      </c>
    </row>
    <row r="542" spans="1:21" ht="87" hidden="1" x14ac:dyDescent="0.35">
      <c r="A542" s="121" t="str">
        <f>IFERROR(VLOOKUP(B542,[19]lista!$B$2:$C$46,2,0),"")</f>
        <v>Csongrád-Csanád</v>
      </c>
      <c r="B542" s="122" t="s">
        <v>928</v>
      </c>
      <c r="C542" s="123" t="s">
        <v>405</v>
      </c>
      <c r="D542" s="124" t="s">
        <v>841</v>
      </c>
      <c r="E542" s="125" t="s">
        <v>75</v>
      </c>
      <c r="F542" s="57" t="str">
        <f>VLOOKUP(D542,Háttér!$Q$2:$R$24,2,0)</f>
        <v>Egészségügy</v>
      </c>
      <c r="G542" s="57" t="str">
        <f t="shared" si="16"/>
        <v>Hódmezővásárhelyi SZC Eötvös József Technikum Egészségügy</v>
      </c>
      <c r="H542" s="126" t="s">
        <v>75</v>
      </c>
      <c r="I542" s="127" t="s">
        <v>75</v>
      </c>
      <c r="J542" s="126" t="s">
        <v>75</v>
      </c>
      <c r="K542" s="128">
        <v>24</v>
      </c>
      <c r="L542" s="128">
        <v>43</v>
      </c>
      <c r="M542" s="117">
        <v>16</v>
      </c>
      <c r="N542" s="128">
        <v>44</v>
      </c>
      <c r="O542" s="128"/>
      <c r="P542" s="128">
        <v>12</v>
      </c>
      <c r="Q542" s="116" t="str">
        <f t="shared" si="17"/>
        <v>+</v>
      </c>
      <c r="R542" s="118"/>
      <c r="S542" s="129" t="s">
        <v>832</v>
      </c>
      <c r="T542" s="165" t="s">
        <v>929</v>
      </c>
      <c r="U542" s="131" t="s">
        <v>843</v>
      </c>
    </row>
    <row r="543" spans="1:21" ht="29" hidden="1" x14ac:dyDescent="0.35">
      <c r="A543" s="121" t="str">
        <f>IFERROR(VLOOKUP(B543,[19]lista!$B$2:$C$46,2,0),"")</f>
        <v>Csongrád-Csanád</v>
      </c>
      <c r="B543" s="122" t="s">
        <v>928</v>
      </c>
      <c r="C543" s="123" t="s">
        <v>405</v>
      </c>
      <c r="D543" s="124" t="s">
        <v>861</v>
      </c>
      <c r="E543" s="125" t="s">
        <v>75</v>
      </c>
      <c r="F543" s="57" t="str">
        <f>VLOOKUP(D543,Háttér!$Q$2:$R$24,2,0)</f>
        <v>Sport</v>
      </c>
      <c r="G543" s="57" t="str">
        <f t="shared" si="16"/>
        <v>Hódmezővásárhelyi SZC Eötvös József Technikum Sport</v>
      </c>
      <c r="H543" s="126" t="s">
        <v>75</v>
      </c>
      <c r="I543" s="127" t="s">
        <v>75</v>
      </c>
      <c r="J543" s="126" t="s">
        <v>75</v>
      </c>
      <c r="K543" s="128">
        <v>28</v>
      </c>
      <c r="L543" s="128">
        <v>29</v>
      </c>
      <c r="M543" s="117">
        <v>9</v>
      </c>
      <c r="N543" s="128">
        <v>47</v>
      </c>
      <c r="O543" s="128"/>
      <c r="P543" s="128">
        <v>19</v>
      </c>
      <c r="Q543" s="116" t="str">
        <f t="shared" si="17"/>
        <v>-</v>
      </c>
      <c r="R543" s="118"/>
      <c r="S543" s="129" t="s">
        <v>832</v>
      </c>
      <c r="T543" s="136"/>
      <c r="U543" s="131" t="s">
        <v>833</v>
      </c>
    </row>
    <row r="544" spans="1:21" ht="29" hidden="1" x14ac:dyDescent="0.35">
      <c r="A544" s="121" t="str">
        <f>IFERROR(VLOOKUP(B544,[19]lista!$B$2:$C$46,2,0),"")</f>
        <v>Csongrád-Csanád</v>
      </c>
      <c r="B544" s="122" t="s">
        <v>928</v>
      </c>
      <c r="C544" s="123" t="s">
        <v>405</v>
      </c>
      <c r="D544" s="124" t="s">
        <v>840</v>
      </c>
      <c r="E544" s="125" t="s">
        <v>75</v>
      </c>
      <c r="F544" s="57" t="str">
        <f>VLOOKUP(D544,Háttér!$Q$2:$R$24,2,0)</f>
        <v>Szépészet</v>
      </c>
      <c r="G544" s="57" t="str">
        <f t="shared" si="16"/>
        <v>Hódmezővásárhelyi SZC Eötvös József Technikum Szépészet</v>
      </c>
      <c r="H544" s="126" t="s">
        <v>75</v>
      </c>
      <c r="I544" s="127" t="s">
        <v>75</v>
      </c>
      <c r="J544" s="126" t="s">
        <v>75</v>
      </c>
      <c r="K544" s="128">
        <v>17</v>
      </c>
      <c r="L544" s="182">
        <v>81</v>
      </c>
      <c r="M544" s="117">
        <v>34</v>
      </c>
      <c r="N544" s="128">
        <v>58</v>
      </c>
      <c r="O544" s="128"/>
      <c r="P544" s="128">
        <v>16</v>
      </c>
      <c r="Q544" s="116" t="str">
        <f t="shared" si="17"/>
        <v>+</v>
      </c>
      <c r="R544" s="118" t="s">
        <v>931</v>
      </c>
      <c r="S544" s="129" t="s">
        <v>832</v>
      </c>
      <c r="T544" s="136"/>
      <c r="U544" s="131" t="s">
        <v>833</v>
      </c>
    </row>
    <row r="545" spans="1:21" ht="29" hidden="1" x14ac:dyDescent="0.35">
      <c r="A545" s="121" t="str">
        <f>IFERROR(VLOOKUP(B545,[19]lista!$B$2:$C$46,2,0),"")</f>
        <v>Csongrád-Csanád</v>
      </c>
      <c r="B545" s="122" t="s">
        <v>928</v>
      </c>
      <c r="C545" s="123" t="s">
        <v>405</v>
      </c>
      <c r="D545" s="124" t="s">
        <v>840</v>
      </c>
      <c r="E545" s="125" t="s">
        <v>75</v>
      </c>
      <c r="F545" s="57" t="str">
        <f>VLOOKUP(D545,Háttér!$Q$2:$R$24,2,0)</f>
        <v>Szépészet</v>
      </c>
      <c r="G545" s="57" t="str">
        <f t="shared" si="16"/>
        <v>Hódmezővásárhelyi SZC Eötvös József Technikum Szépészet</v>
      </c>
      <c r="H545" s="126" t="s">
        <v>75</v>
      </c>
      <c r="I545" s="127" t="s">
        <v>75</v>
      </c>
      <c r="J545" s="126" t="s">
        <v>75</v>
      </c>
      <c r="K545" s="128">
        <v>17</v>
      </c>
      <c r="L545" s="128"/>
      <c r="M545" s="117"/>
      <c r="N545" s="128">
        <v>68</v>
      </c>
      <c r="O545" s="128"/>
      <c r="P545" s="128">
        <v>13</v>
      </c>
      <c r="Q545" s="116" t="str">
        <f t="shared" si="17"/>
        <v>-</v>
      </c>
      <c r="R545" s="118" t="s">
        <v>931</v>
      </c>
      <c r="S545" s="129" t="s">
        <v>832</v>
      </c>
      <c r="T545" s="136"/>
      <c r="U545" s="131" t="s">
        <v>833</v>
      </c>
    </row>
    <row r="546" spans="1:21" ht="29" hidden="1" x14ac:dyDescent="0.35">
      <c r="A546" s="121" t="str">
        <f>IFERROR(VLOOKUP(B546,[19]lista!$B$2:$C$46,2,0),"")</f>
        <v>Csongrád-Csanád</v>
      </c>
      <c r="B546" s="122" t="s">
        <v>928</v>
      </c>
      <c r="C546" s="123" t="s">
        <v>405</v>
      </c>
      <c r="D546" s="124" t="s">
        <v>835</v>
      </c>
      <c r="E546" s="125" t="s">
        <v>75</v>
      </c>
      <c r="F546" s="57" t="str">
        <f>VLOOKUP(D546,Háttér!$Q$2:$R$24,2,0)</f>
        <v>Informatika_és_távközlés</v>
      </c>
      <c r="G546" s="57" t="str">
        <f t="shared" si="16"/>
        <v>Hódmezővásárhelyi SZC Eötvös József Technikum Informatika_és_távközlés</v>
      </c>
      <c r="H546" s="126" t="s">
        <v>75</v>
      </c>
      <c r="I546" s="127" t="s">
        <v>75</v>
      </c>
      <c r="J546" s="126" t="s">
        <v>75</v>
      </c>
      <c r="K546" s="128">
        <v>34</v>
      </c>
      <c r="L546" s="128">
        <v>65</v>
      </c>
      <c r="M546" s="117">
        <v>22</v>
      </c>
      <c r="N546" s="128">
        <v>67</v>
      </c>
      <c r="O546" s="128"/>
      <c r="P546" s="128">
        <v>23</v>
      </c>
      <c r="Q546" s="116" t="str">
        <f t="shared" si="17"/>
        <v>-</v>
      </c>
      <c r="R546" s="118"/>
      <c r="S546" s="129" t="s">
        <v>832</v>
      </c>
      <c r="T546" s="136"/>
      <c r="U546" s="131" t="s">
        <v>833</v>
      </c>
    </row>
    <row r="547" spans="1:21" ht="29" hidden="1" x14ac:dyDescent="0.35">
      <c r="A547" s="121" t="str">
        <f>IFERROR(VLOOKUP(B547,[19]lista!$B$2:$C$46,2,0),"")</f>
        <v>Csongrád-Csanád</v>
      </c>
      <c r="B547" s="122" t="s">
        <v>928</v>
      </c>
      <c r="C547" s="123" t="s">
        <v>405</v>
      </c>
      <c r="D547" s="124" t="s">
        <v>835</v>
      </c>
      <c r="E547" s="125" t="s">
        <v>869</v>
      </c>
      <c r="F547" s="57" t="str">
        <f>VLOOKUP(D547,Háttér!$Q$2:$R$24,2,0)</f>
        <v>Informatika_és_távközlés</v>
      </c>
      <c r="G547" s="57" t="str">
        <f t="shared" si="16"/>
        <v>Hódmezővásárhelyi SZC Eötvös József Technikum Informatika_és_távközlés</v>
      </c>
      <c r="H547" s="126" t="s">
        <v>74</v>
      </c>
      <c r="I547" s="127" t="s">
        <v>75</v>
      </c>
      <c r="J547" s="126" t="s">
        <v>75</v>
      </c>
      <c r="K547" s="128">
        <v>34</v>
      </c>
      <c r="L547" s="128">
        <v>27</v>
      </c>
      <c r="M547" s="117">
        <v>11</v>
      </c>
      <c r="N547" s="128">
        <v>38</v>
      </c>
      <c r="O547" s="128"/>
      <c r="P547" s="128">
        <v>14</v>
      </c>
      <c r="Q547" s="116" t="str">
        <f t="shared" si="17"/>
        <v>-</v>
      </c>
      <c r="R547" s="118"/>
      <c r="S547" s="129" t="s">
        <v>832</v>
      </c>
      <c r="T547" s="136"/>
      <c r="U547" s="131" t="s">
        <v>833</v>
      </c>
    </row>
    <row r="548" spans="1:21" ht="29" hidden="1" x14ac:dyDescent="0.35">
      <c r="A548" s="121" t="str">
        <f>IFERROR(VLOOKUP(B548,[19]lista!$B$2:$C$46,2,0),"")</f>
        <v>Csongrád-Csanád</v>
      </c>
      <c r="B548" s="122" t="s">
        <v>928</v>
      </c>
      <c r="C548" s="123" t="s">
        <v>405</v>
      </c>
      <c r="D548" s="124" t="s">
        <v>846</v>
      </c>
      <c r="E548" s="125" t="s">
        <v>75</v>
      </c>
      <c r="F548" s="57" t="str">
        <f>VLOOKUP(D548,Háttér!$Q$2:$R$24,2,0)</f>
        <v>Specializált_gép_és_járműgyártás</v>
      </c>
      <c r="G548" s="57" t="str">
        <f t="shared" si="16"/>
        <v>Hódmezővásárhelyi SZC Eötvös József Technikum Specializált_gép_és_járműgyártás</v>
      </c>
      <c r="H548" s="126" t="s">
        <v>75</v>
      </c>
      <c r="I548" s="127" t="s">
        <v>75</v>
      </c>
      <c r="J548" s="126" t="s">
        <v>75</v>
      </c>
      <c r="K548" s="128">
        <v>16</v>
      </c>
      <c r="L548" s="128">
        <v>10</v>
      </c>
      <c r="M548" s="117">
        <v>1</v>
      </c>
      <c r="N548" s="128">
        <v>17</v>
      </c>
      <c r="O548" s="128"/>
      <c r="P548" s="128">
        <v>3</v>
      </c>
      <c r="Q548" s="116" t="str">
        <f t="shared" si="17"/>
        <v>-</v>
      </c>
      <c r="R548" s="118"/>
      <c r="S548" s="129" t="s">
        <v>832</v>
      </c>
      <c r="T548" s="136"/>
      <c r="U548" s="131" t="s">
        <v>833</v>
      </c>
    </row>
    <row r="549" spans="1:21" ht="29" hidden="1" x14ac:dyDescent="0.35">
      <c r="A549" s="121" t="str">
        <f>IFERROR(VLOOKUP(B549,[19]lista!$B$2:$C$46,2,0),"")</f>
        <v>Csongrád-Csanád</v>
      </c>
      <c r="B549" s="122" t="s">
        <v>928</v>
      </c>
      <c r="C549" s="123" t="s">
        <v>405</v>
      </c>
      <c r="D549" s="124" t="s">
        <v>836</v>
      </c>
      <c r="E549" s="125" t="s">
        <v>75</v>
      </c>
      <c r="F549" s="57" t="str">
        <f>VLOOKUP(D549,Háttér!$Q$2:$R$24,2,0)</f>
        <v>Gazdálkodás_és_menedzsment</v>
      </c>
      <c r="G549" s="57" t="str">
        <f t="shared" si="16"/>
        <v>Hódmezővásárhelyi SZC Eötvös József Technikum Gazdálkodás_és_menedzsment</v>
      </c>
      <c r="H549" s="126" t="s">
        <v>75</v>
      </c>
      <c r="I549" s="127" t="s">
        <v>75</v>
      </c>
      <c r="J549" s="126" t="s">
        <v>75</v>
      </c>
      <c r="K549" s="128">
        <v>16</v>
      </c>
      <c r="L549" s="128">
        <v>34</v>
      </c>
      <c r="M549" s="117">
        <v>10</v>
      </c>
      <c r="N549" s="128">
        <v>37</v>
      </c>
      <c r="O549" s="128"/>
      <c r="P549" s="128">
        <v>6</v>
      </c>
      <c r="Q549" s="116" t="str">
        <f t="shared" si="17"/>
        <v>+</v>
      </c>
      <c r="R549" s="118"/>
      <c r="S549" s="129" t="s">
        <v>832</v>
      </c>
      <c r="T549" s="136"/>
      <c r="U549" s="131" t="s">
        <v>833</v>
      </c>
    </row>
    <row r="550" spans="1:21" ht="43.5" hidden="1" x14ac:dyDescent="0.35">
      <c r="A550" s="121" t="str">
        <f>IFERROR(VLOOKUP(B550,[19]lista!$B$2:$C$46,2,0),"")</f>
        <v>Csongrád-Csanád</v>
      </c>
      <c r="B550" s="122" t="s">
        <v>928</v>
      </c>
      <c r="C550" s="123" t="s">
        <v>932</v>
      </c>
      <c r="D550" s="124" t="s">
        <v>846</v>
      </c>
      <c r="E550" s="125" t="s">
        <v>75</v>
      </c>
      <c r="F550" s="57" t="str">
        <f>VLOOKUP(D550,Háttér!$Q$2:$R$24,2,0)</f>
        <v>Specializált_gép_és_járműgyártás</v>
      </c>
      <c r="G550" s="57" t="str">
        <f t="shared" si="16"/>
        <v>Hódmezővásárhelyi SZC Kalmár Zsigmond Szakképző Iskola Specializált_gép_és_járműgyártás</v>
      </c>
      <c r="H550" s="126" t="s">
        <v>75</v>
      </c>
      <c r="I550" s="127" t="s">
        <v>75</v>
      </c>
      <c r="J550" s="126" t="s">
        <v>75</v>
      </c>
      <c r="K550" s="128">
        <v>16</v>
      </c>
      <c r="L550" s="128">
        <v>5</v>
      </c>
      <c r="M550" s="117">
        <v>3</v>
      </c>
      <c r="N550" s="128">
        <v>0</v>
      </c>
      <c r="O550" s="128"/>
      <c r="P550" s="128">
        <v>0</v>
      </c>
      <c r="Q550" s="116" t="str">
        <f t="shared" si="17"/>
        <v>+</v>
      </c>
      <c r="R550" s="118"/>
      <c r="S550" s="129" t="s">
        <v>832</v>
      </c>
      <c r="T550" s="165" t="s">
        <v>933</v>
      </c>
      <c r="U550" s="131" t="s">
        <v>833</v>
      </c>
    </row>
    <row r="551" spans="1:21" ht="43.5" hidden="1" x14ac:dyDescent="0.35">
      <c r="A551" s="121" t="str">
        <f>IFERROR(VLOOKUP(B551,[19]lista!$B$2:$C$46,2,0),"")</f>
        <v>Csongrád-Csanád</v>
      </c>
      <c r="B551" s="122" t="s">
        <v>928</v>
      </c>
      <c r="C551" s="123" t="s">
        <v>932</v>
      </c>
      <c r="D551" s="124" t="s">
        <v>857</v>
      </c>
      <c r="E551" s="125" t="s">
        <v>75</v>
      </c>
      <c r="F551" s="57" t="str">
        <f>VLOOKUP(D551,Háttér!$Q$2:$R$24,2,0)</f>
        <v>Elektronika_és_elektrotechnika</v>
      </c>
      <c r="G551" s="57" t="str">
        <f t="shared" si="16"/>
        <v>Hódmezővásárhelyi SZC Kalmár Zsigmond Szakképző Iskola Elektronika_és_elektrotechnika</v>
      </c>
      <c r="H551" s="126" t="s">
        <v>75</v>
      </c>
      <c r="I551" s="127" t="s">
        <v>75</v>
      </c>
      <c r="J551" s="126" t="s">
        <v>75</v>
      </c>
      <c r="K551" s="128">
        <v>16</v>
      </c>
      <c r="L551" s="128">
        <v>5</v>
      </c>
      <c r="M551" s="117">
        <v>2</v>
      </c>
      <c r="N551" s="128">
        <v>0</v>
      </c>
      <c r="O551" s="128"/>
      <c r="P551" s="128">
        <v>0</v>
      </c>
      <c r="Q551" s="116" t="str">
        <f t="shared" si="17"/>
        <v>+</v>
      </c>
      <c r="R551" s="118"/>
      <c r="S551" s="129" t="s">
        <v>832</v>
      </c>
      <c r="T551" s="165" t="s">
        <v>933</v>
      </c>
      <c r="U551" s="131" t="s">
        <v>833</v>
      </c>
    </row>
    <row r="552" spans="1:21" ht="29" hidden="1" x14ac:dyDescent="0.35">
      <c r="A552" s="121" t="str">
        <f>IFERROR(VLOOKUP(B552,[19]lista!$B$2:$C$46,2,0),"")</f>
        <v>Csongrád-Csanád</v>
      </c>
      <c r="B552" s="122" t="s">
        <v>928</v>
      </c>
      <c r="C552" s="123" t="s">
        <v>406</v>
      </c>
      <c r="D552" s="124" t="s">
        <v>836</v>
      </c>
      <c r="E552" s="125" t="s">
        <v>75</v>
      </c>
      <c r="F552" s="57" t="str">
        <f>VLOOKUP(D552,Háttér!$Q$2:$R$24,2,0)</f>
        <v>Gazdálkodás_és_menedzsment</v>
      </c>
      <c r="G552" s="57" t="str">
        <f t="shared" si="16"/>
        <v>Hódmezővásárhelyi SZC Makói Návay Lajos Technikum és Kollégium Gazdálkodás_és_menedzsment</v>
      </c>
      <c r="H552" s="126" t="s">
        <v>75</v>
      </c>
      <c r="I552" s="127" t="s">
        <v>75</v>
      </c>
      <c r="J552" s="126" t="s">
        <v>75</v>
      </c>
      <c r="K552" s="128">
        <v>17</v>
      </c>
      <c r="L552" s="128">
        <v>55</v>
      </c>
      <c r="M552" s="117">
        <v>13</v>
      </c>
      <c r="N552" s="128">
        <v>47</v>
      </c>
      <c r="O552" s="128"/>
      <c r="P552" s="128">
        <v>17</v>
      </c>
      <c r="Q552" s="116" t="str">
        <f t="shared" si="17"/>
        <v>-</v>
      </c>
      <c r="R552" s="118"/>
      <c r="S552" s="129" t="s">
        <v>832</v>
      </c>
      <c r="T552" s="136"/>
      <c r="U552" s="131" t="s">
        <v>833</v>
      </c>
    </row>
    <row r="553" spans="1:21" ht="29" hidden="1" x14ac:dyDescent="0.35">
      <c r="A553" s="121" t="str">
        <f>IFERROR(VLOOKUP(B553,[19]lista!$B$2:$C$46,2,0),"")</f>
        <v>Csongrád-Csanád</v>
      </c>
      <c r="B553" s="122" t="s">
        <v>928</v>
      </c>
      <c r="C553" s="123" t="s">
        <v>406</v>
      </c>
      <c r="D553" s="124" t="s">
        <v>848</v>
      </c>
      <c r="E553" s="125" t="s">
        <v>75</v>
      </c>
      <c r="F553" s="57" t="str">
        <f>VLOOKUP(D553,Háttér!$Q$2:$R$24,2,0)</f>
        <v>Kereskedelem</v>
      </c>
      <c r="G553" s="57" t="str">
        <f t="shared" si="16"/>
        <v>Hódmezővásárhelyi SZC Makói Návay Lajos Technikum és Kollégium Kereskedelem</v>
      </c>
      <c r="H553" s="126" t="s">
        <v>75</v>
      </c>
      <c r="I553" s="127" t="s">
        <v>75</v>
      </c>
      <c r="J553" s="126" t="s">
        <v>75</v>
      </c>
      <c r="K553" s="128">
        <v>17</v>
      </c>
      <c r="L553" s="128">
        <v>38</v>
      </c>
      <c r="M553" s="117">
        <v>13</v>
      </c>
      <c r="N553" s="128">
        <v>55</v>
      </c>
      <c r="O553" s="128"/>
      <c r="P553" s="128">
        <v>17</v>
      </c>
      <c r="Q553" s="116" t="str">
        <f t="shared" si="17"/>
        <v>-</v>
      </c>
      <c r="R553" s="118"/>
      <c r="S553" s="129" t="s">
        <v>832</v>
      </c>
      <c r="T553" s="136"/>
      <c r="U553" s="131" t="s">
        <v>833</v>
      </c>
    </row>
    <row r="554" spans="1:21" ht="29" hidden="1" x14ac:dyDescent="0.35">
      <c r="A554" s="121" t="str">
        <f>IFERROR(VLOOKUP(B554,[19]lista!$B$2:$C$46,2,0),"")</f>
        <v>Csongrád-Csanád</v>
      </c>
      <c r="B554" s="122" t="s">
        <v>928</v>
      </c>
      <c r="C554" s="123" t="s">
        <v>406</v>
      </c>
      <c r="D554" s="124" t="s">
        <v>847</v>
      </c>
      <c r="E554" s="125" t="s">
        <v>75</v>
      </c>
      <c r="F554" s="57" t="str">
        <f>VLOOKUP(D554,Háttér!$Q$2:$R$24,2,0)</f>
        <v>Közlekedés_és_szállítmányozás</v>
      </c>
      <c r="G554" s="57" t="str">
        <f t="shared" si="16"/>
        <v>Hódmezővásárhelyi SZC Makói Návay Lajos Technikum és Kollégium Közlekedés_és_szállítmányozás</v>
      </c>
      <c r="H554" s="126" t="s">
        <v>75</v>
      </c>
      <c r="I554" s="127" t="s">
        <v>75</v>
      </c>
      <c r="J554" s="126" t="s">
        <v>75</v>
      </c>
      <c r="K554" s="128">
        <v>17</v>
      </c>
      <c r="L554" s="128">
        <v>41</v>
      </c>
      <c r="M554" s="117">
        <v>11</v>
      </c>
      <c r="N554" s="128">
        <v>72</v>
      </c>
      <c r="O554" s="128"/>
      <c r="P554" s="128">
        <v>15</v>
      </c>
      <c r="Q554" s="116" t="str">
        <f t="shared" si="17"/>
        <v>-</v>
      </c>
      <c r="R554" s="118"/>
      <c r="S554" s="129" t="s">
        <v>832</v>
      </c>
      <c r="T554" s="136"/>
      <c r="U554" s="131" t="s">
        <v>833</v>
      </c>
    </row>
    <row r="555" spans="1:21" ht="29" hidden="1" x14ac:dyDescent="0.35">
      <c r="A555" s="121" t="str">
        <f>IFERROR(VLOOKUP(B555,[19]lista!$B$2:$C$46,2,0),"")</f>
        <v>Csongrád-Csanád</v>
      </c>
      <c r="B555" s="122" t="s">
        <v>928</v>
      </c>
      <c r="C555" s="123" t="s">
        <v>406</v>
      </c>
      <c r="D555" s="124" t="s">
        <v>831</v>
      </c>
      <c r="E555" s="125" t="s">
        <v>75</v>
      </c>
      <c r="F555" s="57" t="str">
        <f>VLOOKUP(D555,Háttér!$Q$2:$R$24,2,0)</f>
        <v>Turizmus_vendéglátás</v>
      </c>
      <c r="G555" s="57" t="str">
        <f t="shared" si="16"/>
        <v>Hódmezővásárhelyi SZC Makói Návay Lajos Technikum és Kollégium Turizmus_vendéglátás</v>
      </c>
      <c r="H555" s="126" t="s">
        <v>75</v>
      </c>
      <c r="I555" s="127" t="s">
        <v>75</v>
      </c>
      <c r="J555" s="126" t="s">
        <v>75</v>
      </c>
      <c r="K555" s="128">
        <v>17</v>
      </c>
      <c r="L555" s="128">
        <v>62</v>
      </c>
      <c r="M555" s="117">
        <v>17</v>
      </c>
      <c r="N555" s="128">
        <v>71</v>
      </c>
      <c r="O555" s="128"/>
      <c r="P555" s="128">
        <v>17</v>
      </c>
      <c r="Q555" s="116" t="str">
        <f t="shared" si="17"/>
        <v>+</v>
      </c>
      <c r="R555" s="118"/>
      <c r="S555" s="129" t="s">
        <v>832</v>
      </c>
      <c r="T555" s="136"/>
      <c r="U555" s="131" t="s">
        <v>833</v>
      </c>
    </row>
    <row r="556" spans="1:21" ht="29" hidden="1" x14ac:dyDescent="0.35">
      <c r="A556" s="121" t="str">
        <f>IFERROR(VLOOKUP(B556,[19]lista!$B$2:$C$46,2,0),"")</f>
        <v>Csongrád-Csanád</v>
      </c>
      <c r="B556" s="122" t="s">
        <v>928</v>
      </c>
      <c r="C556" s="123" t="s">
        <v>406</v>
      </c>
      <c r="D556" s="124" t="s">
        <v>835</v>
      </c>
      <c r="E556" s="125" t="s">
        <v>75</v>
      </c>
      <c r="F556" s="57" t="str">
        <f>VLOOKUP(D556,Háttér!$Q$2:$R$24,2,0)</f>
        <v>Informatika_és_távközlés</v>
      </c>
      <c r="G556" s="57" t="str">
        <f t="shared" si="16"/>
        <v>Hódmezővásárhelyi SZC Makói Návay Lajos Technikum és Kollégium Informatika_és_távközlés</v>
      </c>
      <c r="H556" s="126" t="s">
        <v>75</v>
      </c>
      <c r="I556" s="127" t="s">
        <v>75</v>
      </c>
      <c r="J556" s="126" t="s">
        <v>75</v>
      </c>
      <c r="K556" s="128">
        <v>32</v>
      </c>
      <c r="L556" s="128">
        <v>66</v>
      </c>
      <c r="M556" s="117">
        <v>25</v>
      </c>
      <c r="N556" s="128">
        <v>54</v>
      </c>
      <c r="O556" s="128"/>
      <c r="P556" s="128">
        <v>21</v>
      </c>
      <c r="Q556" s="116" t="str">
        <f t="shared" si="17"/>
        <v>+</v>
      </c>
      <c r="R556" s="118"/>
      <c r="S556" s="129" t="s">
        <v>832</v>
      </c>
      <c r="T556" s="136"/>
      <c r="U556" s="131" t="s">
        <v>833</v>
      </c>
    </row>
    <row r="557" spans="1:21" ht="29" hidden="1" x14ac:dyDescent="0.35">
      <c r="A557" s="121" t="str">
        <f>IFERROR(VLOOKUP(B557,[19]lista!$B$2:$C$46,2,0),"")</f>
        <v>Csongrád-Csanád</v>
      </c>
      <c r="B557" s="122" t="s">
        <v>928</v>
      </c>
      <c r="C557" s="123" t="s">
        <v>406</v>
      </c>
      <c r="D557" s="124" t="s">
        <v>846</v>
      </c>
      <c r="E557" s="125" t="s">
        <v>75</v>
      </c>
      <c r="F557" s="57" t="str">
        <f>VLOOKUP(D557,Háttér!$Q$2:$R$24,2,0)</f>
        <v>Specializált_gép_és_járműgyártás</v>
      </c>
      <c r="G557" s="57" t="str">
        <f t="shared" si="16"/>
        <v>Hódmezővásárhelyi SZC Makói Návay Lajos Technikum és Kollégium Specializált_gép_és_járműgyártás</v>
      </c>
      <c r="H557" s="126" t="s">
        <v>75</v>
      </c>
      <c r="I557" s="127" t="s">
        <v>75</v>
      </c>
      <c r="J557" s="126" t="s">
        <v>75</v>
      </c>
      <c r="K557" s="128">
        <v>17</v>
      </c>
      <c r="L557" s="128">
        <v>21</v>
      </c>
      <c r="M557" s="117">
        <v>7</v>
      </c>
      <c r="N557" s="128">
        <v>34</v>
      </c>
      <c r="O557" s="128"/>
      <c r="P557" s="128">
        <v>12</v>
      </c>
      <c r="Q557" s="116" t="str">
        <f t="shared" si="17"/>
        <v>-</v>
      </c>
      <c r="R557" s="118"/>
      <c r="S557" s="129" t="s">
        <v>832</v>
      </c>
      <c r="T557" s="136"/>
      <c r="U557" s="131" t="s">
        <v>833</v>
      </c>
    </row>
    <row r="558" spans="1:21" ht="29" hidden="1" x14ac:dyDescent="0.35">
      <c r="A558" s="121" t="str">
        <f>IFERROR(VLOOKUP(B558,[19]lista!$B$2:$C$46,2,0),"")</f>
        <v>Csongrád-Csanád</v>
      </c>
      <c r="B558" s="122" t="s">
        <v>928</v>
      </c>
      <c r="C558" s="123" t="s">
        <v>406</v>
      </c>
      <c r="D558" s="124" t="s">
        <v>857</v>
      </c>
      <c r="E558" s="125" t="s">
        <v>75</v>
      </c>
      <c r="F558" s="57" t="str">
        <f>VLOOKUP(D558,Háttér!$Q$2:$R$24,2,0)</f>
        <v>Elektronika_és_elektrotechnika</v>
      </c>
      <c r="G558" s="57" t="str">
        <f t="shared" si="16"/>
        <v>Hódmezővásárhelyi SZC Makói Návay Lajos Technikum és Kollégium Elektronika_és_elektrotechnika</v>
      </c>
      <c r="H558" s="126" t="s">
        <v>75</v>
      </c>
      <c r="I558" s="127" t="s">
        <v>75</v>
      </c>
      <c r="J558" s="126" t="s">
        <v>75</v>
      </c>
      <c r="K558" s="128">
        <v>16</v>
      </c>
      <c r="L558" s="128">
        <v>22</v>
      </c>
      <c r="M558" s="117">
        <v>4</v>
      </c>
      <c r="N558" s="128">
        <v>27</v>
      </c>
      <c r="O558" s="128"/>
      <c r="P558" s="128">
        <v>5</v>
      </c>
      <c r="Q558" s="116" t="str">
        <f t="shared" si="17"/>
        <v>-</v>
      </c>
      <c r="R558" s="118"/>
      <c r="S558" s="129" t="s">
        <v>832</v>
      </c>
      <c r="T558" s="136"/>
      <c r="U558" s="131" t="s">
        <v>833</v>
      </c>
    </row>
    <row r="559" spans="1:21" ht="43.5" hidden="1" x14ac:dyDescent="0.35">
      <c r="A559" s="121" t="str">
        <f>IFERROR(VLOOKUP(B559,[19]lista!$B$2:$C$46,2,0),"")</f>
        <v>Csongrád-Csanád</v>
      </c>
      <c r="B559" s="122" t="s">
        <v>928</v>
      </c>
      <c r="C559" s="123" t="s">
        <v>407</v>
      </c>
      <c r="D559" s="124" t="s">
        <v>835</v>
      </c>
      <c r="E559" s="125" t="s">
        <v>75</v>
      </c>
      <c r="F559" s="57" t="str">
        <f>VLOOKUP(D559,Háttér!$Q$2:$R$24,2,0)</f>
        <v>Informatika_és_távközlés</v>
      </c>
      <c r="G559" s="57" t="str">
        <f t="shared" si="16"/>
        <v>Hódmezővásárhelyi SZC Szentesi Pollák Antal Technikum Informatika_és_távközlés</v>
      </c>
      <c r="H559" s="126" t="s">
        <v>75</v>
      </c>
      <c r="I559" s="127" t="s">
        <v>75</v>
      </c>
      <c r="J559" s="126" t="s">
        <v>75</v>
      </c>
      <c r="K559" s="128">
        <v>24</v>
      </c>
      <c r="L559" s="128">
        <v>91</v>
      </c>
      <c r="M559" s="117">
        <v>37</v>
      </c>
      <c r="N559" s="128">
        <v>120</v>
      </c>
      <c r="O559" s="128"/>
      <c r="P559" s="128">
        <v>41</v>
      </c>
      <c r="Q559" s="116" t="str">
        <f t="shared" si="17"/>
        <v>-</v>
      </c>
      <c r="R559" s="118" t="s">
        <v>934</v>
      </c>
      <c r="S559" s="129" t="s">
        <v>832</v>
      </c>
      <c r="T559" s="136"/>
      <c r="U559" s="131" t="s">
        <v>833</v>
      </c>
    </row>
    <row r="560" spans="1:21" ht="43.5" hidden="1" x14ac:dyDescent="0.35">
      <c r="A560" s="121" t="str">
        <f>IFERROR(VLOOKUP(B560,[19]lista!$B$2:$C$46,2,0),"")</f>
        <v>Csongrád-Csanád</v>
      </c>
      <c r="B560" s="122" t="s">
        <v>928</v>
      </c>
      <c r="C560" s="123" t="s">
        <v>407</v>
      </c>
      <c r="D560" s="124" t="s">
        <v>835</v>
      </c>
      <c r="E560" s="125" t="s">
        <v>75</v>
      </c>
      <c r="F560" s="57" t="str">
        <f>VLOOKUP(D560,Háttér!$Q$2:$R$24,2,0)</f>
        <v>Informatika_és_távközlés</v>
      </c>
      <c r="G560" s="57" t="str">
        <f t="shared" si="16"/>
        <v>Hódmezővásárhelyi SZC Szentesi Pollák Antal Technikum Informatika_és_távközlés</v>
      </c>
      <c r="H560" s="126" t="s">
        <v>75</v>
      </c>
      <c r="I560" s="127" t="s">
        <v>75</v>
      </c>
      <c r="J560" s="126" t="s">
        <v>75</v>
      </c>
      <c r="K560" s="128">
        <v>24</v>
      </c>
      <c r="L560" s="128"/>
      <c r="M560" s="117"/>
      <c r="N560" s="128"/>
      <c r="O560" s="128"/>
      <c r="P560" s="128"/>
      <c r="Q560" s="116" t="str">
        <f t="shared" si="17"/>
        <v>+</v>
      </c>
      <c r="R560" s="118" t="s">
        <v>934</v>
      </c>
      <c r="S560" s="129" t="s">
        <v>832</v>
      </c>
      <c r="T560" s="136"/>
      <c r="U560" s="131" t="s">
        <v>833</v>
      </c>
    </row>
    <row r="561" spans="1:21" ht="29" hidden="1" x14ac:dyDescent="0.35">
      <c r="A561" s="121" t="str">
        <f>IFERROR(VLOOKUP(B561,[19]lista!$B$2:$C$46,2,0),"")</f>
        <v>Csongrád-Csanád</v>
      </c>
      <c r="B561" s="122" t="s">
        <v>928</v>
      </c>
      <c r="C561" s="123" t="s">
        <v>407</v>
      </c>
      <c r="D561" s="124" t="s">
        <v>857</v>
      </c>
      <c r="E561" s="125" t="s">
        <v>75</v>
      </c>
      <c r="F561" s="57" t="str">
        <f>VLOOKUP(D561,Háttér!$Q$2:$R$24,2,0)</f>
        <v>Elektronika_és_elektrotechnika</v>
      </c>
      <c r="G561" s="57" t="str">
        <f t="shared" si="16"/>
        <v>Hódmezővásárhelyi SZC Szentesi Pollák Antal Technikum Elektronika_és_elektrotechnika</v>
      </c>
      <c r="H561" s="126" t="s">
        <v>75</v>
      </c>
      <c r="I561" s="127" t="s">
        <v>75</v>
      </c>
      <c r="J561" s="126" t="s">
        <v>75</v>
      </c>
      <c r="K561" s="128">
        <v>28</v>
      </c>
      <c r="L561" s="128">
        <v>66</v>
      </c>
      <c r="M561" s="117">
        <v>16</v>
      </c>
      <c r="N561" s="128">
        <v>53</v>
      </c>
      <c r="O561" s="128"/>
      <c r="P561" s="128">
        <v>15</v>
      </c>
      <c r="Q561" s="116" t="str">
        <f t="shared" si="17"/>
        <v>+</v>
      </c>
      <c r="R561" s="118"/>
      <c r="S561" s="129" t="s">
        <v>832</v>
      </c>
      <c r="T561" s="136"/>
      <c r="U561" s="131" t="s">
        <v>833</v>
      </c>
    </row>
    <row r="562" spans="1:21" ht="43.5" hidden="1" x14ac:dyDescent="0.35">
      <c r="A562" s="121" t="str">
        <f>IFERROR(VLOOKUP(B562,[19]lista!$B$2:$C$46,2,0),"")</f>
        <v>Csongrád-Csanád</v>
      </c>
      <c r="B562" s="122" t="s">
        <v>928</v>
      </c>
      <c r="C562" s="123" t="s">
        <v>408</v>
      </c>
      <c r="D562" s="124" t="s">
        <v>844</v>
      </c>
      <c r="E562" s="125" t="s">
        <v>75</v>
      </c>
      <c r="F562" s="57" t="str">
        <f>VLOOKUP(D562,Háttér!$Q$2:$R$24,2,0)</f>
        <v>Fa_és_bútoripar</v>
      </c>
      <c r="G562" s="57" t="str">
        <f t="shared" si="16"/>
        <v>Hódmezővásárhelyi SZC Csongrádi Sághy Mihály Technikum, Szakképző Iskola és Kollégium Fa_és_bútoripar</v>
      </c>
      <c r="H562" s="126" t="s">
        <v>75</v>
      </c>
      <c r="I562" s="127" t="s">
        <v>75</v>
      </c>
      <c r="J562" s="126" t="s">
        <v>75</v>
      </c>
      <c r="K562" s="128">
        <v>15</v>
      </c>
      <c r="L562" s="128">
        <v>12</v>
      </c>
      <c r="M562" s="117">
        <v>6</v>
      </c>
      <c r="N562" s="128">
        <v>13</v>
      </c>
      <c r="O562" s="128"/>
      <c r="P562" s="128">
        <v>6</v>
      </c>
      <c r="Q562" s="116" t="str">
        <f t="shared" si="17"/>
        <v>+</v>
      </c>
      <c r="R562" s="118"/>
      <c r="S562" s="129" t="s">
        <v>832</v>
      </c>
      <c r="T562" s="136"/>
      <c r="U562" s="131" t="s">
        <v>833</v>
      </c>
    </row>
    <row r="563" spans="1:21" ht="43.5" hidden="1" x14ac:dyDescent="0.35">
      <c r="A563" s="121" t="str">
        <f>IFERROR(VLOOKUP(B563,[19]lista!$B$2:$C$46,2,0),"")</f>
        <v>Csongrád-Csanád</v>
      </c>
      <c r="B563" s="122" t="s">
        <v>928</v>
      </c>
      <c r="C563" s="123" t="s">
        <v>408</v>
      </c>
      <c r="D563" s="124" t="s">
        <v>834</v>
      </c>
      <c r="E563" s="125" t="s">
        <v>75</v>
      </c>
      <c r="F563" s="57" t="str">
        <f>VLOOKUP(D563,Háttér!$Q$2:$R$24,2,0)</f>
        <v>Gépészet</v>
      </c>
      <c r="G563" s="57" t="str">
        <f t="shared" si="16"/>
        <v>Hódmezővásárhelyi SZC Csongrádi Sághy Mihály Technikum, Szakképző Iskola és Kollégium Gépészet</v>
      </c>
      <c r="H563" s="126" t="s">
        <v>75</v>
      </c>
      <c r="I563" s="127" t="s">
        <v>75</v>
      </c>
      <c r="J563" s="126" t="s">
        <v>75</v>
      </c>
      <c r="K563" s="128">
        <v>15</v>
      </c>
      <c r="L563" s="128">
        <v>8</v>
      </c>
      <c r="M563" s="117">
        <v>1</v>
      </c>
      <c r="N563" s="128">
        <v>4</v>
      </c>
      <c r="O563" s="128"/>
      <c r="P563" s="128">
        <v>1</v>
      </c>
      <c r="Q563" s="116" t="str">
        <f t="shared" si="17"/>
        <v>+</v>
      </c>
      <c r="R563" s="118"/>
      <c r="S563" s="129" t="s">
        <v>832</v>
      </c>
      <c r="T563" s="136"/>
      <c r="U563" s="131" t="s">
        <v>833</v>
      </c>
    </row>
    <row r="564" spans="1:21" ht="43.5" hidden="1" x14ac:dyDescent="0.35">
      <c r="A564" s="121" t="str">
        <f>IFERROR(VLOOKUP(B564,[19]lista!$B$2:$C$46,2,0),"")</f>
        <v>Csongrád-Csanád</v>
      </c>
      <c r="B564" s="122" t="s">
        <v>928</v>
      </c>
      <c r="C564" s="123" t="s">
        <v>408</v>
      </c>
      <c r="D564" s="124" t="s">
        <v>831</v>
      </c>
      <c r="E564" s="125" t="s">
        <v>75</v>
      </c>
      <c r="F564" s="57" t="str">
        <f>VLOOKUP(D564,Háttér!$Q$2:$R$24,2,0)</f>
        <v>Turizmus_vendéglátás</v>
      </c>
      <c r="G564" s="57" t="str">
        <f t="shared" si="16"/>
        <v>Hódmezővásárhelyi SZC Csongrádi Sághy Mihály Technikum, Szakképző Iskola és Kollégium Turizmus_vendéglátás</v>
      </c>
      <c r="H564" s="126" t="s">
        <v>75</v>
      </c>
      <c r="I564" s="127" t="s">
        <v>75</v>
      </c>
      <c r="J564" s="126" t="s">
        <v>75</v>
      </c>
      <c r="K564" s="128">
        <v>24</v>
      </c>
      <c r="L564" s="128">
        <v>9</v>
      </c>
      <c r="M564" s="117">
        <v>1</v>
      </c>
      <c r="N564" s="128">
        <v>14</v>
      </c>
      <c r="O564" s="128"/>
      <c r="P564" s="128">
        <v>7</v>
      </c>
      <c r="Q564" s="116" t="str">
        <f t="shared" si="17"/>
        <v>-</v>
      </c>
      <c r="R564" s="118"/>
      <c r="S564" s="129" t="s">
        <v>832</v>
      </c>
      <c r="T564" s="136"/>
      <c r="U564" s="131" t="s">
        <v>833</v>
      </c>
    </row>
    <row r="565" spans="1:21" ht="29" hidden="1" x14ac:dyDescent="0.35">
      <c r="A565" s="121" t="str">
        <f>IFERROR(VLOOKUP(B565,[19]lista!$B$2:$C$46,2,0),"")</f>
        <v>Csongrád-Csanád</v>
      </c>
      <c r="B565" s="122" t="s">
        <v>928</v>
      </c>
      <c r="C565" s="123" t="s">
        <v>409</v>
      </c>
      <c r="D565" s="124" t="s">
        <v>840</v>
      </c>
      <c r="E565" s="125" t="s">
        <v>75</v>
      </c>
      <c r="F565" s="57" t="str">
        <f>VLOOKUP(D565,Háttér!$Q$2:$R$24,2,0)</f>
        <v>Szépészet</v>
      </c>
      <c r="G565" s="57" t="str">
        <f t="shared" si="16"/>
        <v>Hódmezővásárhelyi SZC Szentesi Zsoldos Ferenc Technikum Szépészet</v>
      </c>
      <c r="H565" s="126" t="s">
        <v>75</v>
      </c>
      <c r="I565" s="127" t="s">
        <v>75</v>
      </c>
      <c r="J565" s="126" t="s">
        <v>75</v>
      </c>
      <c r="K565" s="128">
        <v>30</v>
      </c>
      <c r="L565" s="128">
        <v>52</v>
      </c>
      <c r="M565" s="117">
        <v>18</v>
      </c>
      <c r="N565" s="128">
        <v>44</v>
      </c>
      <c r="O565" s="128"/>
      <c r="P565" s="128">
        <v>16</v>
      </c>
      <c r="Q565" s="116" t="str">
        <f t="shared" si="17"/>
        <v>+</v>
      </c>
      <c r="R565" s="118"/>
      <c r="S565" s="129" t="s">
        <v>832</v>
      </c>
      <c r="T565" s="136"/>
      <c r="U565" s="131" t="s">
        <v>833</v>
      </c>
    </row>
    <row r="566" spans="1:21" ht="29" hidden="1" x14ac:dyDescent="0.35">
      <c r="A566" s="121" t="str">
        <f>IFERROR(VLOOKUP(B566,[19]lista!$B$2:$C$46,2,0),"")</f>
        <v>Csongrád-Csanád</v>
      </c>
      <c r="B566" s="122" t="s">
        <v>928</v>
      </c>
      <c r="C566" s="123" t="s">
        <v>409</v>
      </c>
      <c r="D566" s="124" t="s">
        <v>834</v>
      </c>
      <c r="E566" s="125" t="s">
        <v>75</v>
      </c>
      <c r="F566" s="57" t="str">
        <f>VLOOKUP(D566,Háttér!$Q$2:$R$24,2,0)</f>
        <v>Gépészet</v>
      </c>
      <c r="G566" s="57" t="str">
        <f t="shared" si="16"/>
        <v>Hódmezővásárhelyi SZC Szentesi Zsoldos Ferenc Technikum Gépészet</v>
      </c>
      <c r="H566" s="126" t="s">
        <v>75</v>
      </c>
      <c r="I566" s="127" t="s">
        <v>75</v>
      </c>
      <c r="J566" s="126" t="s">
        <v>75</v>
      </c>
      <c r="K566" s="128">
        <v>16</v>
      </c>
      <c r="L566" s="128">
        <v>20</v>
      </c>
      <c r="M566" s="117">
        <v>9</v>
      </c>
      <c r="N566" s="128">
        <v>23</v>
      </c>
      <c r="O566" s="128"/>
      <c r="P566" s="128">
        <v>9</v>
      </c>
      <c r="Q566" s="116" t="str">
        <f t="shared" si="17"/>
        <v>+</v>
      </c>
      <c r="R566" s="118"/>
      <c r="S566" s="129" t="s">
        <v>832</v>
      </c>
      <c r="T566" s="136"/>
      <c r="U566" s="131" t="s">
        <v>833</v>
      </c>
    </row>
    <row r="567" spans="1:21" ht="29" hidden="1" x14ac:dyDescent="0.35">
      <c r="A567" s="121" t="str">
        <f>IFERROR(VLOOKUP(B567,[19]lista!$B$2:$C$46,2,0),"")</f>
        <v>Csongrád-Csanád</v>
      </c>
      <c r="B567" s="122" t="s">
        <v>928</v>
      </c>
      <c r="C567" s="123" t="s">
        <v>409</v>
      </c>
      <c r="D567" s="124" t="s">
        <v>848</v>
      </c>
      <c r="E567" s="125" t="s">
        <v>75</v>
      </c>
      <c r="F567" s="57" t="str">
        <f>VLOOKUP(D567,Háttér!$Q$2:$R$24,2,0)</f>
        <v>Kereskedelem</v>
      </c>
      <c r="G567" s="57" t="str">
        <f t="shared" si="16"/>
        <v>Hódmezővásárhelyi SZC Szentesi Zsoldos Ferenc Technikum Kereskedelem</v>
      </c>
      <c r="H567" s="126" t="s">
        <v>75</v>
      </c>
      <c r="I567" s="127" t="s">
        <v>75</v>
      </c>
      <c r="J567" s="126" t="s">
        <v>75</v>
      </c>
      <c r="K567" s="128">
        <v>20</v>
      </c>
      <c r="L567" s="128">
        <v>28</v>
      </c>
      <c r="M567" s="117">
        <v>8</v>
      </c>
      <c r="N567" s="128">
        <v>29</v>
      </c>
      <c r="O567" s="128"/>
      <c r="P567" s="128">
        <v>12</v>
      </c>
      <c r="Q567" s="116" t="str">
        <f t="shared" si="17"/>
        <v>-</v>
      </c>
      <c r="R567" s="118"/>
      <c r="S567" s="129" t="s">
        <v>832</v>
      </c>
      <c r="T567" s="136"/>
      <c r="U567" s="131" t="s">
        <v>833</v>
      </c>
    </row>
    <row r="568" spans="1:21" ht="29" hidden="1" x14ac:dyDescent="0.35">
      <c r="A568" s="121" t="str">
        <f>IFERROR(VLOOKUP(B568,[19]lista!$B$2:$C$46,2,0),"")</f>
        <v>Csongrád-Csanád</v>
      </c>
      <c r="B568" s="122" t="s">
        <v>928</v>
      </c>
      <c r="C568" s="123" t="s">
        <v>409</v>
      </c>
      <c r="D568" s="124" t="s">
        <v>837</v>
      </c>
      <c r="E568" s="125" t="s">
        <v>75</v>
      </c>
      <c r="F568" s="57" t="str">
        <f>VLOOKUP(D568,Háttér!$Q$2:$R$24,2,0)</f>
        <v>Rendészet_és_közszolgálat</v>
      </c>
      <c r="G568" s="57" t="str">
        <f t="shared" si="16"/>
        <v>Hódmezővásárhelyi SZC Szentesi Zsoldos Ferenc Technikum Rendészet_és_közszolgálat</v>
      </c>
      <c r="H568" s="126" t="s">
        <v>75</v>
      </c>
      <c r="I568" s="127" t="s">
        <v>75</v>
      </c>
      <c r="J568" s="126" t="s">
        <v>75</v>
      </c>
      <c r="K568" s="128">
        <v>32</v>
      </c>
      <c r="L568" s="128">
        <v>63</v>
      </c>
      <c r="M568" s="117">
        <v>26</v>
      </c>
      <c r="N568" s="128">
        <v>67</v>
      </c>
      <c r="O568" s="128"/>
      <c r="P568" s="128">
        <v>24</v>
      </c>
      <c r="Q568" s="116" t="str">
        <f t="shared" si="17"/>
        <v>+</v>
      </c>
      <c r="R568" s="118"/>
      <c r="S568" s="129" t="s">
        <v>832</v>
      </c>
      <c r="T568" s="136"/>
      <c r="U568" s="131" t="s">
        <v>839</v>
      </c>
    </row>
    <row r="569" spans="1:21" ht="29" hidden="1" x14ac:dyDescent="0.35">
      <c r="A569" s="121" t="str">
        <f>IFERROR(VLOOKUP(B569,[20]lista!$B$2:$C$46,2,0),"")</f>
        <v>Somogy</v>
      </c>
      <c r="B569" s="122" t="s">
        <v>935</v>
      </c>
      <c r="C569" s="123" t="s">
        <v>412</v>
      </c>
      <c r="D569" s="124" t="s">
        <v>851</v>
      </c>
      <c r="E569" s="125" t="s">
        <v>75</v>
      </c>
      <c r="F569" s="57" t="str">
        <f>VLOOKUP(D569,Háttér!$Q$2:$R$24,2,0)</f>
        <v>Építőipar</v>
      </c>
      <c r="G569" s="57" t="str">
        <f t="shared" si="16"/>
        <v>Kaposvári SZC Lamping József Technikum és Szakképző Iskola Építőipar</v>
      </c>
      <c r="H569" s="126" t="s">
        <v>75</v>
      </c>
      <c r="I569" s="127" t="s">
        <v>75</v>
      </c>
      <c r="J569" s="126" t="s">
        <v>75</v>
      </c>
      <c r="K569" s="128">
        <v>16</v>
      </c>
      <c r="L569" s="128">
        <v>14</v>
      </c>
      <c r="M569" s="117">
        <v>7</v>
      </c>
      <c r="N569" s="128">
        <v>10</v>
      </c>
      <c r="O569" s="128"/>
      <c r="P569" s="128">
        <v>3</v>
      </c>
      <c r="Q569" s="116" t="str">
        <f t="shared" si="17"/>
        <v>+</v>
      </c>
      <c r="R569" s="118"/>
      <c r="S569" s="129" t="s">
        <v>832</v>
      </c>
      <c r="T569" s="130"/>
      <c r="U569" s="131" t="s">
        <v>833</v>
      </c>
    </row>
    <row r="570" spans="1:21" ht="29" hidden="1" x14ac:dyDescent="0.35">
      <c r="A570" s="121" t="str">
        <f>IFERROR(VLOOKUP(B570,[20]lista!$B$2:$C$46,2,0),"")</f>
        <v>Somogy</v>
      </c>
      <c r="B570" s="122" t="s">
        <v>935</v>
      </c>
      <c r="C570" s="123" t="s">
        <v>412</v>
      </c>
      <c r="D570" s="124" t="s">
        <v>844</v>
      </c>
      <c r="E570" s="125" t="s">
        <v>75</v>
      </c>
      <c r="F570" s="57" t="str">
        <f>VLOOKUP(D570,Háttér!$Q$2:$R$24,2,0)</f>
        <v>Fa_és_bútoripar</v>
      </c>
      <c r="G570" s="57" t="str">
        <f t="shared" si="16"/>
        <v>Kaposvári SZC Lamping József Technikum és Szakképző Iskola Fa_és_bútoripar</v>
      </c>
      <c r="H570" s="126" t="s">
        <v>75</v>
      </c>
      <c r="I570" s="127" t="s">
        <v>75</v>
      </c>
      <c r="J570" s="126" t="s">
        <v>75</v>
      </c>
      <c r="K570" s="128">
        <v>16</v>
      </c>
      <c r="L570" s="128">
        <v>13</v>
      </c>
      <c r="M570" s="117">
        <v>4</v>
      </c>
      <c r="N570" s="128">
        <v>10</v>
      </c>
      <c r="O570" s="128"/>
      <c r="P570" s="128">
        <v>1</v>
      </c>
      <c r="Q570" s="116" t="str">
        <f t="shared" si="17"/>
        <v>+</v>
      </c>
      <c r="R570" s="118"/>
      <c r="S570" s="129" t="s">
        <v>832</v>
      </c>
      <c r="T570" s="130"/>
      <c r="U570" s="131" t="s">
        <v>833</v>
      </c>
    </row>
    <row r="571" spans="1:21" ht="29" hidden="1" x14ac:dyDescent="0.35">
      <c r="A571" s="121" t="str">
        <f>IFERROR(VLOOKUP(B571,[20]lista!$B$2:$C$46,2,0),"")</f>
        <v>Somogy</v>
      </c>
      <c r="B571" s="122" t="s">
        <v>935</v>
      </c>
      <c r="C571" s="123" t="s">
        <v>412</v>
      </c>
      <c r="D571" s="124" t="s">
        <v>840</v>
      </c>
      <c r="E571" s="125" t="s">
        <v>75</v>
      </c>
      <c r="F571" s="57" t="str">
        <f>VLOOKUP(D571,Háttér!$Q$2:$R$24,2,0)</f>
        <v>Szépészet</v>
      </c>
      <c r="G571" s="57" t="str">
        <f t="shared" si="16"/>
        <v>Kaposvári SZC Lamping József Technikum és Szakképző Iskola Szépészet</v>
      </c>
      <c r="H571" s="126" t="s">
        <v>75</v>
      </c>
      <c r="I571" s="127" t="s">
        <v>75</v>
      </c>
      <c r="J571" s="126" t="s">
        <v>75</v>
      </c>
      <c r="K571" s="128">
        <v>32</v>
      </c>
      <c r="L571" s="128">
        <v>123</v>
      </c>
      <c r="M571" s="117">
        <v>32</v>
      </c>
      <c r="N571" s="128">
        <v>51</v>
      </c>
      <c r="O571" s="128"/>
      <c r="P571" s="128">
        <v>21</v>
      </c>
      <c r="Q571" s="116" t="str">
        <f t="shared" si="17"/>
        <v>+</v>
      </c>
      <c r="R571" s="118"/>
      <c r="S571" s="129" t="s">
        <v>832</v>
      </c>
      <c r="T571" s="130"/>
      <c r="U571" s="131" t="s">
        <v>833</v>
      </c>
    </row>
    <row r="572" spans="1:21" ht="58" hidden="1" x14ac:dyDescent="0.35">
      <c r="A572" s="121" t="str">
        <f>IFERROR(VLOOKUP(B572,[20]lista!$B$2:$C$46,2,0),"")</f>
        <v>Somogy</v>
      </c>
      <c r="B572" s="122" t="s">
        <v>935</v>
      </c>
      <c r="C572" s="123" t="s">
        <v>412</v>
      </c>
      <c r="D572" s="124" t="s">
        <v>864</v>
      </c>
      <c r="E572" s="125" t="s">
        <v>75</v>
      </c>
      <c r="F572" s="57" t="str">
        <f>VLOOKUP(D572,Háttér!$Q$2:$R$24,2,0)</f>
        <v>Környezetvédelem_és_vízügy</v>
      </c>
      <c r="G572" s="57" t="str">
        <f t="shared" si="16"/>
        <v>Kaposvári SZC Lamping József Technikum és Szakképző Iskola Környezetvédelem_és_vízügy</v>
      </c>
      <c r="H572" s="126" t="s">
        <v>75</v>
      </c>
      <c r="I572" s="127" t="s">
        <v>75</v>
      </c>
      <c r="J572" s="126" t="s">
        <v>75</v>
      </c>
      <c r="K572" s="128">
        <v>16</v>
      </c>
      <c r="L572" s="128">
        <v>25</v>
      </c>
      <c r="M572" s="117">
        <v>9</v>
      </c>
      <c r="N572" s="128">
        <v>0</v>
      </c>
      <c r="O572" s="128"/>
      <c r="P572" s="128">
        <v>0</v>
      </c>
      <c r="Q572" s="116" t="str">
        <f t="shared" si="17"/>
        <v>+</v>
      </c>
      <c r="R572" s="118"/>
      <c r="S572" s="129" t="s">
        <v>832</v>
      </c>
      <c r="T572" s="133" t="s">
        <v>936</v>
      </c>
      <c r="U572" s="131" t="s">
        <v>833</v>
      </c>
    </row>
    <row r="573" spans="1:21" ht="29" hidden="1" x14ac:dyDescent="0.35">
      <c r="A573" s="121" t="str">
        <f>IFERROR(VLOOKUP(B573,[20]lista!$B$2:$C$46,2,0),"")</f>
        <v>Somogy</v>
      </c>
      <c r="B573" s="122" t="s">
        <v>935</v>
      </c>
      <c r="C573" s="123" t="s">
        <v>719</v>
      </c>
      <c r="D573" s="124" t="s">
        <v>831</v>
      </c>
      <c r="E573" s="125" t="s">
        <v>75</v>
      </c>
      <c r="F573" s="57" t="str">
        <f>VLOOKUP(D573,Háttér!$Q$2:$R$24,2,0)</f>
        <v>Turizmus_vendéglátás</v>
      </c>
      <c r="G573" s="57" t="str">
        <f t="shared" si="16"/>
        <v>Kaposvári SZC Jálics Ernő Szakképző Iskola és Szakiskola Turizmus_vendéglátás</v>
      </c>
      <c r="H573" s="126" t="s">
        <v>75</v>
      </c>
      <c r="I573" s="127" t="s">
        <v>75</v>
      </c>
      <c r="J573" s="126" t="s">
        <v>75</v>
      </c>
      <c r="K573" s="128">
        <v>32</v>
      </c>
      <c r="L573" s="128">
        <v>11</v>
      </c>
      <c r="M573" s="117">
        <v>3</v>
      </c>
      <c r="N573" s="128">
        <v>10</v>
      </c>
      <c r="O573" s="128"/>
      <c r="P573" s="128">
        <v>6</v>
      </c>
      <c r="Q573" s="116" t="str">
        <f t="shared" si="17"/>
        <v>-</v>
      </c>
      <c r="R573" s="118"/>
      <c r="S573" s="129" t="s">
        <v>832</v>
      </c>
      <c r="T573" s="132"/>
      <c r="U573" s="131" t="s">
        <v>833</v>
      </c>
    </row>
    <row r="574" spans="1:21" ht="29" hidden="1" x14ac:dyDescent="0.35">
      <c r="A574" s="121" t="str">
        <f>IFERROR(VLOOKUP(B574,[20]lista!$B$2:$C$46,2,0),"")</f>
        <v>Somogy</v>
      </c>
      <c r="B574" s="122" t="s">
        <v>935</v>
      </c>
      <c r="C574" s="123" t="s">
        <v>719</v>
      </c>
      <c r="D574" s="124" t="s">
        <v>834</v>
      </c>
      <c r="E574" s="125" t="s">
        <v>75</v>
      </c>
      <c r="F574" s="57" t="str">
        <f>VLOOKUP(D574,Háttér!$Q$2:$R$24,2,0)</f>
        <v>Gépészet</v>
      </c>
      <c r="G574" s="57" t="str">
        <f t="shared" si="16"/>
        <v>Kaposvári SZC Jálics Ernő Szakképző Iskola és Szakiskola Gépészet</v>
      </c>
      <c r="H574" s="126" t="s">
        <v>75</v>
      </c>
      <c r="I574" s="127" t="s">
        <v>75</v>
      </c>
      <c r="J574" s="126" t="s">
        <v>75</v>
      </c>
      <c r="K574" s="128">
        <v>16</v>
      </c>
      <c r="L574" s="128">
        <v>8</v>
      </c>
      <c r="M574" s="117">
        <v>5</v>
      </c>
      <c r="N574" s="128">
        <v>15</v>
      </c>
      <c r="O574" s="128"/>
      <c r="P574" s="128">
        <v>9</v>
      </c>
      <c r="Q574" s="116" t="str">
        <f t="shared" si="17"/>
        <v>-</v>
      </c>
      <c r="R574" s="118"/>
      <c r="S574" s="129" t="s">
        <v>832</v>
      </c>
      <c r="T574" s="130"/>
      <c r="U574" s="131" t="s">
        <v>833</v>
      </c>
    </row>
    <row r="575" spans="1:21" ht="29" hidden="1" x14ac:dyDescent="0.35">
      <c r="A575" s="121" t="str">
        <f>IFERROR(VLOOKUP(B575,[20]lista!$B$2:$C$46,2,0),"")</f>
        <v>Somogy</v>
      </c>
      <c r="B575" s="122" t="s">
        <v>935</v>
      </c>
      <c r="C575" s="123" t="s">
        <v>719</v>
      </c>
      <c r="D575" s="124" t="s">
        <v>850</v>
      </c>
      <c r="E575" s="125" t="s">
        <v>75</v>
      </c>
      <c r="F575" s="57" t="str">
        <f>VLOOKUP(D575,Háttér!$Q$2:$R$24,2,0)</f>
        <v>Szociális</v>
      </c>
      <c r="G575" s="57" t="str">
        <f t="shared" si="16"/>
        <v>Kaposvári SZC Jálics Ernő Szakképző Iskola és Szakiskola Szociális</v>
      </c>
      <c r="H575" s="126" t="s">
        <v>75</v>
      </c>
      <c r="I575" s="127" t="s">
        <v>75</v>
      </c>
      <c r="J575" s="126" t="s">
        <v>75</v>
      </c>
      <c r="K575" s="128">
        <v>16</v>
      </c>
      <c r="L575" s="128">
        <v>5</v>
      </c>
      <c r="M575" s="117">
        <v>3</v>
      </c>
      <c r="N575" s="128">
        <v>11</v>
      </c>
      <c r="O575" s="128"/>
      <c r="P575" s="128">
        <v>4</v>
      </c>
      <c r="Q575" s="116" t="str">
        <f t="shared" si="17"/>
        <v>-</v>
      </c>
      <c r="R575" s="118"/>
      <c r="S575" s="129" t="s">
        <v>832</v>
      </c>
      <c r="T575" s="130"/>
      <c r="U575" s="131" t="s">
        <v>833</v>
      </c>
    </row>
    <row r="576" spans="1:21" ht="29" hidden="1" x14ac:dyDescent="0.35">
      <c r="A576" s="121" t="str">
        <f>IFERROR(VLOOKUP(B576,[20]lista!$B$2:$C$46,2,0),"")</f>
        <v>Somogy</v>
      </c>
      <c r="B576" s="122" t="s">
        <v>935</v>
      </c>
      <c r="C576" s="123" t="s">
        <v>414</v>
      </c>
      <c r="D576" s="124" t="s">
        <v>837</v>
      </c>
      <c r="E576" s="125" t="s">
        <v>75</v>
      </c>
      <c r="F576" s="57" t="str">
        <f>VLOOKUP(D576,Háttér!$Q$2:$R$24,2,0)</f>
        <v>Rendészet_és_közszolgálat</v>
      </c>
      <c r="G576" s="57" t="str">
        <f t="shared" si="16"/>
        <v>Kaposvári SZC Eötvös Loránd Műszaki Technikum és Kollégium Rendészet_és_közszolgálat</v>
      </c>
      <c r="H576" s="126" t="s">
        <v>75</v>
      </c>
      <c r="I576" s="127" t="s">
        <v>75</v>
      </c>
      <c r="J576" s="126" t="s">
        <v>75</v>
      </c>
      <c r="K576" s="128">
        <v>32</v>
      </c>
      <c r="L576" s="128">
        <v>162</v>
      </c>
      <c r="M576" s="117">
        <v>32</v>
      </c>
      <c r="N576" s="128">
        <v>98</v>
      </c>
      <c r="O576" s="128"/>
      <c r="P576" s="128">
        <v>34</v>
      </c>
      <c r="Q576" s="116" t="str">
        <f t="shared" si="17"/>
        <v>-</v>
      </c>
      <c r="R576" s="118"/>
      <c r="S576" s="129" t="s">
        <v>832</v>
      </c>
      <c r="T576" s="130"/>
      <c r="U576" s="131" t="s">
        <v>839</v>
      </c>
    </row>
    <row r="577" spans="1:21" ht="29" hidden="1" x14ac:dyDescent="0.35">
      <c r="A577" s="121" t="str">
        <f>IFERROR(VLOOKUP(B577,[20]lista!$B$2:$C$46,2,0),"")</f>
        <v>Somogy</v>
      </c>
      <c r="B577" s="122" t="s">
        <v>935</v>
      </c>
      <c r="C577" s="123" t="s">
        <v>414</v>
      </c>
      <c r="D577" s="124" t="s">
        <v>892</v>
      </c>
      <c r="E577" s="125" t="s">
        <v>75</v>
      </c>
      <c r="F577" s="57" t="str">
        <f>VLOOKUP(D577,Háttér!$Q$2:$R$24,2,0)</f>
        <v>Honvédelem</v>
      </c>
      <c r="G577" s="57" t="str">
        <f t="shared" si="16"/>
        <v>Kaposvári SZC Eötvös Loránd Műszaki Technikum és Kollégium Honvédelem</v>
      </c>
      <c r="H577" s="126" t="s">
        <v>75</v>
      </c>
      <c r="I577" s="127" t="s">
        <v>75</v>
      </c>
      <c r="J577" s="126" t="s">
        <v>75</v>
      </c>
      <c r="K577" s="128">
        <v>32</v>
      </c>
      <c r="L577" s="128">
        <v>97</v>
      </c>
      <c r="M577" s="117">
        <v>32</v>
      </c>
      <c r="N577" s="128">
        <v>67</v>
      </c>
      <c r="O577" s="128"/>
      <c r="P577" s="128">
        <v>34</v>
      </c>
      <c r="Q577" s="116" t="str">
        <f t="shared" si="17"/>
        <v>-</v>
      </c>
      <c r="R577" s="118"/>
      <c r="S577" s="129" t="s">
        <v>832</v>
      </c>
      <c r="T577" s="130"/>
      <c r="U577" s="131" t="s">
        <v>893</v>
      </c>
    </row>
    <row r="578" spans="1:21" ht="29" hidden="1" x14ac:dyDescent="0.35">
      <c r="A578" s="121" t="str">
        <f>IFERROR(VLOOKUP(B578,[20]lista!$B$2:$C$46,2,0),"")</f>
        <v>Somogy</v>
      </c>
      <c r="B578" s="122" t="s">
        <v>935</v>
      </c>
      <c r="C578" s="123" t="s">
        <v>414</v>
      </c>
      <c r="D578" s="124" t="s">
        <v>835</v>
      </c>
      <c r="E578" s="125" t="s">
        <v>869</v>
      </c>
      <c r="F578" s="57" t="str">
        <f>VLOOKUP(D578,Háttér!$Q$2:$R$24,2,0)</f>
        <v>Informatika_és_távközlés</v>
      </c>
      <c r="G578" s="57" t="str">
        <f t="shared" si="16"/>
        <v>Kaposvári SZC Eötvös Loránd Műszaki Technikum és Kollégium Informatika_és_távközlés</v>
      </c>
      <c r="H578" s="126" t="s">
        <v>74</v>
      </c>
      <c r="I578" s="127" t="s">
        <v>75</v>
      </c>
      <c r="J578" s="126" t="s">
        <v>75</v>
      </c>
      <c r="K578" s="128">
        <v>32</v>
      </c>
      <c r="L578" s="128">
        <v>118</v>
      </c>
      <c r="M578" s="117">
        <v>32</v>
      </c>
      <c r="N578" s="128">
        <v>104</v>
      </c>
      <c r="O578" s="128"/>
      <c r="P578" s="128">
        <v>29</v>
      </c>
      <c r="Q578" s="116" t="str">
        <f t="shared" si="17"/>
        <v>+</v>
      </c>
      <c r="R578" s="118"/>
      <c r="S578" s="129" t="s">
        <v>832</v>
      </c>
      <c r="T578" s="130"/>
      <c r="U578" s="131" t="s">
        <v>833</v>
      </c>
    </row>
    <row r="579" spans="1:21" ht="29" hidden="1" x14ac:dyDescent="0.35">
      <c r="A579" s="121" t="str">
        <f>IFERROR(VLOOKUP(B579,[20]lista!$B$2:$C$46,2,0),"")</f>
        <v>Somogy</v>
      </c>
      <c r="B579" s="122" t="s">
        <v>935</v>
      </c>
      <c r="C579" s="123" t="s">
        <v>414</v>
      </c>
      <c r="D579" s="124" t="s">
        <v>834</v>
      </c>
      <c r="E579" s="125" t="s">
        <v>75</v>
      </c>
      <c r="F579" s="57" t="str">
        <f>VLOOKUP(D579,Háttér!$Q$2:$R$24,2,0)</f>
        <v>Gépészet</v>
      </c>
      <c r="G579" s="57" t="str">
        <f t="shared" ref="G579:G642" si="18">C579&amp;" "&amp;F579</f>
        <v>Kaposvári SZC Eötvös Loránd Műszaki Technikum és Kollégium Gépészet</v>
      </c>
      <c r="H579" s="126" t="s">
        <v>75</v>
      </c>
      <c r="I579" s="127" t="s">
        <v>75</v>
      </c>
      <c r="J579" s="126" t="s">
        <v>75</v>
      </c>
      <c r="K579" s="128">
        <v>32</v>
      </c>
      <c r="L579" s="128">
        <v>60</v>
      </c>
      <c r="M579" s="117">
        <v>21</v>
      </c>
      <c r="N579" s="128">
        <v>75</v>
      </c>
      <c r="O579" s="128"/>
      <c r="P579" s="128">
        <v>36</v>
      </c>
      <c r="Q579" s="116" t="str">
        <f t="shared" ref="Q579:Q642" si="19">IF(P579&lt;=M579,"+","-")</f>
        <v>-</v>
      </c>
      <c r="R579" s="118"/>
      <c r="S579" s="129" t="s">
        <v>832</v>
      </c>
      <c r="T579" s="130"/>
      <c r="U579" s="131" t="s">
        <v>833</v>
      </c>
    </row>
    <row r="580" spans="1:21" ht="29" hidden="1" x14ac:dyDescent="0.35">
      <c r="A580" s="121" t="str">
        <f>IFERROR(VLOOKUP(B580,[20]lista!$B$2:$C$46,2,0),"")</f>
        <v>Somogy</v>
      </c>
      <c r="B580" s="122" t="s">
        <v>935</v>
      </c>
      <c r="C580" s="123" t="s">
        <v>414</v>
      </c>
      <c r="D580" s="124" t="s">
        <v>846</v>
      </c>
      <c r="E580" s="125" t="s">
        <v>75</v>
      </c>
      <c r="F580" s="57" t="str">
        <f>VLOOKUP(D580,Háttér!$Q$2:$R$24,2,0)</f>
        <v>Specializált_gép_és_járműgyártás</v>
      </c>
      <c r="G580" s="57" t="str">
        <f t="shared" si="18"/>
        <v>Kaposvári SZC Eötvös Loránd Műszaki Technikum és Kollégium Specializált_gép_és_járműgyártás</v>
      </c>
      <c r="H580" s="126" t="s">
        <v>75</v>
      </c>
      <c r="I580" s="127" t="s">
        <v>75</v>
      </c>
      <c r="J580" s="126" t="s">
        <v>75</v>
      </c>
      <c r="K580" s="128">
        <v>32</v>
      </c>
      <c r="L580" s="128">
        <v>87</v>
      </c>
      <c r="M580" s="117">
        <v>32</v>
      </c>
      <c r="N580" s="128">
        <v>84</v>
      </c>
      <c r="O580" s="128"/>
      <c r="P580" s="128">
        <v>5</v>
      </c>
      <c r="Q580" s="116" t="str">
        <f t="shared" si="19"/>
        <v>+</v>
      </c>
      <c r="R580" s="118"/>
      <c r="S580" s="129" t="s">
        <v>832</v>
      </c>
      <c r="T580" s="130"/>
      <c r="U580" s="131" t="s">
        <v>833</v>
      </c>
    </row>
    <row r="581" spans="1:21" ht="29" hidden="1" x14ac:dyDescent="0.35">
      <c r="A581" s="121" t="str">
        <f>IFERROR(VLOOKUP(B581,[20]lista!$B$2:$C$46,2,0),"")</f>
        <v>Somogy</v>
      </c>
      <c r="B581" s="122" t="s">
        <v>935</v>
      </c>
      <c r="C581" s="123" t="s">
        <v>414</v>
      </c>
      <c r="D581" s="124" t="s">
        <v>857</v>
      </c>
      <c r="E581" s="125" t="s">
        <v>75</v>
      </c>
      <c r="F581" s="57" t="str">
        <f>VLOOKUP(D581,Háttér!$Q$2:$R$24,2,0)</f>
        <v>Elektronika_és_elektrotechnika</v>
      </c>
      <c r="G581" s="57" t="str">
        <f t="shared" si="18"/>
        <v>Kaposvári SZC Eötvös Loránd Műszaki Technikum és Kollégium Elektronika_és_elektrotechnika</v>
      </c>
      <c r="H581" s="126" t="s">
        <v>75</v>
      </c>
      <c r="I581" s="127" t="s">
        <v>75</v>
      </c>
      <c r="J581" s="126" t="s">
        <v>75</v>
      </c>
      <c r="K581" s="128">
        <v>32</v>
      </c>
      <c r="L581" s="128">
        <v>47</v>
      </c>
      <c r="M581" s="117">
        <v>19</v>
      </c>
      <c r="N581" s="128">
        <v>30</v>
      </c>
      <c r="O581" s="128"/>
      <c r="P581" s="128">
        <v>5</v>
      </c>
      <c r="Q581" s="116" t="str">
        <f t="shared" si="19"/>
        <v>+</v>
      </c>
      <c r="R581" s="118"/>
      <c r="S581" s="129" t="s">
        <v>832</v>
      </c>
      <c r="T581" s="130"/>
      <c r="U581" s="131" t="s">
        <v>833</v>
      </c>
    </row>
    <row r="582" spans="1:21" ht="29" hidden="1" x14ac:dyDescent="0.35">
      <c r="A582" s="121" t="str">
        <f>IFERROR(VLOOKUP(B582,[20]lista!$B$2:$C$46,2,0),"")</f>
        <v>Somogy</v>
      </c>
      <c r="B582" s="122" t="s">
        <v>935</v>
      </c>
      <c r="C582" s="123" t="s">
        <v>417</v>
      </c>
      <c r="D582" s="124" t="s">
        <v>848</v>
      </c>
      <c r="E582" s="125" t="s">
        <v>75</v>
      </c>
      <c r="F582" s="57" t="str">
        <f>VLOOKUP(D582,Háttér!$Q$2:$R$24,2,0)</f>
        <v>Kereskedelem</v>
      </c>
      <c r="G582" s="57" t="str">
        <f t="shared" si="18"/>
        <v>Kaposvári SZC Széchenyi István Technikum és Szakképző Iskola Kereskedelem</v>
      </c>
      <c r="H582" s="126" t="s">
        <v>75</v>
      </c>
      <c r="I582" s="127" t="s">
        <v>75</v>
      </c>
      <c r="J582" s="126" t="s">
        <v>75</v>
      </c>
      <c r="K582" s="128">
        <v>16</v>
      </c>
      <c r="L582" s="128">
        <v>60</v>
      </c>
      <c r="M582" s="117">
        <v>16</v>
      </c>
      <c r="N582" s="128">
        <v>56</v>
      </c>
      <c r="O582" s="128"/>
      <c r="P582" s="128">
        <v>10</v>
      </c>
      <c r="Q582" s="116" t="str">
        <f t="shared" si="19"/>
        <v>+</v>
      </c>
      <c r="R582" s="183"/>
      <c r="S582" s="129" t="s">
        <v>832</v>
      </c>
      <c r="T582" s="130"/>
      <c r="U582" s="131" t="s">
        <v>833</v>
      </c>
    </row>
    <row r="583" spans="1:21" ht="29" hidden="1" x14ac:dyDescent="0.35">
      <c r="A583" s="121" t="str">
        <f>IFERROR(VLOOKUP(B583,[20]lista!$B$2:$C$46,2,0),"")</f>
        <v>Somogy</v>
      </c>
      <c r="B583" s="122" t="s">
        <v>935</v>
      </c>
      <c r="C583" s="123" t="s">
        <v>417</v>
      </c>
      <c r="D583" s="124" t="s">
        <v>831</v>
      </c>
      <c r="E583" s="125" t="s">
        <v>75</v>
      </c>
      <c r="F583" s="57" t="str">
        <f>VLOOKUP(D583,Háttér!$Q$2:$R$24,2,0)</f>
        <v>Turizmus_vendéglátás</v>
      </c>
      <c r="G583" s="57" t="str">
        <f t="shared" si="18"/>
        <v>Kaposvári SZC Széchenyi István Technikum és Szakképző Iskola Turizmus_vendéglátás</v>
      </c>
      <c r="H583" s="126" t="s">
        <v>75</v>
      </c>
      <c r="I583" s="127" t="s">
        <v>75</v>
      </c>
      <c r="J583" s="126" t="s">
        <v>75</v>
      </c>
      <c r="K583" s="128">
        <v>80</v>
      </c>
      <c r="L583" s="128">
        <v>154</v>
      </c>
      <c r="M583" s="117">
        <v>45</v>
      </c>
      <c r="N583" s="128">
        <v>205</v>
      </c>
      <c r="O583" s="128"/>
      <c r="P583" s="128">
        <v>32</v>
      </c>
      <c r="Q583" s="116" t="str">
        <f t="shared" si="19"/>
        <v>+</v>
      </c>
      <c r="R583" s="118"/>
      <c r="S583" s="129" t="s">
        <v>832</v>
      </c>
      <c r="T583" s="130"/>
      <c r="U583" s="131" t="s">
        <v>833</v>
      </c>
    </row>
    <row r="584" spans="1:21" ht="29" hidden="1" x14ac:dyDescent="0.35">
      <c r="A584" s="121" t="str">
        <f>IFERROR(VLOOKUP(B584,[20]lista!$B$2:$C$46,2,0),"")</f>
        <v>Somogy</v>
      </c>
      <c r="B584" s="122" t="s">
        <v>935</v>
      </c>
      <c r="C584" s="123" t="s">
        <v>416</v>
      </c>
      <c r="D584" s="124" t="s">
        <v>847</v>
      </c>
      <c r="E584" s="125" t="s">
        <v>75</v>
      </c>
      <c r="F584" s="57" t="str">
        <f>VLOOKUP(D584,Háttér!$Q$2:$R$24,2,0)</f>
        <v>Közlekedés_és_szállítmányozás</v>
      </c>
      <c r="G584" s="57" t="str">
        <f t="shared" si="18"/>
        <v>Kaposvári SZC Noszlopy Gáspár Közgazdasági Technikum Közlekedés_és_szállítmányozás</v>
      </c>
      <c r="H584" s="126" t="s">
        <v>75</v>
      </c>
      <c r="I584" s="127" t="s">
        <v>75</v>
      </c>
      <c r="J584" s="126" t="s">
        <v>75</v>
      </c>
      <c r="K584" s="128">
        <v>32</v>
      </c>
      <c r="L584" s="128">
        <v>125</v>
      </c>
      <c r="M584" s="117">
        <v>25</v>
      </c>
      <c r="N584" s="128">
        <v>128</v>
      </c>
      <c r="O584" s="128"/>
      <c r="P584" s="128">
        <v>32</v>
      </c>
      <c r="Q584" s="116" t="str">
        <f t="shared" si="19"/>
        <v>-</v>
      </c>
      <c r="R584" s="118"/>
      <c r="S584" s="129" t="s">
        <v>832</v>
      </c>
      <c r="T584" s="132"/>
      <c r="U584" s="131" t="s">
        <v>833</v>
      </c>
    </row>
    <row r="585" spans="1:21" ht="29" hidden="1" x14ac:dyDescent="0.35">
      <c r="A585" s="121" t="str">
        <f>IFERROR(VLOOKUP(B585,[20]lista!$B$2:$C$46,2,0),"")</f>
        <v>Somogy</v>
      </c>
      <c r="B585" s="122" t="s">
        <v>935</v>
      </c>
      <c r="C585" s="123" t="s">
        <v>416</v>
      </c>
      <c r="D585" s="124" t="s">
        <v>836</v>
      </c>
      <c r="E585" s="125" t="s">
        <v>75</v>
      </c>
      <c r="F585" s="57" t="str">
        <f>VLOOKUP(D585,Háttér!$Q$2:$R$24,2,0)</f>
        <v>Gazdálkodás_és_menedzsment</v>
      </c>
      <c r="G585" s="57" t="str">
        <f t="shared" si="18"/>
        <v>Kaposvári SZC Noszlopy Gáspár Közgazdasági Technikum Gazdálkodás_és_menedzsment</v>
      </c>
      <c r="H585" s="126" t="s">
        <v>75</v>
      </c>
      <c r="I585" s="127" t="s">
        <v>75</v>
      </c>
      <c r="J585" s="126" t="s">
        <v>75</v>
      </c>
      <c r="K585" s="128">
        <v>32</v>
      </c>
      <c r="L585" s="128">
        <v>100</v>
      </c>
      <c r="M585" s="117">
        <v>32</v>
      </c>
      <c r="N585" s="128">
        <v>113</v>
      </c>
      <c r="O585" s="128"/>
      <c r="P585" s="128">
        <v>32</v>
      </c>
      <c r="Q585" s="116" t="str">
        <f t="shared" si="19"/>
        <v>+</v>
      </c>
      <c r="R585" s="118"/>
      <c r="S585" s="129" t="s">
        <v>832</v>
      </c>
      <c r="T585" s="130"/>
      <c r="U585" s="131" t="s">
        <v>833</v>
      </c>
    </row>
    <row r="586" spans="1:21" ht="29" hidden="1" x14ac:dyDescent="0.35">
      <c r="A586" s="121" t="str">
        <f>IFERROR(VLOOKUP(B586,[20]lista!$B$2:$C$46,2,0),"")</f>
        <v>Somogy</v>
      </c>
      <c r="B586" s="122" t="s">
        <v>935</v>
      </c>
      <c r="C586" s="123" t="s">
        <v>416</v>
      </c>
      <c r="D586" s="124" t="s">
        <v>836</v>
      </c>
      <c r="E586" s="125" t="s">
        <v>75</v>
      </c>
      <c r="F586" s="57" t="str">
        <f>VLOOKUP(D586,Háttér!$Q$2:$R$24,2,0)</f>
        <v>Gazdálkodás_és_menedzsment</v>
      </c>
      <c r="G586" s="57" t="str">
        <f t="shared" si="18"/>
        <v>Kaposvári SZC Noszlopy Gáspár Közgazdasági Technikum Gazdálkodás_és_menedzsment</v>
      </c>
      <c r="H586" s="126" t="s">
        <v>75</v>
      </c>
      <c r="I586" s="127" t="s">
        <v>75</v>
      </c>
      <c r="J586" s="126" t="s">
        <v>75</v>
      </c>
      <c r="K586" s="128">
        <v>32</v>
      </c>
      <c r="L586" s="128">
        <v>106</v>
      </c>
      <c r="M586" s="117">
        <v>27</v>
      </c>
      <c r="N586" s="128">
        <v>83</v>
      </c>
      <c r="O586" s="128"/>
      <c r="P586" s="128">
        <v>16</v>
      </c>
      <c r="Q586" s="116" t="str">
        <f t="shared" si="19"/>
        <v>+</v>
      </c>
      <c r="R586" s="118"/>
      <c r="S586" s="129" t="s">
        <v>832</v>
      </c>
      <c r="T586" s="130"/>
      <c r="U586" s="131" t="s">
        <v>833</v>
      </c>
    </row>
    <row r="587" spans="1:21" ht="29" hidden="1" x14ac:dyDescent="0.35">
      <c r="A587" s="121" t="str">
        <f>IFERROR(VLOOKUP(B587,[20]lista!$B$2:$C$46,2,0),"")</f>
        <v>Somogy</v>
      </c>
      <c r="B587" s="122" t="s">
        <v>935</v>
      </c>
      <c r="C587" s="123" t="s">
        <v>416</v>
      </c>
      <c r="D587" s="124" t="s">
        <v>835</v>
      </c>
      <c r="E587" s="125" t="s">
        <v>75</v>
      </c>
      <c r="F587" s="57" t="str">
        <f>VLOOKUP(D587,Háttér!$Q$2:$R$24,2,0)</f>
        <v>Informatika_és_távközlés</v>
      </c>
      <c r="G587" s="57" t="str">
        <f t="shared" si="18"/>
        <v>Kaposvári SZC Noszlopy Gáspár Közgazdasági Technikum Informatika_és_távközlés</v>
      </c>
      <c r="H587" s="126" t="s">
        <v>75</v>
      </c>
      <c r="I587" s="127" t="s">
        <v>75</v>
      </c>
      <c r="J587" s="126" t="s">
        <v>75</v>
      </c>
      <c r="K587" s="128">
        <v>32</v>
      </c>
      <c r="L587" s="128">
        <v>123</v>
      </c>
      <c r="M587" s="117">
        <v>32</v>
      </c>
      <c r="N587" s="128">
        <v>140</v>
      </c>
      <c r="O587" s="128"/>
      <c r="P587" s="128">
        <v>32</v>
      </c>
      <c r="Q587" s="116" t="str">
        <f t="shared" si="19"/>
        <v>+</v>
      </c>
      <c r="R587" s="118"/>
      <c r="S587" s="129" t="s">
        <v>832</v>
      </c>
      <c r="T587" s="130"/>
      <c r="U587" s="131" t="s">
        <v>833</v>
      </c>
    </row>
    <row r="588" spans="1:21" ht="58" hidden="1" x14ac:dyDescent="0.35">
      <c r="A588" s="121" t="str">
        <f>IFERROR(VLOOKUP(B588,[20]lista!$B$2:$C$46,2,0),"")</f>
        <v>Somogy</v>
      </c>
      <c r="B588" s="122" t="s">
        <v>935</v>
      </c>
      <c r="C588" s="123" t="s">
        <v>416</v>
      </c>
      <c r="D588" s="124" t="s">
        <v>848</v>
      </c>
      <c r="E588" s="141" t="s">
        <v>75</v>
      </c>
      <c r="F588" s="57" t="str">
        <f>VLOOKUP(D588,Háttér!$Q$2:$R$24,2,0)</f>
        <v>Kereskedelem</v>
      </c>
      <c r="G588" s="57" t="str">
        <f t="shared" si="18"/>
        <v>Kaposvári SZC Noszlopy Gáspár Közgazdasági Technikum Kereskedelem</v>
      </c>
      <c r="H588" s="126" t="s">
        <v>75</v>
      </c>
      <c r="I588" s="127" t="s">
        <v>858</v>
      </c>
      <c r="J588" s="126" t="s">
        <v>74</v>
      </c>
      <c r="K588" s="128">
        <v>32</v>
      </c>
      <c r="L588" s="128">
        <v>39</v>
      </c>
      <c r="M588" s="117">
        <v>17</v>
      </c>
      <c r="N588" s="128">
        <v>0</v>
      </c>
      <c r="O588" s="128"/>
      <c r="P588" s="128">
        <v>14</v>
      </c>
      <c r="Q588" s="116" t="str">
        <f t="shared" si="19"/>
        <v>+</v>
      </c>
      <c r="R588" s="118"/>
      <c r="S588" s="129" t="s">
        <v>832</v>
      </c>
      <c r="T588" s="133" t="s">
        <v>937</v>
      </c>
      <c r="U588" s="131" t="s">
        <v>833</v>
      </c>
    </row>
    <row r="589" spans="1:21" ht="29" hidden="1" x14ac:dyDescent="0.35">
      <c r="A589" s="121" t="str">
        <f>IFERROR(VLOOKUP(B589,[20]lista!$B$2:$C$46,2,0),"")</f>
        <v>Somogy</v>
      </c>
      <c r="B589" s="122" t="s">
        <v>935</v>
      </c>
      <c r="C589" s="123" t="s">
        <v>721</v>
      </c>
      <c r="D589" s="124" t="s">
        <v>846</v>
      </c>
      <c r="E589" s="125" t="s">
        <v>75</v>
      </c>
      <c r="F589" s="57" t="str">
        <f>VLOOKUP(D589,Háttér!$Q$2:$R$24,2,0)</f>
        <v>Specializált_gép_és_járműgyártás</v>
      </c>
      <c r="G589" s="57" t="str">
        <f t="shared" si="18"/>
        <v>Kaposvári SZC Rudnay Gyula Szakképző Iskola és Kollégium Specializált_gép_és_járműgyártás</v>
      </c>
      <c r="H589" s="126" t="s">
        <v>75</v>
      </c>
      <c r="I589" s="127" t="s">
        <v>75</v>
      </c>
      <c r="J589" s="126" t="s">
        <v>75</v>
      </c>
      <c r="K589" s="128">
        <v>16</v>
      </c>
      <c r="L589" s="128">
        <v>8</v>
      </c>
      <c r="M589" s="117">
        <v>2</v>
      </c>
      <c r="N589" s="128">
        <v>4</v>
      </c>
      <c r="O589" s="128"/>
      <c r="P589" s="128">
        <v>0</v>
      </c>
      <c r="Q589" s="116" t="str">
        <f t="shared" si="19"/>
        <v>+</v>
      </c>
      <c r="R589" s="118"/>
      <c r="S589" s="129" t="s">
        <v>832</v>
      </c>
      <c r="T589" s="130"/>
      <c r="U589" s="131" t="s">
        <v>833</v>
      </c>
    </row>
    <row r="590" spans="1:21" ht="29" hidden="1" x14ac:dyDescent="0.35">
      <c r="A590" s="121" t="str">
        <f>IFERROR(VLOOKUP(B590,[20]lista!$B$2:$C$46,2,0),"")</f>
        <v>Somogy</v>
      </c>
      <c r="B590" s="122" t="s">
        <v>935</v>
      </c>
      <c r="C590" s="123" t="s">
        <v>721</v>
      </c>
      <c r="D590" s="124" t="s">
        <v>857</v>
      </c>
      <c r="E590" s="125" t="s">
        <v>75</v>
      </c>
      <c r="F590" s="57" t="str">
        <f>VLOOKUP(D590,Háttér!$Q$2:$R$24,2,0)</f>
        <v>Elektronika_és_elektrotechnika</v>
      </c>
      <c r="G590" s="57" t="str">
        <f t="shared" si="18"/>
        <v>Kaposvári SZC Rudnay Gyula Szakképző Iskola és Kollégium Elektronika_és_elektrotechnika</v>
      </c>
      <c r="H590" s="126" t="s">
        <v>75</v>
      </c>
      <c r="I590" s="127" t="s">
        <v>75</v>
      </c>
      <c r="J590" s="126" t="s">
        <v>75</v>
      </c>
      <c r="K590" s="128">
        <v>16</v>
      </c>
      <c r="L590" s="128">
        <v>5</v>
      </c>
      <c r="M590" s="117">
        <v>2</v>
      </c>
      <c r="N590" s="128">
        <v>5</v>
      </c>
      <c r="O590" s="128"/>
      <c r="P590" s="128">
        <v>0</v>
      </c>
      <c r="Q590" s="116" t="str">
        <f t="shared" si="19"/>
        <v>+</v>
      </c>
      <c r="R590" s="118"/>
      <c r="S590" s="129" t="s">
        <v>832</v>
      </c>
      <c r="T590" s="130"/>
      <c r="U590" s="131" t="s">
        <v>833</v>
      </c>
    </row>
    <row r="591" spans="1:21" ht="29" hidden="1" x14ac:dyDescent="0.35">
      <c r="A591" s="121" t="str">
        <f>IFERROR(VLOOKUP(B591,[20]lista!$B$2:$C$46,2,0),"")</f>
        <v>Somogy</v>
      </c>
      <c r="B591" s="122" t="s">
        <v>935</v>
      </c>
      <c r="C591" s="123" t="s">
        <v>721</v>
      </c>
      <c r="D591" s="124" t="s">
        <v>836</v>
      </c>
      <c r="E591" s="125" t="s">
        <v>75</v>
      </c>
      <c r="F591" s="57" t="str">
        <f>VLOOKUP(D591,Háttér!$Q$2:$R$24,2,0)</f>
        <v>Gazdálkodás_és_menedzsment</v>
      </c>
      <c r="G591" s="57" t="str">
        <f t="shared" si="18"/>
        <v>Kaposvári SZC Rudnay Gyula Szakképző Iskola és Kollégium Gazdálkodás_és_menedzsment</v>
      </c>
      <c r="H591" s="126" t="s">
        <v>75</v>
      </c>
      <c r="I591" s="127" t="s">
        <v>75</v>
      </c>
      <c r="J591" s="126" t="s">
        <v>75</v>
      </c>
      <c r="K591" s="128">
        <v>16</v>
      </c>
      <c r="L591" s="128">
        <v>11</v>
      </c>
      <c r="M591" s="117">
        <v>2</v>
      </c>
      <c r="N591" s="128">
        <v>24</v>
      </c>
      <c r="O591" s="128"/>
      <c r="P591" s="128">
        <v>5</v>
      </c>
      <c r="Q591" s="116" t="str">
        <f t="shared" si="19"/>
        <v>-</v>
      </c>
      <c r="R591" s="118"/>
      <c r="S591" s="129" t="s">
        <v>832</v>
      </c>
      <c r="T591" s="130"/>
      <c r="U591" s="131" t="s">
        <v>833</v>
      </c>
    </row>
    <row r="592" spans="1:21" ht="29" hidden="1" x14ac:dyDescent="0.35">
      <c r="A592" s="121" t="str">
        <f>IFERROR(VLOOKUP(B592,[20]lista!$B$2:$C$46,2,0),"")</f>
        <v>Somogy</v>
      </c>
      <c r="B592" s="122" t="s">
        <v>935</v>
      </c>
      <c r="C592" s="123" t="s">
        <v>721</v>
      </c>
      <c r="D592" s="124" t="s">
        <v>837</v>
      </c>
      <c r="E592" s="125" t="s">
        <v>75</v>
      </c>
      <c r="F592" s="57" t="str">
        <f>VLOOKUP(D592,Háttér!$Q$2:$R$24,2,0)</f>
        <v>Rendészet_és_közszolgálat</v>
      </c>
      <c r="G592" s="57" t="str">
        <f t="shared" si="18"/>
        <v>Kaposvári SZC Rudnay Gyula Szakképző Iskola és Kollégium Rendészet_és_közszolgálat</v>
      </c>
      <c r="H592" s="126" t="s">
        <v>75</v>
      </c>
      <c r="I592" s="127" t="s">
        <v>75</v>
      </c>
      <c r="J592" s="126" t="s">
        <v>75</v>
      </c>
      <c r="K592" s="184">
        <v>16</v>
      </c>
      <c r="L592" s="128">
        <v>44</v>
      </c>
      <c r="M592" s="117">
        <v>16</v>
      </c>
      <c r="N592" s="128">
        <v>28</v>
      </c>
      <c r="O592" s="128"/>
      <c r="P592" s="128">
        <v>13</v>
      </c>
      <c r="Q592" s="116" t="str">
        <f t="shared" si="19"/>
        <v>+</v>
      </c>
      <c r="R592" s="118"/>
      <c r="S592" s="129" t="s">
        <v>832</v>
      </c>
      <c r="T592" s="130"/>
      <c r="U592" s="131" t="s">
        <v>839</v>
      </c>
    </row>
    <row r="593" spans="1:21" ht="29" hidden="1" x14ac:dyDescent="0.35">
      <c r="A593" s="121" t="str">
        <f>IFERROR(VLOOKUP(B593,[20]lista!$B$2:$C$46,2,0),"")</f>
        <v>Somogy</v>
      </c>
      <c r="B593" s="122" t="s">
        <v>935</v>
      </c>
      <c r="C593" s="123" t="s">
        <v>718</v>
      </c>
      <c r="D593" s="124" t="s">
        <v>846</v>
      </c>
      <c r="E593" s="125" t="s">
        <v>75</v>
      </c>
      <c r="F593" s="57" t="str">
        <f>VLOOKUP(D593,Háttér!$Q$2:$R$24,2,0)</f>
        <v>Specializált_gép_és_járműgyártás</v>
      </c>
      <c r="G593" s="57" t="str">
        <f t="shared" si="18"/>
        <v>Kaposvári SZC Barcsi Szakképző Iskola Specializált_gép_és_járműgyártás</v>
      </c>
      <c r="H593" s="126" t="s">
        <v>75</v>
      </c>
      <c r="I593" s="127" t="s">
        <v>75</v>
      </c>
      <c r="J593" s="126" t="s">
        <v>75</v>
      </c>
      <c r="K593" s="184">
        <v>16</v>
      </c>
      <c r="L593" s="128">
        <v>7</v>
      </c>
      <c r="M593" s="117">
        <v>3</v>
      </c>
      <c r="N593" s="128">
        <v>0</v>
      </c>
      <c r="O593" s="128"/>
      <c r="P593" s="128">
        <v>1</v>
      </c>
      <c r="Q593" s="116" t="str">
        <f t="shared" si="19"/>
        <v>+</v>
      </c>
      <c r="R593" s="118"/>
      <c r="S593" s="129" t="s">
        <v>832</v>
      </c>
      <c r="T593" s="130"/>
      <c r="U593" s="131" t="s">
        <v>833</v>
      </c>
    </row>
    <row r="594" spans="1:21" ht="15.5" hidden="1" x14ac:dyDescent="0.35">
      <c r="A594" s="121" t="str">
        <f>IFERROR(VLOOKUP(B594,[20]lista!$B$2:$C$46,2,0),"")</f>
        <v>Somogy</v>
      </c>
      <c r="B594" s="122" t="s">
        <v>935</v>
      </c>
      <c r="C594" s="123" t="s">
        <v>718</v>
      </c>
      <c r="D594" s="124" t="s">
        <v>831</v>
      </c>
      <c r="E594" s="125" t="s">
        <v>75</v>
      </c>
      <c r="F594" s="57" t="str">
        <f>VLOOKUP(D594,Háttér!$Q$2:$R$24,2,0)</f>
        <v>Turizmus_vendéglátás</v>
      </c>
      <c r="G594" s="57" t="str">
        <f t="shared" si="18"/>
        <v>Kaposvári SZC Barcsi Szakképző Iskola Turizmus_vendéglátás</v>
      </c>
      <c r="H594" s="126" t="s">
        <v>75</v>
      </c>
      <c r="I594" s="127" t="s">
        <v>75</v>
      </c>
      <c r="J594" s="126" t="s">
        <v>75</v>
      </c>
      <c r="K594" s="184">
        <v>16</v>
      </c>
      <c r="L594" s="128">
        <v>6</v>
      </c>
      <c r="M594" s="117">
        <v>3</v>
      </c>
      <c r="N594" s="128">
        <v>0</v>
      </c>
      <c r="O594" s="128"/>
      <c r="P594" s="128">
        <v>1</v>
      </c>
      <c r="Q594" s="116" t="str">
        <f t="shared" si="19"/>
        <v>+</v>
      </c>
      <c r="R594" s="118"/>
      <c r="S594" s="129" t="s">
        <v>832</v>
      </c>
      <c r="T594" s="130"/>
      <c r="U594" s="131" t="s">
        <v>833</v>
      </c>
    </row>
    <row r="595" spans="1:21" ht="29" hidden="1" x14ac:dyDescent="0.35">
      <c r="A595" s="121" t="str">
        <f>IFERROR(VLOOKUP(B595,[20]lista!$B$2:$C$46,2,0),"")</f>
        <v>Somogy</v>
      </c>
      <c r="B595" s="122" t="s">
        <v>935</v>
      </c>
      <c r="C595" s="123" t="s">
        <v>415</v>
      </c>
      <c r="D595" s="124" t="s">
        <v>841</v>
      </c>
      <c r="E595" s="125" t="s">
        <v>75</v>
      </c>
      <c r="F595" s="57" t="str">
        <f>VLOOKUP(D595,Háttér!$Q$2:$R$24,2,0)</f>
        <v>Egészségügy</v>
      </c>
      <c r="G595" s="57" t="str">
        <f t="shared" si="18"/>
        <v>Kaposvári SZC Nagyatádi Ady Endre Technikum és Gimnázium Egészségügy</v>
      </c>
      <c r="H595" s="126" t="s">
        <v>75</v>
      </c>
      <c r="I595" s="127" t="s">
        <v>75</v>
      </c>
      <c r="J595" s="126" t="s">
        <v>75</v>
      </c>
      <c r="K595" s="184">
        <v>16</v>
      </c>
      <c r="L595" s="128">
        <v>15</v>
      </c>
      <c r="M595" s="117">
        <v>7</v>
      </c>
      <c r="N595" s="128">
        <v>26</v>
      </c>
      <c r="O595" s="128"/>
      <c r="P595" s="128">
        <v>13</v>
      </c>
      <c r="Q595" s="116" t="str">
        <f t="shared" si="19"/>
        <v>-</v>
      </c>
      <c r="R595" s="118"/>
      <c r="S595" s="129" t="s">
        <v>832</v>
      </c>
      <c r="T595" s="130"/>
      <c r="U595" s="131" t="s">
        <v>843</v>
      </c>
    </row>
    <row r="596" spans="1:21" ht="29" hidden="1" x14ac:dyDescent="0.35">
      <c r="A596" s="121" t="str">
        <f>IFERROR(VLOOKUP(B596,[20]lista!$B$2:$C$46,2,0),"")</f>
        <v>Somogy</v>
      </c>
      <c r="B596" s="122" t="s">
        <v>935</v>
      </c>
      <c r="C596" s="123" t="s">
        <v>415</v>
      </c>
      <c r="D596" s="124" t="s">
        <v>836</v>
      </c>
      <c r="E596" s="125" t="s">
        <v>75</v>
      </c>
      <c r="F596" s="57" t="str">
        <f>VLOOKUP(D596,Háttér!$Q$2:$R$24,2,0)</f>
        <v>Gazdálkodás_és_menedzsment</v>
      </c>
      <c r="G596" s="57" t="str">
        <f t="shared" si="18"/>
        <v>Kaposvári SZC Nagyatádi Ady Endre Technikum és Gimnázium Gazdálkodás_és_menedzsment</v>
      </c>
      <c r="H596" s="126" t="s">
        <v>75</v>
      </c>
      <c r="I596" s="127" t="s">
        <v>75</v>
      </c>
      <c r="J596" s="126" t="s">
        <v>75</v>
      </c>
      <c r="K596" s="184">
        <v>16</v>
      </c>
      <c r="L596" s="128">
        <v>29</v>
      </c>
      <c r="M596" s="117">
        <v>12</v>
      </c>
      <c r="N596" s="128">
        <v>29</v>
      </c>
      <c r="O596" s="128"/>
      <c r="P596" s="128">
        <v>7</v>
      </c>
      <c r="Q596" s="116" t="str">
        <f t="shared" si="19"/>
        <v>+</v>
      </c>
      <c r="R596" s="118"/>
      <c r="S596" s="129" t="s">
        <v>832</v>
      </c>
      <c r="T596" s="130"/>
      <c r="U596" s="131" t="s">
        <v>833</v>
      </c>
    </row>
    <row r="597" spans="1:21" ht="29" hidden="1" x14ac:dyDescent="0.35">
      <c r="A597" s="121" t="str">
        <f>IFERROR(VLOOKUP(B597,[20]lista!$B$2:$C$46,2,0),"")</f>
        <v>Somogy</v>
      </c>
      <c r="B597" s="122" t="s">
        <v>935</v>
      </c>
      <c r="C597" s="123" t="s">
        <v>415</v>
      </c>
      <c r="D597" s="124" t="s">
        <v>834</v>
      </c>
      <c r="E597" s="125" t="s">
        <v>75</v>
      </c>
      <c r="F597" s="57" t="str">
        <f>VLOOKUP(D597,Háttér!$Q$2:$R$24,2,0)</f>
        <v>Gépészet</v>
      </c>
      <c r="G597" s="57" t="str">
        <f t="shared" si="18"/>
        <v>Kaposvári SZC Nagyatádi Ady Endre Technikum és Gimnázium Gépészet</v>
      </c>
      <c r="H597" s="126" t="s">
        <v>75</v>
      </c>
      <c r="I597" s="127" t="s">
        <v>75</v>
      </c>
      <c r="J597" s="126" t="s">
        <v>75</v>
      </c>
      <c r="K597" s="184">
        <v>16</v>
      </c>
      <c r="L597" s="128">
        <v>11</v>
      </c>
      <c r="M597" s="117">
        <v>1</v>
      </c>
      <c r="N597" s="128">
        <v>0</v>
      </c>
      <c r="O597" s="128"/>
      <c r="P597" s="128">
        <v>0</v>
      </c>
      <c r="Q597" s="116" t="str">
        <f t="shared" si="19"/>
        <v>+</v>
      </c>
      <c r="R597" s="118"/>
      <c r="S597" s="129" t="s">
        <v>832</v>
      </c>
      <c r="T597" s="130"/>
      <c r="U597" s="131" t="s">
        <v>833</v>
      </c>
    </row>
    <row r="598" spans="1:21" ht="29" hidden="1" x14ac:dyDescent="0.35">
      <c r="A598" s="121" t="str">
        <f>IFERROR(VLOOKUP(B598,[20]lista!$B$2:$C$46,2,0),"")</f>
        <v>Somogy</v>
      </c>
      <c r="B598" s="122" t="s">
        <v>935</v>
      </c>
      <c r="C598" s="123" t="s">
        <v>415</v>
      </c>
      <c r="D598" s="124" t="s">
        <v>834</v>
      </c>
      <c r="E598" s="125" t="s">
        <v>75</v>
      </c>
      <c r="F598" s="57" t="str">
        <f>VLOOKUP(D598,Háttér!$Q$2:$R$24,2,0)</f>
        <v>Gépészet</v>
      </c>
      <c r="G598" s="57" t="str">
        <f t="shared" si="18"/>
        <v>Kaposvári SZC Nagyatádi Ady Endre Technikum és Gimnázium Gépészet</v>
      </c>
      <c r="H598" s="126" t="s">
        <v>75</v>
      </c>
      <c r="I598" s="127" t="s">
        <v>75</v>
      </c>
      <c r="J598" s="126" t="s">
        <v>75</v>
      </c>
      <c r="K598" s="184">
        <v>16</v>
      </c>
      <c r="L598" s="128">
        <v>5</v>
      </c>
      <c r="M598" s="117">
        <v>2</v>
      </c>
      <c r="N598" s="128">
        <v>20</v>
      </c>
      <c r="O598" s="128"/>
      <c r="P598" s="128">
        <v>7</v>
      </c>
      <c r="Q598" s="116" t="str">
        <f t="shared" si="19"/>
        <v>-</v>
      </c>
      <c r="R598" s="118"/>
      <c r="S598" s="129" t="s">
        <v>832</v>
      </c>
      <c r="T598" s="130"/>
      <c r="U598" s="131" t="s">
        <v>833</v>
      </c>
    </row>
    <row r="599" spans="1:21" ht="29" hidden="1" x14ac:dyDescent="0.35">
      <c r="A599" s="121" t="str">
        <f>IFERROR(VLOOKUP(B599,[20]lista!$B$2:$C$46,2,0),"")</f>
        <v>Somogy</v>
      </c>
      <c r="B599" s="122" t="s">
        <v>935</v>
      </c>
      <c r="C599" s="123" t="s">
        <v>415</v>
      </c>
      <c r="D599" s="124" t="s">
        <v>835</v>
      </c>
      <c r="E599" s="125" t="s">
        <v>75</v>
      </c>
      <c r="F599" s="57" t="str">
        <f>VLOOKUP(D599,Háttér!$Q$2:$R$24,2,0)</f>
        <v>Informatika_és_távközlés</v>
      </c>
      <c r="G599" s="57" t="str">
        <f t="shared" si="18"/>
        <v>Kaposvári SZC Nagyatádi Ady Endre Technikum és Gimnázium Informatika_és_távközlés</v>
      </c>
      <c r="H599" s="126" t="s">
        <v>75</v>
      </c>
      <c r="I599" s="127" t="s">
        <v>75</v>
      </c>
      <c r="J599" s="126" t="s">
        <v>75</v>
      </c>
      <c r="K599" s="184">
        <v>16</v>
      </c>
      <c r="L599" s="128">
        <v>53</v>
      </c>
      <c r="M599" s="117">
        <v>16</v>
      </c>
      <c r="N599" s="128">
        <v>36</v>
      </c>
      <c r="O599" s="128"/>
      <c r="P599" s="128">
        <v>10</v>
      </c>
      <c r="Q599" s="116" t="str">
        <f t="shared" si="19"/>
        <v>+</v>
      </c>
      <c r="R599" s="118"/>
      <c r="S599" s="129" t="s">
        <v>832</v>
      </c>
      <c r="T599" s="130"/>
      <c r="U599" s="131" t="s">
        <v>833</v>
      </c>
    </row>
    <row r="600" spans="1:21" ht="58" hidden="1" x14ac:dyDescent="0.35">
      <c r="A600" s="121" t="str">
        <f>IFERROR(VLOOKUP(B600,[20]lista!$B$2:$C$46,2,0),"")</f>
        <v>Somogy</v>
      </c>
      <c r="B600" s="122" t="s">
        <v>935</v>
      </c>
      <c r="C600" s="123" t="s">
        <v>415</v>
      </c>
      <c r="D600" s="124" t="s">
        <v>850</v>
      </c>
      <c r="E600" s="125" t="s">
        <v>75</v>
      </c>
      <c r="F600" s="57" t="str">
        <f>VLOOKUP(D600,Háttér!$Q$2:$R$24,2,0)</f>
        <v>Szociális</v>
      </c>
      <c r="G600" s="57" t="str">
        <f t="shared" si="18"/>
        <v>Kaposvári SZC Nagyatádi Ady Endre Technikum és Gimnázium Szociális</v>
      </c>
      <c r="H600" s="126" t="s">
        <v>75</v>
      </c>
      <c r="I600" s="127" t="s">
        <v>75</v>
      </c>
      <c r="J600" s="126" t="s">
        <v>75</v>
      </c>
      <c r="K600" s="184">
        <v>16</v>
      </c>
      <c r="L600" s="128">
        <v>34</v>
      </c>
      <c r="M600" s="117">
        <v>16</v>
      </c>
      <c r="N600" s="128">
        <v>0</v>
      </c>
      <c r="O600" s="128"/>
      <c r="P600" s="128">
        <v>0</v>
      </c>
      <c r="Q600" s="116" t="str">
        <f t="shared" si="19"/>
        <v>+</v>
      </c>
      <c r="R600" s="118"/>
      <c r="S600" s="129" t="s">
        <v>832</v>
      </c>
      <c r="T600" s="133" t="s">
        <v>938</v>
      </c>
      <c r="U600" s="131" t="s">
        <v>833</v>
      </c>
    </row>
    <row r="601" spans="1:21" ht="29" hidden="1" x14ac:dyDescent="0.35">
      <c r="A601" s="121" t="str">
        <f>IFERROR(VLOOKUP(B601,[20]lista!$B$2:$C$46,2,0),"")</f>
        <v>Somogy</v>
      </c>
      <c r="B601" s="122" t="s">
        <v>935</v>
      </c>
      <c r="C601" s="123" t="s">
        <v>415</v>
      </c>
      <c r="D601" s="124" t="s">
        <v>831</v>
      </c>
      <c r="E601" s="125" t="s">
        <v>75</v>
      </c>
      <c r="F601" s="57" t="str">
        <f>VLOOKUP(D601,Háttér!$Q$2:$R$24,2,0)</f>
        <v>Turizmus_vendéglátás</v>
      </c>
      <c r="G601" s="57" t="str">
        <f t="shared" si="18"/>
        <v>Kaposvári SZC Nagyatádi Ady Endre Technikum és Gimnázium Turizmus_vendéglátás</v>
      </c>
      <c r="H601" s="126" t="s">
        <v>75</v>
      </c>
      <c r="I601" s="127" t="s">
        <v>75</v>
      </c>
      <c r="J601" s="126" t="s">
        <v>75</v>
      </c>
      <c r="K601" s="184">
        <v>16</v>
      </c>
      <c r="L601" s="128">
        <v>20</v>
      </c>
      <c r="M601" s="117">
        <v>6</v>
      </c>
      <c r="N601" s="128">
        <v>37</v>
      </c>
      <c r="O601" s="128"/>
      <c r="P601" s="128">
        <v>12</v>
      </c>
      <c r="Q601" s="116" t="str">
        <f t="shared" si="19"/>
        <v>-</v>
      </c>
      <c r="R601" s="118"/>
      <c r="S601" s="129" t="s">
        <v>832</v>
      </c>
      <c r="T601" s="130"/>
      <c r="U601" s="131" t="s">
        <v>833</v>
      </c>
    </row>
    <row r="602" spans="1:21" ht="29" hidden="1" x14ac:dyDescent="0.35">
      <c r="A602" s="121" t="str">
        <f>IFERROR(VLOOKUP(B602,[20]lista!$B$2:$C$46,2,0),"")</f>
        <v>Somogy</v>
      </c>
      <c r="B602" s="122" t="s">
        <v>935</v>
      </c>
      <c r="C602" s="123" t="s">
        <v>413</v>
      </c>
      <c r="D602" s="124" t="s">
        <v>836</v>
      </c>
      <c r="E602" s="125" t="s">
        <v>75</v>
      </c>
      <c r="F602" s="57" t="str">
        <f>VLOOKUP(D602,Háttér!$Q$2:$R$24,2,0)</f>
        <v>Gazdálkodás_és_menedzsment</v>
      </c>
      <c r="G602" s="57" t="str">
        <f t="shared" si="18"/>
        <v>Kaposvári SZC Dráva Völgye Technikum és Gimnázium Gazdálkodás_és_menedzsment</v>
      </c>
      <c r="H602" s="126" t="s">
        <v>75</v>
      </c>
      <c r="I602" s="127" t="s">
        <v>75</v>
      </c>
      <c r="J602" s="126" t="s">
        <v>75</v>
      </c>
      <c r="K602" s="184">
        <v>16</v>
      </c>
      <c r="L602" s="128">
        <v>21</v>
      </c>
      <c r="M602" s="117">
        <v>7</v>
      </c>
      <c r="N602" s="128">
        <v>31</v>
      </c>
      <c r="O602" s="128"/>
      <c r="P602" s="128">
        <v>19</v>
      </c>
      <c r="Q602" s="116" t="str">
        <f t="shared" si="19"/>
        <v>-</v>
      </c>
      <c r="R602" s="118"/>
      <c r="S602" s="129" t="s">
        <v>832</v>
      </c>
      <c r="T602" s="130"/>
      <c r="U602" s="131" t="s">
        <v>833</v>
      </c>
    </row>
    <row r="603" spans="1:21" ht="29" hidden="1" x14ac:dyDescent="0.35">
      <c r="A603" s="121" t="str">
        <f>IFERROR(VLOOKUP(B603,[20]lista!$B$2:$C$46,2,0),"")</f>
        <v>Somogy</v>
      </c>
      <c r="B603" s="122" t="s">
        <v>935</v>
      </c>
      <c r="C603" s="123" t="s">
        <v>413</v>
      </c>
      <c r="D603" s="124" t="s">
        <v>835</v>
      </c>
      <c r="E603" s="125" t="s">
        <v>75</v>
      </c>
      <c r="F603" s="57" t="str">
        <f>VLOOKUP(D603,Háttér!$Q$2:$R$24,2,0)</f>
        <v>Informatika_és_távközlés</v>
      </c>
      <c r="G603" s="57" t="str">
        <f t="shared" si="18"/>
        <v>Kaposvári SZC Dráva Völgye Technikum és Gimnázium Informatika_és_távközlés</v>
      </c>
      <c r="H603" s="126" t="s">
        <v>75</v>
      </c>
      <c r="I603" s="127" t="s">
        <v>75</v>
      </c>
      <c r="J603" s="126" t="s">
        <v>75</v>
      </c>
      <c r="K603" s="184">
        <v>32</v>
      </c>
      <c r="L603" s="128">
        <v>49</v>
      </c>
      <c r="M603" s="117">
        <v>12</v>
      </c>
      <c r="N603" s="128">
        <v>47</v>
      </c>
      <c r="O603" s="128"/>
      <c r="P603" s="128">
        <v>28</v>
      </c>
      <c r="Q603" s="116" t="str">
        <f t="shared" si="19"/>
        <v>-</v>
      </c>
      <c r="R603" s="118"/>
      <c r="S603" s="129" t="s">
        <v>832</v>
      </c>
      <c r="T603" s="130"/>
      <c r="U603" s="131" t="s">
        <v>833</v>
      </c>
    </row>
    <row r="604" spans="1:21" ht="29" hidden="1" x14ac:dyDescent="0.35">
      <c r="A604" s="121" t="str">
        <f>IFERROR(VLOOKUP(B604,[20]lista!$B$2:$C$46,2,0),"")</f>
        <v>Somogy</v>
      </c>
      <c r="B604" s="122" t="s">
        <v>935</v>
      </c>
      <c r="C604" s="123" t="s">
        <v>413</v>
      </c>
      <c r="D604" s="124" t="s">
        <v>852</v>
      </c>
      <c r="E604" s="125" t="s">
        <v>75</v>
      </c>
      <c r="F604" s="57" t="str">
        <f>VLOOKUP(D604,Háttér!$Q$2:$R$24,2,0)</f>
        <v>Mezőgazdaság_és_erdészet</v>
      </c>
      <c r="G604" s="57" t="str">
        <f t="shared" si="18"/>
        <v>Kaposvári SZC Dráva Völgye Technikum és Gimnázium Mezőgazdaság_és_erdészet</v>
      </c>
      <c r="H604" s="126" t="s">
        <v>75</v>
      </c>
      <c r="I604" s="127" t="s">
        <v>75</v>
      </c>
      <c r="J604" s="126" t="s">
        <v>75</v>
      </c>
      <c r="K604" s="184">
        <v>32</v>
      </c>
      <c r="L604" s="128">
        <v>86</v>
      </c>
      <c r="M604" s="117">
        <v>25</v>
      </c>
      <c r="N604" s="128">
        <v>79</v>
      </c>
      <c r="O604" s="128"/>
      <c r="P604" s="128">
        <v>23</v>
      </c>
      <c r="Q604" s="116" t="str">
        <f t="shared" si="19"/>
        <v>+</v>
      </c>
      <c r="R604" s="118"/>
      <c r="S604" s="129" t="s">
        <v>832</v>
      </c>
      <c r="T604" s="130"/>
      <c r="U604" s="131" t="s">
        <v>853</v>
      </c>
    </row>
    <row r="605" spans="1:21" ht="29" hidden="1" x14ac:dyDescent="0.35">
      <c r="A605" s="121" t="str">
        <f>IFERROR(VLOOKUP(B605,[20]lista!$B$2:$C$46,2,0),"")</f>
        <v>Somogy</v>
      </c>
      <c r="B605" s="122" t="s">
        <v>935</v>
      </c>
      <c r="C605" s="123" t="s">
        <v>413</v>
      </c>
      <c r="D605" s="124" t="s">
        <v>831</v>
      </c>
      <c r="E605" s="125" t="s">
        <v>75</v>
      </c>
      <c r="F605" s="57" t="str">
        <f>VLOOKUP(D605,Háttér!$Q$2:$R$24,2,0)</f>
        <v>Turizmus_vendéglátás</v>
      </c>
      <c r="G605" s="57" t="str">
        <f t="shared" si="18"/>
        <v>Kaposvári SZC Dráva Völgye Technikum és Gimnázium Turizmus_vendéglátás</v>
      </c>
      <c r="H605" s="126" t="s">
        <v>75</v>
      </c>
      <c r="I605" s="127" t="s">
        <v>75</v>
      </c>
      <c r="J605" s="126" t="s">
        <v>75</v>
      </c>
      <c r="K605" s="184">
        <v>16</v>
      </c>
      <c r="L605" s="128">
        <v>32</v>
      </c>
      <c r="M605" s="117">
        <v>7</v>
      </c>
      <c r="N605" s="128">
        <v>38</v>
      </c>
      <c r="O605" s="128"/>
      <c r="P605" s="128">
        <v>10</v>
      </c>
      <c r="Q605" s="116" t="str">
        <f t="shared" si="19"/>
        <v>-</v>
      </c>
      <c r="R605" s="118"/>
      <c r="S605" s="129" t="s">
        <v>832</v>
      </c>
      <c r="T605" s="130"/>
      <c r="U605" s="131" t="s">
        <v>833</v>
      </c>
    </row>
    <row r="606" spans="1:21" ht="15.5" hidden="1" x14ac:dyDescent="0.35">
      <c r="A606" s="121" t="str">
        <f>IFERROR(VLOOKUP(B606,[20]lista!$B$2:$C$46,2,0),"")</f>
        <v>Somogy</v>
      </c>
      <c r="B606" s="122" t="s">
        <v>935</v>
      </c>
      <c r="C606" s="123" t="s">
        <v>720</v>
      </c>
      <c r="D606" s="124" t="s">
        <v>831</v>
      </c>
      <c r="E606" s="125" t="s">
        <v>75</v>
      </c>
      <c r="F606" s="57" t="str">
        <f>VLOOKUP(D606,Háttér!$Q$2:$R$24,2,0)</f>
        <v>Turizmus_vendéglátás</v>
      </c>
      <c r="G606" s="57" t="str">
        <f t="shared" si="18"/>
        <v>Kaposvári SZC Nagyatádi Szakképző Iskola Turizmus_vendéglátás</v>
      </c>
      <c r="H606" s="126" t="s">
        <v>75</v>
      </c>
      <c r="I606" s="127" t="s">
        <v>75</v>
      </c>
      <c r="J606" s="126" t="s">
        <v>75</v>
      </c>
      <c r="K606" s="184">
        <v>32</v>
      </c>
      <c r="L606" s="128">
        <v>5</v>
      </c>
      <c r="M606" s="117">
        <v>2</v>
      </c>
      <c r="N606" s="128">
        <v>0</v>
      </c>
      <c r="O606" s="128"/>
      <c r="P606" s="128">
        <v>0</v>
      </c>
      <c r="Q606" s="116" t="str">
        <f t="shared" si="19"/>
        <v>+</v>
      </c>
      <c r="R606" s="118"/>
      <c r="S606" s="129" t="s">
        <v>832</v>
      </c>
      <c r="T606" s="130"/>
      <c r="U606" s="131" t="s">
        <v>833</v>
      </c>
    </row>
    <row r="607" spans="1:21" ht="15.5" hidden="1" x14ac:dyDescent="0.35">
      <c r="A607" s="121" t="str">
        <f>IFERROR(VLOOKUP(B607,[20]lista!$B$2:$C$46,2,0),"")</f>
        <v>Somogy</v>
      </c>
      <c r="B607" s="122" t="s">
        <v>935</v>
      </c>
      <c r="C607" s="123" t="s">
        <v>720</v>
      </c>
      <c r="D607" s="124" t="s">
        <v>831</v>
      </c>
      <c r="E607" s="125" t="s">
        <v>75</v>
      </c>
      <c r="F607" s="57" t="str">
        <f>VLOOKUP(D607,Háttér!$Q$2:$R$24,2,0)</f>
        <v>Turizmus_vendéglátás</v>
      </c>
      <c r="G607" s="57" t="str">
        <f t="shared" si="18"/>
        <v>Kaposvári SZC Nagyatádi Szakképző Iskola Turizmus_vendéglátás</v>
      </c>
      <c r="H607" s="126" t="s">
        <v>75</v>
      </c>
      <c r="I607" s="127" t="s">
        <v>75</v>
      </c>
      <c r="J607" s="126" t="s">
        <v>75</v>
      </c>
      <c r="K607" s="184">
        <v>16</v>
      </c>
      <c r="L607" s="128">
        <v>8</v>
      </c>
      <c r="M607" s="117">
        <v>0</v>
      </c>
      <c r="N607" s="128">
        <v>7</v>
      </c>
      <c r="O607" s="128"/>
      <c r="P607" s="128">
        <v>0</v>
      </c>
      <c r="Q607" s="116" t="str">
        <f t="shared" si="19"/>
        <v>+</v>
      </c>
      <c r="R607" s="118"/>
      <c r="S607" s="129" t="s">
        <v>832</v>
      </c>
      <c r="T607" s="130"/>
      <c r="U607" s="131" t="s">
        <v>833</v>
      </c>
    </row>
    <row r="608" spans="1:21" ht="58" hidden="1" x14ac:dyDescent="0.35">
      <c r="A608" s="121" t="str">
        <f>IFERROR(VLOOKUP(B608,[20]lista!$B$2:$C$46,2,0),"")</f>
        <v>Somogy</v>
      </c>
      <c r="B608" s="122" t="s">
        <v>935</v>
      </c>
      <c r="C608" s="123" t="s">
        <v>720</v>
      </c>
      <c r="D608" s="124" t="s">
        <v>848</v>
      </c>
      <c r="E608" s="125" t="s">
        <v>75</v>
      </c>
      <c r="F608" s="57" t="str">
        <f>VLOOKUP(D608,Háttér!$Q$2:$R$24,2,0)</f>
        <v>Kereskedelem</v>
      </c>
      <c r="G608" s="57" t="str">
        <f t="shared" si="18"/>
        <v>Kaposvári SZC Nagyatádi Szakképző Iskola Kereskedelem</v>
      </c>
      <c r="H608" s="126" t="s">
        <v>75</v>
      </c>
      <c r="I608" s="127" t="s">
        <v>75</v>
      </c>
      <c r="J608" s="126" t="s">
        <v>75</v>
      </c>
      <c r="K608" s="184">
        <v>16</v>
      </c>
      <c r="L608" s="128">
        <v>5</v>
      </c>
      <c r="M608" s="117">
        <v>0</v>
      </c>
      <c r="N608" s="128">
        <v>0</v>
      </c>
      <c r="O608" s="128"/>
      <c r="P608" s="128">
        <v>0</v>
      </c>
      <c r="Q608" s="116" t="str">
        <f t="shared" si="19"/>
        <v>+</v>
      </c>
      <c r="R608" s="118"/>
      <c r="S608" s="129" t="s">
        <v>832</v>
      </c>
      <c r="T608" s="133" t="s">
        <v>937</v>
      </c>
      <c r="U608" s="131" t="s">
        <v>833</v>
      </c>
    </row>
    <row r="609" spans="1:21" ht="29" hidden="1" x14ac:dyDescent="0.35">
      <c r="A609" s="121" t="str">
        <f>IFERROR(VLOOKUP(B609,[21]lista!$B$2:$C$46,2,0),"")</f>
        <v>Jász-Nagykun-Szolnok</v>
      </c>
      <c r="B609" s="122" t="s">
        <v>939</v>
      </c>
      <c r="C609" s="123" t="s">
        <v>420</v>
      </c>
      <c r="D609" s="124" t="s">
        <v>857</v>
      </c>
      <c r="E609" s="125" t="s">
        <v>75</v>
      </c>
      <c r="F609" s="57" t="str">
        <f>VLOOKUP(D609,Háttér!$Q$2:$R$24,2,0)</f>
        <v>Elektronika_és_elektrotechnika</v>
      </c>
      <c r="G609" s="57" t="str">
        <f t="shared" si="18"/>
        <v>Karcagi SZC Hámori András Technikum és Szakképző Iskola Elektronika_és_elektrotechnika</v>
      </c>
      <c r="H609" s="126" t="s">
        <v>75</v>
      </c>
      <c r="I609" s="127" t="s">
        <v>75</v>
      </c>
      <c r="J609" s="126" t="s">
        <v>75</v>
      </c>
      <c r="K609" s="184">
        <v>16</v>
      </c>
      <c r="L609" s="128">
        <v>5</v>
      </c>
      <c r="M609" s="117">
        <v>0</v>
      </c>
      <c r="N609" s="128">
        <v>0</v>
      </c>
      <c r="O609" s="128"/>
      <c r="P609" s="128">
        <v>0</v>
      </c>
      <c r="Q609" s="116" t="str">
        <f t="shared" si="19"/>
        <v>+</v>
      </c>
      <c r="R609" s="118"/>
      <c r="S609" s="129" t="s">
        <v>832</v>
      </c>
      <c r="T609" s="130" t="s">
        <v>940</v>
      </c>
      <c r="U609" s="131" t="s">
        <v>833</v>
      </c>
    </row>
    <row r="610" spans="1:21" ht="29" hidden="1" x14ac:dyDescent="0.35">
      <c r="A610" s="121" t="str">
        <f>IFERROR(VLOOKUP(B610,[21]lista!$B$2:$C$46,2,0),"")</f>
        <v>Jász-Nagykun-Szolnok</v>
      </c>
      <c r="B610" s="122" t="s">
        <v>939</v>
      </c>
      <c r="C610" s="123" t="s">
        <v>420</v>
      </c>
      <c r="D610" s="124" t="s">
        <v>834</v>
      </c>
      <c r="E610" s="125" t="s">
        <v>75</v>
      </c>
      <c r="F610" s="57" t="str">
        <f>VLOOKUP(D610,Háttér!$Q$2:$R$24,2,0)</f>
        <v>Gépészet</v>
      </c>
      <c r="G610" s="57" t="str">
        <f t="shared" si="18"/>
        <v>Karcagi SZC Hámori András Technikum és Szakképző Iskola Gépészet</v>
      </c>
      <c r="H610" s="126" t="s">
        <v>75</v>
      </c>
      <c r="I610" s="127" t="s">
        <v>75</v>
      </c>
      <c r="J610" s="126" t="s">
        <v>75</v>
      </c>
      <c r="K610" s="184">
        <v>16</v>
      </c>
      <c r="L610" s="128">
        <v>6</v>
      </c>
      <c r="M610" s="117">
        <v>2</v>
      </c>
      <c r="N610" s="128">
        <v>6</v>
      </c>
      <c r="O610" s="128"/>
      <c r="P610" s="128">
        <v>1</v>
      </c>
      <c r="Q610" s="116" t="str">
        <f t="shared" si="19"/>
        <v>+</v>
      </c>
      <c r="R610" s="118"/>
      <c r="S610" s="129" t="s">
        <v>832</v>
      </c>
      <c r="T610" s="136"/>
      <c r="U610" s="131" t="s">
        <v>833</v>
      </c>
    </row>
    <row r="611" spans="1:21" ht="29" hidden="1" x14ac:dyDescent="0.35">
      <c r="A611" s="121" t="str">
        <f>IFERROR(VLOOKUP(B611,[21]lista!$B$2:$C$46,2,0),"")</f>
        <v>Jász-Nagykun-Szolnok</v>
      </c>
      <c r="B611" s="122" t="s">
        <v>939</v>
      </c>
      <c r="C611" s="123" t="s">
        <v>420</v>
      </c>
      <c r="D611" s="124" t="s">
        <v>836</v>
      </c>
      <c r="E611" s="125" t="s">
        <v>75</v>
      </c>
      <c r="F611" s="57" t="str">
        <f>VLOOKUP(D611,Háttér!$Q$2:$R$24,2,0)</f>
        <v>Gazdálkodás_és_menedzsment</v>
      </c>
      <c r="G611" s="57" t="str">
        <f t="shared" si="18"/>
        <v>Karcagi SZC Hámori András Technikum és Szakképző Iskola Gazdálkodás_és_menedzsment</v>
      </c>
      <c r="H611" s="126" t="s">
        <v>75</v>
      </c>
      <c r="I611" s="127" t="s">
        <v>75</v>
      </c>
      <c r="J611" s="126" t="s">
        <v>75</v>
      </c>
      <c r="K611" s="184">
        <v>16</v>
      </c>
      <c r="L611" s="128">
        <v>12</v>
      </c>
      <c r="M611" s="117">
        <v>5</v>
      </c>
      <c r="N611" s="128">
        <v>6</v>
      </c>
      <c r="O611" s="128"/>
      <c r="P611" s="128">
        <v>0</v>
      </c>
      <c r="Q611" s="116" t="str">
        <f t="shared" si="19"/>
        <v>+</v>
      </c>
      <c r="R611" s="118"/>
      <c r="S611" s="129" t="s">
        <v>832</v>
      </c>
      <c r="T611" s="136"/>
      <c r="U611" s="131" t="s">
        <v>833</v>
      </c>
    </row>
    <row r="612" spans="1:21" ht="29" hidden="1" x14ac:dyDescent="0.35">
      <c r="A612" s="121" t="str">
        <f>IFERROR(VLOOKUP(B612,[21]lista!$B$2:$C$46,2,0),"")</f>
        <v>Jász-Nagykun-Szolnok</v>
      </c>
      <c r="B612" s="122" t="s">
        <v>939</v>
      </c>
      <c r="C612" s="123" t="s">
        <v>420</v>
      </c>
      <c r="D612" s="124" t="s">
        <v>848</v>
      </c>
      <c r="E612" s="125" t="s">
        <v>75</v>
      </c>
      <c r="F612" s="57" t="str">
        <f>VLOOKUP(D612,Háttér!$Q$2:$R$24,2,0)</f>
        <v>Kereskedelem</v>
      </c>
      <c r="G612" s="57" t="str">
        <f t="shared" si="18"/>
        <v>Karcagi SZC Hámori András Technikum és Szakképző Iskola Kereskedelem</v>
      </c>
      <c r="H612" s="126" t="s">
        <v>75</v>
      </c>
      <c r="I612" s="127" t="s">
        <v>75</v>
      </c>
      <c r="J612" s="126" t="s">
        <v>75</v>
      </c>
      <c r="K612" s="184">
        <v>32</v>
      </c>
      <c r="L612" s="128">
        <v>13</v>
      </c>
      <c r="M612" s="117">
        <v>4</v>
      </c>
      <c r="N612" s="128">
        <v>9</v>
      </c>
      <c r="O612" s="128"/>
      <c r="P612" s="128">
        <v>2</v>
      </c>
      <c r="Q612" s="116" t="str">
        <f t="shared" si="19"/>
        <v>+</v>
      </c>
      <c r="R612" s="118"/>
      <c r="S612" s="129" t="s">
        <v>832</v>
      </c>
      <c r="T612" s="130"/>
      <c r="U612" s="131" t="s">
        <v>833</v>
      </c>
    </row>
    <row r="613" spans="1:21" ht="29" hidden="1" x14ac:dyDescent="0.35">
      <c r="A613" s="121" t="str">
        <f>IFERROR(VLOOKUP(B613,[21]lista!$B$2:$C$46,2,0),"")</f>
        <v>Jász-Nagykun-Szolnok</v>
      </c>
      <c r="B613" s="122" t="s">
        <v>939</v>
      </c>
      <c r="C613" s="123" t="s">
        <v>420</v>
      </c>
      <c r="D613" s="124" t="s">
        <v>837</v>
      </c>
      <c r="E613" s="125" t="s">
        <v>75</v>
      </c>
      <c r="F613" s="57" t="str">
        <f>VLOOKUP(D613,Háttér!$Q$2:$R$24,2,0)</f>
        <v>Rendészet_és_közszolgálat</v>
      </c>
      <c r="G613" s="57" t="str">
        <f t="shared" si="18"/>
        <v>Karcagi SZC Hámori András Technikum és Szakképző Iskola Rendészet_és_közszolgálat</v>
      </c>
      <c r="H613" s="126" t="s">
        <v>75</v>
      </c>
      <c r="I613" s="127" t="s">
        <v>75</v>
      </c>
      <c r="J613" s="126" t="s">
        <v>75</v>
      </c>
      <c r="K613" s="184">
        <v>16</v>
      </c>
      <c r="L613" s="128">
        <v>14</v>
      </c>
      <c r="M613" s="117">
        <v>2</v>
      </c>
      <c r="N613" s="128">
        <v>0</v>
      </c>
      <c r="O613" s="128"/>
      <c r="P613" s="128">
        <v>0</v>
      </c>
      <c r="Q613" s="116" t="str">
        <f t="shared" si="19"/>
        <v>+</v>
      </c>
      <c r="R613" s="118"/>
      <c r="S613" s="129" t="s">
        <v>832</v>
      </c>
      <c r="T613" s="132" t="s">
        <v>941</v>
      </c>
      <c r="U613" s="131" t="s">
        <v>839</v>
      </c>
    </row>
    <row r="614" spans="1:21" ht="43.5" hidden="1" x14ac:dyDescent="0.35">
      <c r="A614" s="121" t="str">
        <f>IFERROR(VLOOKUP(B614,[21]lista!$B$2:$C$46,2,0),"")</f>
        <v>Jász-Nagykun-Szolnok</v>
      </c>
      <c r="B614" s="122" t="s">
        <v>939</v>
      </c>
      <c r="C614" s="123" t="s">
        <v>420</v>
      </c>
      <c r="D614" s="124" t="s">
        <v>840</v>
      </c>
      <c r="E614" s="125" t="s">
        <v>75</v>
      </c>
      <c r="F614" s="57" t="str">
        <f>VLOOKUP(D614,Háttér!$Q$2:$R$24,2,0)</f>
        <v>Szépészet</v>
      </c>
      <c r="G614" s="57" t="str">
        <f t="shared" si="18"/>
        <v>Karcagi SZC Hámori András Technikum és Szakképző Iskola Szépészet</v>
      </c>
      <c r="H614" s="126" t="s">
        <v>75</v>
      </c>
      <c r="I614" s="127" t="s">
        <v>75</v>
      </c>
      <c r="J614" s="126" t="s">
        <v>75</v>
      </c>
      <c r="K614" s="184">
        <v>16</v>
      </c>
      <c r="L614" s="128">
        <v>17</v>
      </c>
      <c r="M614" s="117">
        <v>7</v>
      </c>
      <c r="N614" s="128">
        <v>0</v>
      </c>
      <c r="O614" s="128"/>
      <c r="P614" s="128">
        <v>0</v>
      </c>
      <c r="Q614" s="116" t="str">
        <f t="shared" si="19"/>
        <v>+</v>
      </c>
      <c r="R614" s="118"/>
      <c r="S614" s="129" t="s">
        <v>832</v>
      </c>
      <c r="T614" s="130" t="s">
        <v>942</v>
      </c>
      <c r="U614" s="131" t="s">
        <v>833</v>
      </c>
    </row>
    <row r="615" spans="1:21" ht="29" hidden="1" x14ac:dyDescent="0.35">
      <c r="A615" s="121" t="str">
        <f>IFERROR(VLOOKUP(B615,[21]lista!$B$2:$C$46,2,0),"")</f>
        <v>Jász-Nagykun-Szolnok</v>
      </c>
      <c r="B615" s="122" t="s">
        <v>939</v>
      </c>
      <c r="C615" s="123" t="s">
        <v>420</v>
      </c>
      <c r="D615" s="124" t="s">
        <v>831</v>
      </c>
      <c r="E615" s="125" t="s">
        <v>75</v>
      </c>
      <c r="F615" s="57" t="str">
        <f>VLOOKUP(D615,Háttér!$Q$2:$R$24,2,0)</f>
        <v>Turizmus_vendéglátás</v>
      </c>
      <c r="G615" s="57" t="str">
        <f t="shared" si="18"/>
        <v>Karcagi SZC Hámori András Technikum és Szakképző Iskola Turizmus_vendéglátás</v>
      </c>
      <c r="H615" s="126" t="s">
        <v>75</v>
      </c>
      <c r="I615" s="127" t="s">
        <v>75</v>
      </c>
      <c r="J615" s="126" t="s">
        <v>75</v>
      </c>
      <c r="K615" s="184">
        <v>16</v>
      </c>
      <c r="L615" s="128">
        <v>14</v>
      </c>
      <c r="M615" s="117">
        <v>6</v>
      </c>
      <c r="N615" s="128">
        <v>7</v>
      </c>
      <c r="O615" s="128"/>
      <c r="P615" s="128">
        <v>1</v>
      </c>
      <c r="Q615" s="116" t="str">
        <f t="shared" si="19"/>
        <v>+</v>
      </c>
      <c r="R615" s="118"/>
      <c r="S615" s="129" t="s">
        <v>832</v>
      </c>
      <c r="T615" s="130"/>
      <c r="U615" s="131" t="s">
        <v>833</v>
      </c>
    </row>
    <row r="616" spans="1:21" ht="29" hidden="1" x14ac:dyDescent="0.35">
      <c r="A616" s="121" t="str">
        <f>IFERROR(VLOOKUP(B616,[21]lista!$B$2:$C$46,2,0),"")</f>
        <v>Jász-Nagykun-Szolnok</v>
      </c>
      <c r="B616" s="122" t="s">
        <v>939</v>
      </c>
      <c r="C616" s="123" t="s">
        <v>421</v>
      </c>
      <c r="D616" s="124" t="s">
        <v>835</v>
      </c>
      <c r="E616" s="125" t="s">
        <v>75</v>
      </c>
      <c r="F616" s="57" t="str">
        <f>VLOOKUP(D616,Háttér!$Q$2:$R$24,2,0)</f>
        <v>Informatika_és_távközlés</v>
      </c>
      <c r="G616" s="57" t="str">
        <f t="shared" si="18"/>
        <v>Karcagi SZC Kunszentmártoni Technikum és Szakképző Iskola Informatika_és_távközlés</v>
      </c>
      <c r="H616" s="126" t="s">
        <v>75</v>
      </c>
      <c r="I616" s="127" t="s">
        <v>75</v>
      </c>
      <c r="J616" s="126" t="s">
        <v>75</v>
      </c>
      <c r="K616" s="184">
        <v>16</v>
      </c>
      <c r="L616" s="128">
        <v>16</v>
      </c>
      <c r="M616" s="117">
        <v>6</v>
      </c>
      <c r="N616" s="128">
        <v>12</v>
      </c>
      <c r="O616" s="128"/>
      <c r="P616" s="128">
        <v>5</v>
      </c>
      <c r="Q616" s="116" t="str">
        <f t="shared" si="19"/>
        <v>+</v>
      </c>
      <c r="R616" s="118"/>
      <c r="S616" s="129" t="s">
        <v>832</v>
      </c>
      <c r="T616" s="130"/>
      <c r="U616" s="131" t="s">
        <v>833</v>
      </c>
    </row>
    <row r="617" spans="1:21" ht="29" hidden="1" x14ac:dyDescent="0.35">
      <c r="A617" s="121" t="str">
        <f>IFERROR(VLOOKUP(B617,[21]lista!$B$2:$C$46,2,0),"")</f>
        <v>Jász-Nagykun-Szolnok</v>
      </c>
      <c r="B617" s="122" t="s">
        <v>939</v>
      </c>
      <c r="C617" s="123" t="s">
        <v>421</v>
      </c>
      <c r="D617" s="124" t="s">
        <v>831</v>
      </c>
      <c r="E617" s="125" t="s">
        <v>75</v>
      </c>
      <c r="F617" s="57" t="str">
        <f>VLOOKUP(D617,Háttér!$Q$2:$R$24,2,0)</f>
        <v>Turizmus_vendéglátás</v>
      </c>
      <c r="G617" s="57" t="str">
        <f t="shared" si="18"/>
        <v>Karcagi SZC Kunszentmártoni Technikum és Szakképző Iskola Turizmus_vendéglátás</v>
      </c>
      <c r="H617" s="126" t="s">
        <v>75</v>
      </c>
      <c r="I617" s="127" t="s">
        <v>75</v>
      </c>
      <c r="J617" s="126" t="s">
        <v>75</v>
      </c>
      <c r="K617" s="184">
        <v>16</v>
      </c>
      <c r="L617" s="128">
        <v>10</v>
      </c>
      <c r="M617" s="117">
        <v>2</v>
      </c>
      <c r="N617" s="128">
        <v>19</v>
      </c>
      <c r="O617" s="128"/>
      <c r="P617" s="128">
        <v>5</v>
      </c>
      <c r="Q617" s="116" t="str">
        <f t="shared" si="19"/>
        <v>-</v>
      </c>
      <c r="R617" s="118"/>
      <c r="S617" s="129" t="s">
        <v>832</v>
      </c>
      <c r="T617" s="130"/>
      <c r="U617" s="131" t="s">
        <v>833</v>
      </c>
    </row>
    <row r="618" spans="1:21" ht="29" hidden="1" x14ac:dyDescent="0.35">
      <c r="A618" s="121" t="str">
        <f>IFERROR(VLOOKUP(B618,[21]lista!$B$2:$C$46,2,0),"")</f>
        <v>Jász-Nagykun-Szolnok</v>
      </c>
      <c r="B618" s="122" t="s">
        <v>939</v>
      </c>
      <c r="C618" s="123" t="s">
        <v>421</v>
      </c>
      <c r="D618" s="124" t="s">
        <v>847</v>
      </c>
      <c r="E618" s="125" t="s">
        <v>75</v>
      </c>
      <c r="F618" s="57" t="str">
        <f>VLOOKUP(D618,Háttér!$Q$2:$R$24,2,0)</f>
        <v>Közlekedés_és_szállítmányozás</v>
      </c>
      <c r="G618" s="57" t="str">
        <f t="shared" si="18"/>
        <v>Karcagi SZC Kunszentmártoni Technikum és Szakképző Iskola Közlekedés_és_szállítmányozás</v>
      </c>
      <c r="H618" s="126" t="s">
        <v>75</v>
      </c>
      <c r="I618" s="127" t="s">
        <v>75</v>
      </c>
      <c r="J618" s="126" t="s">
        <v>75</v>
      </c>
      <c r="K618" s="184">
        <v>16</v>
      </c>
      <c r="L618" s="128">
        <v>8</v>
      </c>
      <c r="M618" s="117">
        <v>1</v>
      </c>
      <c r="N618" s="128">
        <v>13</v>
      </c>
      <c r="O618" s="128"/>
      <c r="P618" s="128">
        <v>2</v>
      </c>
      <c r="Q618" s="116" t="str">
        <f t="shared" si="19"/>
        <v>-</v>
      </c>
      <c r="R618" s="118"/>
      <c r="S618" s="129" t="s">
        <v>832</v>
      </c>
      <c r="T618" s="130"/>
      <c r="U618" s="131" t="s">
        <v>833</v>
      </c>
    </row>
    <row r="619" spans="1:21" ht="29" hidden="1" x14ac:dyDescent="0.35">
      <c r="A619" s="121" t="str">
        <f>IFERROR(VLOOKUP(B619,[21]lista!$B$2:$C$46,2,0),"")</f>
        <v>Jász-Nagykun-Szolnok</v>
      </c>
      <c r="B619" s="122" t="s">
        <v>939</v>
      </c>
      <c r="C619" s="123" t="s">
        <v>421</v>
      </c>
      <c r="D619" s="124" t="s">
        <v>837</v>
      </c>
      <c r="E619" s="125" t="s">
        <v>75</v>
      </c>
      <c r="F619" s="57" t="str">
        <f>VLOOKUP(D619,Háttér!$Q$2:$R$24,2,0)</f>
        <v>Rendészet_és_közszolgálat</v>
      </c>
      <c r="G619" s="57" t="str">
        <f t="shared" si="18"/>
        <v>Karcagi SZC Kunszentmártoni Technikum és Szakképző Iskola Rendészet_és_közszolgálat</v>
      </c>
      <c r="H619" s="126" t="s">
        <v>75</v>
      </c>
      <c r="I619" s="127" t="s">
        <v>75</v>
      </c>
      <c r="J619" s="126" t="s">
        <v>75</v>
      </c>
      <c r="K619" s="184">
        <v>16</v>
      </c>
      <c r="L619" s="128">
        <v>17</v>
      </c>
      <c r="M619" s="117">
        <v>6</v>
      </c>
      <c r="N619" s="128">
        <v>0</v>
      </c>
      <c r="O619" s="128"/>
      <c r="P619" s="128">
        <v>0</v>
      </c>
      <c r="Q619" s="116" t="str">
        <f t="shared" si="19"/>
        <v>+</v>
      </c>
      <c r="R619" s="118"/>
      <c r="S619" s="129" t="s">
        <v>832</v>
      </c>
      <c r="T619" s="132" t="s">
        <v>941</v>
      </c>
      <c r="U619" s="131" t="s">
        <v>839</v>
      </c>
    </row>
    <row r="620" spans="1:21" ht="29" hidden="1" x14ac:dyDescent="0.35">
      <c r="A620" s="121" t="str">
        <f>IFERROR(VLOOKUP(B620,[21]lista!$B$2:$C$46,2,0),"")</f>
        <v>Jász-Nagykun-Szolnok</v>
      </c>
      <c r="B620" s="122" t="s">
        <v>939</v>
      </c>
      <c r="C620" s="123" t="s">
        <v>422</v>
      </c>
      <c r="D620" s="124" t="s">
        <v>850</v>
      </c>
      <c r="E620" s="125" t="s">
        <v>75</v>
      </c>
      <c r="F620" s="57" t="str">
        <f>VLOOKUP(D620,Háttér!$Q$2:$R$24,2,0)</f>
        <v>Szociális</v>
      </c>
      <c r="G620" s="57" t="str">
        <f t="shared" si="18"/>
        <v>Karcagi SZC Lábassy János Technikum és Szakképző Iskola Szociális</v>
      </c>
      <c r="H620" s="126" t="s">
        <v>75</v>
      </c>
      <c r="I620" s="127" t="s">
        <v>75</v>
      </c>
      <c r="J620" s="126" t="s">
        <v>75</v>
      </c>
      <c r="K620" s="184">
        <v>32</v>
      </c>
      <c r="L620" s="128">
        <v>19</v>
      </c>
      <c r="M620" s="117">
        <v>7</v>
      </c>
      <c r="N620" s="128">
        <v>9</v>
      </c>
      <c r="O620" s="128"/>
      <c r="P620" s="128">
        <v>4</v>
      </c>
      <c r="Q620" s="116" t="str">
        <f t="shared" si="19"/>
        <v>+</v>
      </c>
      <c r="R620" s="118"/>
      <c r="S620" s="129" t="s">
        <v>832</v>
      </c>
      <c r="T620" s="130"/>
      <c r="U620" s="131" t="s">
        <v>833</v>
      </c>
    </row>
    <row r="621" spans="1:21" ht="29" hidden="1" x14ac:dyDescent="0.35">
      <c r="A621" s="121" t="str">
        <f>IFERROR(VLOOKUP(B621,[21]lista!$B$2:$C$46,2,0),"")</f>
        <v>Jász-Nagykun-Szolnok</v>
      </c>
      <c r="B621" s="122" t="s">
        <v>939</v>
      </c>
      <c r="C621" s="123" t="s">
        <v>422</v>
      </c>
      <c r="D621" s="124" t="s">
        <v>835</v>
      </c>
      <c r="E621" s="125" t="s">
        <v>75</v>
      </c>
      <c r="F621" s="57" t="str">
        <f>VLOOKUP(D621,Háttér!$Q$2:$R$24,2,0)</f>
        <v>Informatika_és_távközlés</v>
      </c>
      <c r="G621" s="57" t="str">
        <f t="shared" si="18"/>
        <v>Karcagi SZC Lábassy János Technikum és Szakképző Iskola Informatika_és_távközlés</v>
      </c>
      <c r="H621" s="126" t="s">
        <v>75</v>
      </c>
      <c r="I621" s="127" t="s">
        <v>75</v>
      </c>
      <c r="J621" s="126" t="s">
        <v>75</v>
      </c>
      <c r="K621" s="184">
        <v>16</v>
      </c>
      <c r="L621" s="128">
        <v>5</v>
      </c>
      <c r="M621" s="117">
        <v>0</v>
      </c>
      <c r="N621" s="128">
        <v>3</v>
      </c>
      <c r="O621" s="128"/>
      <c r="P621" s="128">
        <v>0</v>
      </c>
      <c r="Q621" s="116" t="str">
        <f t="shared" si="19"/>
        <v>+</v>
      </c>
      <c r="R621" s="185"/>
      <c r="S621" s="129" t="s">
        <v>832</v>
      </c>
      <c r="T621" s="130"/>
      <c r="U621" s="131" t="s">
        <v>833</v>
      </c>
    </row>
    <row r="622" spans="1:21" ht="29" hidden="1" x14ac:dyDescent="0.35">
      <c r="A622" s="121" t="str">
        <f>IFERROR(VLOOKUP(B622,[21]lista!$B$2:$C$46,2,0),"")</f>
        <v>Jász-Nagykun-Szolnok</v>
      </c>
      <c r="B622" s="122" t="s">
        <v>939</v>
      </c>
      <c r="C622" s="123" t="s">
        <v>422</v>
      </c>
      <c r="D622" s="124" t="s">
        <v>840</v>
      </c>
      <c r="E622" s="125" t="s">
        <v>75</v>
      </c>
      <c r="F622" s="57" t="str">
        <f>VLOOKUP(D622,Háttér!$Q$2:$R$24,2,0)</f>
        <v>Szépészet</v>
      </c>
      <c r="G622" s="57" t="str">
        <f t="shared" si="18"/>
        <v>Karcagi SZC Lábassy János Technikum és Szakképző Iskola Szépészet</v>
      </c>
      <c r="H622" s="126" t="s">
        <v>75</v>
      </c>
      <c r="I622" s="127" t="s">
        <v>75</v>
      </c>
      <c r="J622" s="126" t="s">
        <v>75</v>
      </c>
      <c r="K622" s="184">
        <v>16</v>
      </c>
      <c r="L622" s="128">
        <v>20</v>
      </c>
      <c r="M622" s="117">
        <v>3</v>
      </c>
      <c r="N622" s="128">
        <v>11</v>
      </c>
      <c r="O622" s="128"/>
      <c r="P622" s="128">
        <v>1</v>
      </c>
      <c r="Q622" s="116" t="str">
        <f t="shared" si="19"/>
        <v>+</v>
      </c>
      <c r="R622" s="118"/>
      <c r="S622" s="129" t="s">
        <v>832</v>
      </c>
      <c r="T622" s="130"/>
      <c r="U622" s="131" t="s">
        <v>833</v>
      </c>
    </row>
    <row r="623" spans="1:21" ht="29" hidden="1" x14ac:dyDescent="0.35">
      <c r="A623" s="121" t="str">
        <f>IFERROR(VLOOKUP(B623,[21]lista!$B$2:$C$46,2,0),"")</f>
        <v>Jász-Nagykun-Szolnok</v>
      </c>
      <c r="B623" s="122" t="s">
        <v>939</v>
      </c>
      <c r="C623" s="123" t="s">
        <v>722</v>
      </c>
      <c r="D623" s="124" t="s">
        <v>834</v>
      </c>
      <c r="E623" s="125" t="s">
        <v>75</v>
      </c>
      <c r="F623" s="57" t="str">
        <f>VLOOKUP(D623,Háttér!$Q$2:$R$24,2,0)</f>
        <v>Gépészet</v>
      </c>
      <c r="G623" s="57" t="str">
        <f t="shared" si="18"/>
        <v>Karcagi SZC Mezőtúri Szakképző Iskola és Kollégium Gépészet</v>
      </c>
      <c r="H623" s="126" t="s">
        <v>75</v>
      </c>
      <c r="I623" s="127" t="s">
        <v>75</v>
      </c>
      <c r="J623" s="126" t="s">
        <v>75</v>
      </c>
      <c r="K623" s="184">
        <v>32</v>
      </c>
      <c r="L623" s="128">
        <v>3</v>
      </c>
      <c r="M623" s="186">
        <v>1</v>
      </c>
      <c r="N623" s="128">
        <v>0</v>
      </c>
      <c r="O623" s="128"/>
      <c r="P623" s="128">
        <v>0</v>
      </c>
      <c r="Q623" s="116" t="str">
        <f t="shared" si="19"/>
        <v>+</v>
      </c>
      <c r="R623" s="187"/>
      <c r="S623" s="129" t="s">
        <v>832</v>
      </c>
      <c r="T623" s="130"/>
      <c r="U623" s="131" t="s">
        <v>833</v>
      </c>
    </row>
    <row r="624" spans="1:21" ht="29" hidden="1" x14ac:dyDescent="0.35">
      <c r="A624" s="121" t="str">
        <f>IFERROR(VLOOKUP(B624,[21]lista!$B$2:$C$46,2,0),"")</f>
        <v>Jász-Nagykun-Szolnok</v>
      </c>
      <c r="B624" s="122" t="s">
        <v>939</v>
      </c>
      <c r="C624" s="123" t="s">
        <v>722</v>
      </c>
      <c r="D624" s="124" t="s">
        <v>851</v>
      </c>
      <c r="E624" s="125" t="s">
        <v>75</v>
      </c>
      <c r="F624" s="57" t="str">
        <f>VLOOKUP(D624,Háttér!$Q$2:$R$24,2,0)</f>
        <v>Építőipar</v>
      </c>
      <c r="G624" s="57" t="str">
        <f t="shared" si="18"/>
        <v>Karcagi SZC Mezőtúri Szakképző Iskola és Kollégium Építőipar</v>
      </c>
      <c r="H624" s="126" t="s">
        <v>75</v>
      </c>
      <c r="I624" s="127" t="s">
        <v>75</v>
      </c>
      <c r="J624" s="126" t="s">
        <v>75</v>
      </c>
      <c r="K624" s="184">
        <v>16</v>
      </c>
      <c r="L624" s="128">
        <v>4</v>
      </c>
      <c r="M624" s="117">
        <v>1</v>
      </c>
      <c r="N624" s="128">
        <v>0</v>
      </c>
      <c r="O624" s="128"/>
      <c r="P624" s="128">
        <v>0</v>
      </c>
      <c r="Q624" s="116" t="str">
        <f t="shared" si="19"/>
        <v>+</v>
      </c>
      <c r="R624" s="118"/>
      <c r="S624" s="129" t="s">
        <v>832</v>
      </c>
      <c r="T624" s="130"/>
      <c r="U624" s="131" t="s">
        <v>833</v>
      </c>
    </row>
    <row r="625" spans="1:21" ht="29" hidden="1" x14ac:dyDescent="0.35">
      <c r="A625" s="121" t="str">
        <f>IFERROR(VLOOKUP(B625,[21]lista!$B$2:$C$46,2,0),"")</f>
        <v>Jász-Nagykun-Szolnok</v>
      </c>
      <c r="B625" s="122" t="s">
        <v>939</v>
      </c>
      <c r="C625" s="123" t="s">
        <v>722</v>
      </c>
      <c r="D625" s="124" t="s">
        <v>844</v>
      </c>
      <c r="E625" s="125" t="s">
        <v>75</v>
      </c>
      <c r="F625" s="57" t="str">
        <f>VLOOKUP(D625,Háttér!$Q$2:$R$24,2,0)</f>
        <v>Fa_és_bútoripar</v>
      </c>
      <c r="G625" s="57" t="str">
        <f t="shared" si="18"/>
        <v>Karcagi SZC Mezőtúri Szakképző Iskola és Kollégium Fa_és_bútoripar</v>
      </c>
      <c r="H625" s="126" t="s">
        <v>75</v>
      </c>
      <c r="I625" s="127" t="s">
        <v>75</v>
      </c>
      <c r="J625" s="126" t="s">
        <v>75</v>
      </c>
      <c r="K625" s="184">
        <v>16</v>
      </c>
      <c r="L625" s="128">
        <v>4</v>
      </c>
      <c r="M625" s="117">
        <v>2</v>
      </c>
      <c r="N625" s="128">
        <v>0</v>
      </c>
      <c r="O625" s="128"/>
      <c r="P625" s="128">
        <v>0</v>
      </c>
      <c r="Q625" s="116" t="str">
        <f t="shared" si="19"/>
        <v>+</v>
      </c>
      <c r="R625" s="118"/>
      <c r="S625" s="129" t="s">
        <v>832</v>
      </c>
      <c r="T625" s="130"/>
      <c r="U625" s="131" t="s">
        <v>833</v>
      </c>
    </row>
    <row r="626" spans="1:21" ht="29" hidden="1" x14ac:dyDescent="0.35">
      <c r="A626" s="121" t="str">
        <f>IFERROR(VLOOKUP(B626,[21]lista!$B$2:$C$46,2,0),"")</f>
        <v>Jász-Nagykun-Szolnok</v>
      </c>
      <c r="B626" s="122" t="s">
        <v>939</v>
      </c>
      <c r="C626" s="123" t="s">
        <v>423</v>
      </c>
      <c r="D626" s="124" t="s">
        <v>836</v>
      </c>
      <c r="E626" s="125" t="s">
        <v>75</v>
      </c>
      <c r="F626" s="57" t="str">
        <f>VLOOKUP(D626,Háttér!$Q$2:$R$24,2,0)</f>
        <v>Gazdálkodás_és_menedzsment</v>
      </c>
      <c r="G626" s="57" t="str">
        <f t="shared" si="18"/>
        <v>Karcagi SZC Nagy László Gimnázium, Technikum és Szakképző Iskola Gazdálkodás_és_menedzsment</v>
      </c>
      <c r="H626" s="126" t="s">
        <v>75</v>
      </c>
      <c r="I626" s="127" t="s">
        <v>75</v>
      </c>
      <c r="J626" s="126" t="s">
        <v>75</v>
      </c>
      <c r="K626" s="184">
        <v>16</v>
      </c>
      <c r="L626" s="128">
        <v>20</v>
      </c>
      <c r="M626" s="117">
        <v>6</v>
      </c>
      <c r="N626" s="128">
        <v>9</v>
      </c>
      <c r="O626" s="128"/>
      <c r="P626" s="128">
        <v>2</v>
      </c>
      <c r="Q626" s="116" t="str">
        <f t="shared" si="19"/>
        <v>+</v>
      </c>
      <c r="R626" s="118"/>
      <c r="S626" s="129" t="s">
        <v>832</v>
      </c>
      <c r="T626" s="130"/>
      <c r="U626" s="131" t="s">
        <v>833</v>
      </c>
    </row>
    <row r="627" spans="1:21" ht="43.5" hidden="1" x14ac:dyDescent="0.35">
      <c r="A627" s="121" t="str">
        <f>IFERROR(VLOOKUP(B627,[21]lista!$B$2:$C$46,2,0),"")</f>
        <v>Jász-Nagykun-Szolnok</v>
      </c>
      <c r="B627" s="122" t="s">
        <v>939</v>
      </c>
      <c r="C627" s="123" t="s">
        <v>423</v>
      </c>
      <c r="D627" s="124" t="s">
        <v>848</v>
      </c>
      <c r="E627" s="125" t="s">
        <v>75</v>
      </c>
      <c r="F627" s="57" t="str">
        <f>VLOOKUP(D627,Háttér!$Q$2:$R$24,2,0)</f>
        <v>Kereskedelem</v>
      </c>
      <c r="G627" s="57" t="str">
        <f t="shared" si="18"/>
        <v>Karcagi SZC Nagy László Gimnázium, Technikum és Szakképző Iskola Kereskedelem</v>
      </c>
      <c r="H627" s="126" t="s">
        <v>75</v>
      </c>
      <c r="I627" s="127" t="s">
        <v>75</v>
      </c>
      <c r="J627" s="126" t="s">
        <v>75</v>
      </c>
      <c r="K627" s="184">
        <v>16</v>
      </c>
      <c r="L627" s="128">
        <v>8</v>
      </c>
      <c r="M627" s="117">
        <v>1</v>
      </c>
      <c r="N627" s="128">
        <v>0</v>
      </c>
      <c r="O627" s="128"/>
      <c r="P627" s="128">
        <v>0</v>
      </c>
      <c r="Q627" s="116" t="str">
        <f t="shared" si="19"/>
        <v>+</v>
      </c>
      <c r="R627" s="118"/>
      <c r="S627" s="129" t="s">
        <v>832</v>
      </c>
      <c r="T627" s="130" t="s">
        <v>943</v>
      </c>
      <c r="U627" s="131" t="s">
        <v>833</v>
      </c>
    </row>
    <row r="628" spans="1:21" ht="43.5" hidden="1" x14ac:dyDescent="0.35">
      <c r="A628" s="121" t="str">
        <f>IFERROR(VLOOKUP(B628,[21]lista!$B$2:$C$46,2,0),"")</f>
        <v>Jász-Nagykun-Szolnok</v>
      </c>
      <c r="B628" s="122" t="s">
        <v>939</v>
      </c>
      <c r="C628" s="123" t="s">
        <v>423</v>
      </c>
      <c r="D628" s="124" t="s">
        <v>831</v>
      </c>
      <c r="E628" s="125" t="s">
        <v>75</v>
      </c>
      <c r="F628" s="57" t="str">
        <f>VLOOKUP(D628,Háttér!$Q$2:$R$24,2,0)</f>
        <v>Turizmus_vendéglátás</v>
      </c>
      <c r="G628" s="57" t="str">
        <f t="shared" si="18"/>
        <v>Karcagi SZC Nagy László Gimnázium, Technikum és Szakképző Iskola Turizmus_vendéglátás</v>
      </c>
      <c r="H628" s="126" t="s">
        <v>75</v>
      </c>
      <c r="I628" s="127" t="s">
        <v>75</v>
      </c>
      <c r="J628" s="126" t="s">
        <v>75</v>
      </c>
      <c r="K628" s="184">
        <v>32</v>
      </c>
      <c r="L628" s="128">
        <v>6</v>
      </c>
      <c r="M628" s="117">
        <v>0</v>
      </c>
      <c r="N628" s="128">
        <v>0</v>
      </c>
      <c r="O628" s="128"/>
      <c r="P628" s="128">
        <v>0</v>
      </c>
      <c r="Q628" s="116" t="str">
        <f t="shared" si="19"/>
        <v>+</v>
      </c>
      <c r="R628" s="118"/>
      <c r="S628" s="129" t="s">
        <v>832</v>
      </c>
      <c r="T628" s="130" t="s">
        <v>943</v>
      </c>
      <c r="U628" s="131" t="s">
        <v>833</v>
      </c>
    </row>
    <row r="629" spans="1:21" ht="29" hidden="1" x14ac:dyDescent="0.35">
      <c r="A629" s="121" t="str">
        <f>IFERROR(VLOOKUP(B629,[21]lista!$B$2:$C$46,2,0),"")</f>
        <v>Jász-Nagykun-Szolnok</v>
      </c>
      <c r="B629" s="122" t="s">
        <v>939</v>
      </c>
      <c r="C629" s="123" t="s">
        <v>424</v>
      </c>
      <c r="D629" s="124" t="s">
        <v>841</v>
      </c>
      <c r="E629" s="125" t="s">
        <v>75</v>
      </c>
      <c r="F629" s="57" t="str">
        <f>VLOOKUP(D629,Háttér!$Q$2:$R$24,2,0)</f>
        <v>Egészségügy</v>
      </c>
      <c r="G629" s="57" t="str">
        <f t="shared" si="18"/>
        <v>Karcagi SZC Teleki Blanka Gimnázium, Technikum és Kollégium Egészségügy</v>
      </c>
      <c r="H629" s="126" t="s">
        <v>75</v>
      </c>
      <c r="I629" s="127" t="s">
        <v>75</v>
      </c>
      <c r="J629" s="126" t="s">
        <v>75</v>
      </c>
      <c r="K629" s="184">
        <v>16</v>
      </c>
      <c r="L629" s="128">
        <v>21</v>
      </c>
      <c r="M629" s="117">
        <v>8</v>
      </c>
      <c r="N629" s="128">
        <v>28</v>
      </c>
      <c r="O629" s="128"/>
      <c r="P629" s="128">
        <v>10</v>
      </c>
      <c r="Q629" s="116" t="str">
        <f t="shared" si="19"/>
        <v>-</v>
      </c>
      <c r="R629" s="118"/>
      <c r="S629" s="129" t="s">
        <v>832</v>
      </c>
      <c r="T629" s="130" t="s">
        <v>944</v>
      </c>
      <c r="U629" s="131" t="s">
        <v>843</v>
      </c>
    </row>
    <row r="630" spans="1:21" ht="29" hidden="1" x14ac:dyDescent="0.35">
      <c r="A630" s="121" t="str">
        <f>IFERROR(VLOOKUP(B630,[21]lista!$B$2:$C$46,2,0),"")</f>
        <v>Jász-Nagykun-Szolnok</v>
      </c>
      <c r="B630" s="122" t="s">
        <v>939</v>
      </c>
      <c r="C630" s="123" t="s">
        <v>424</v>
      </c>
      <c r="D630" s="124" t="s">
        <v>857</v>
      </c>
      <c r="E630" s="125" t="s">
        <v>75</v>
      </c>
      <c r="F630" s="57" t="str">
        <f>VLOOKUP(D630,Háttér!$Q$2:$R$24,2,0)</f>
        <v>Elektronika_és_elektrotechnika</v>
      </c>
      <c r="G630" s="57" t="str">
        <f t="shared" si="18"/>
        <v>Karcagi SZC Teleki Blanka Gimnázium, Technikum és Kollégium Elektronika_és_elektrotechnika</v>
      </c>
      <c r="H630" s="126" t="s">
        <v>75</v>
      </c>
      <c r="I630" s="127" t="s">
        <v>75</v>
      </c>
      <c r="J630" s="126" t="s">
        <v>75</v>
      </c>
      <c r="K630" s="184">
        <v>16</v>
      </c>
      <c r="L630" s="128">
        <v>23</v>
      </c>
      <c r="M630" s="117">
        <v>10</v>
      </c>
      <c r="N630" s="128">
        <v>26</v>
      </c>
      <c r="O630" s="128"/>
      <c r="P630" s="128">
        <v>11</v>
      </c>
      <c r="Q630" s="116" t="str">
        <f t="shared" si="19"/>
        <v>-</v>
      </c>
      <c r="R630" s="118"/>
      <c r="S630" s="129" t="s">
        <v>832</v>
      </c>
      <c r="T630" s="130"/>
      <c r="U630" s="131" t="s">
        <v>833</v>
      </c>
    </row>
    <row r="631" spans="1:21" ht="29" hidden="1" x14ac:dyDescent="0.35">
      <c r="A631" s="121" t="str">
        <f>IFERROR(VLOOKUP(B631,[21]lista!$B$2:$C$46,2,0),"")</f>
        <v>Jász-Nagykun-Szolnok</v>
      </c>
      <c r="B631" s="122" t="s">
        <v>939</v>
      </c>
      <c r="C631" s="123" t="s">
        <v>424</v>
      </c>
      <c r="D631" s="124" t="s">
        <v>836</v>
      </c>
      <c r="E631" s="125" t="s">
        <v>75</v>
      </c>
      <c r="F631" s="57" t="str">
        <f>VLOOKUP(D631,Háttér!$Q$2:$R$24,2,0)</f>
        <v>Gazdálkodás_és_menedzsment</v>
      </c>
      <c r="G631" s="57" t="str">
        <f t="shared" si="18"/>
        <v>Karcagi SZC Teleki Blanka Gimnázium, Technikum és Kollégium Gazdálkodás_és_menedzsment</v>
      </c>
      <c r="H631" s="126" t="s">
        <v>75</v>
      </c>
      <c r="I631" s="127" t="s">
        <v>75</v>
      </c>
      <c r="J631" s="126" t="s">
        <v>75</v>
      </c>
      <c r="K631" s="184">
        <v>16</v>
      </c>
      <c r="L631" s="128">
        <v>25</v>
      </c>
      <c r="M631" s="117">
        <v>10</v>
      </c>
      <c r="N631" s="128">
        <v>45</v>
      </c>
      <c r="O631" s="128"/>
      <c r="P631" s="128">
        <v>15</v>
      </c>
      <c r="Q631" s="116" t="str">
        <f t="shared" si="19"/>
        <v>-</v>
      </c>
      <c r="R631" s="118"/>
      <c r="S631" s="129" t="s">
        <v>832</v>
      </c>
      <c r="T631" s="130"/>
      <c r="U631" s="131" t="s">
        <v>833</v>
      </c>
    </row>
    <row r="632" spans="1:21" ht="29" hidden="1" x14ac:dyDescent="0.35">
      <c r="A632" s="121" t="str">
        <f>IFERROR(VLOOKUP(B632,[21]lista!$B$2:$C$46,2,0),"")</f>
        <v>Jász-Nagykun-Szolnok</v>
      </c>
      <c r="B632" s="122" t="s">
        <v>939</v>
      </c>
      <c r="C632" s="123" t="s">
        <v>424</v>
      </c>
      <c r="D632" s="124" t="s">
        <v>835</v>
      </c>
      <c r="E632" s="125" t="s">
        <v>75</v>
      </c>
      <c r="F632" s="57" t="str">
        <f>VLOOKUP(D632,Háttér!$Q$2:$R$24,2,0)</f>
        <v>Informatika_és_távközlés</v>
      </c>
      <c r="G632" s="57" t="str">
        <f t="shared" si="18"/>
        <v>Karcagi SZC Teleki Blanka Gimnázium, Technikum és Kollégium Informatika_és_távközlés</v>
      </c>
      <c r="H632" s="126" t="s">
        <v>75</v>
      </c>
      <c r="I632" s="127" t="s">
        <v>75</v>
      </c>
      <c r="J632" s="126" t="s">
        <v>75</v>
      </c>
      <c r="K632" s="184">
        <v>16</v>
      </c>
      <c r="L632" s="128">
        <v>39</v>
      </c>
      <c r="M632" s="117">
        <v>10</v>
      </c>
      <c r="N632" s="128">
        <v>38</v>
      </c>
      <c r="O632" s="128"/>
      <c r="P632" s="128">
        <v>11</v>
      </c>
      <c r="Q632" s="116" t="str">
        <f t="shared" si="19"/>
        <v>-</v>
      </c>
      <c r="R632" s="118"/>
      <c r="S632" s="129" t="s">
        <v>832</v>
      </c>
      <c r="T632" s="130"/>
      <c r="U632" s="131" t="s">
        <v>833</v>
      </c>
    </row>
    <row r="633" spans="1:21" ht="58" hidden="1" x14ac:dyDescent="0.35">
      <c r="A633" s="121" t="str">
        <f>IFERROR(VLOOKUP(B633,[21]lista!$B$2:$C$46,2,0),"")</f>
        <v>Jász-Nagykun-Szolnok</v>
      </c>
      <c r="B633" s="122" t="s">
        <v>939</v>
      </c>
      <c r="C633" s="123" t="s">
        <v>424</v>
      </c>
      <c r="D633" s="124" t="s">
        <v>848</v>
      </c>
      <c r="E633" s="125" t="s">
        <v>75</v>
      </c>
      <c r="F633" s="57" t="str">
        <f>VLOOKUP(D633,Háttér!$Q$2:$R$24,2,0)</f>
        <v>Kereskedelem</v>
      </c>
      <c r="G633" s="57" t="str">
        <f t="shared" si="18"/>
        <v>Karcagi SZC Teleki Blanka Gimnázium, Technikum és Kollégium Kereskedelem</v>
      </c>
      <c r="H633" s="126" t="s">
        <v>75</v>
      </c>
      <c r="I633" s="127" t="s">
        <v>75</v>
      </c>
      <c r="J633" s="126" t="s">
        <v>75</v>
      </c>
      <c r="K633" s="184">
        <v>16</v>
      </c>
      <c r="L633" s="128">
        <v>18</v>
      </c>
      <c r="M633" s="117">
        <v>4</v>
      </c>
      <c r="N633" s="128">
        <v>24</v>
      </c>
      <c r="O633" s="128"/>
      <c r="P633" s="128">
        <v>3</v>
      </c>
      <c r="Q633" s="116" t="str">
        <f t="shared" si="19"/>
        <v>+</v>
      </c>
      <c r="R633" s="118" t="s">
        <v>945</v>
      </c>
      <c r="S633" s="129" t="s">
        <v>832</v>
      </c>
      <c r="T633" s="130"/>
      <c r="U633" s="131" t="s">
        <v>833</v>
      </c>
    </row>
    <row r="634" spans="1:21" ht="29" hidden="1" x14ac:dyDescent="0.35">
      <c r="A634" s="121" t="str">
        <f>IFERROR(VLOOKUP(B634,[21]lista!$B$2:$C$46,2,0),"")</f>
        <v>Jász-Nagykun-Szolnok</v>
      </c>
      <c r="B634" s="122" t="s">
        <v>939</v>
      </c>
      <c r="C634" s="123" t="s">
        <v>424</v>
      </c>
      <c r="D634" s="124" t="s">
        <v>831</v>
      </c>
      <c r="E634" s="125" t="s">
        <v>75</v>
      </c>
      <c r="F634" s="57" t="str">
        <f>VLOOKUP(D634,Háttér!$Q$2:$R$24,2,0)</f>
        <v>Turizmus_vendéglátás</v>
      </c>
      <c r="G634" s="57" t="str">
        <f t="shared" si="18"/>
        <v>Karcagi SZC Teleki Blanka Gimnázium, Technikum és Kollégium Turizmus_vendéglátás</v>
      </c>
      <c r="H634" s="126" t="s">
        <v>75</v>
      </c>
      <c r="I634" s="127" t="s">
        <v>75</v>
      </c>
      <c r="J634" s="126" t="s">
        <v>75</v>
      </c>
      <c r="K634" s="184">
        <v>16</v>
      </c>
      <c r="L634" s="128">
        <v>19</v>
      </c>
      <c r="M634" s="117">
        <v>5</v>
      </c>
      <c r="N634" s="128">
        <v>17</v>
      </c>
      <c r="O634" s="128"/>
      <c r="P634" s="128">
        <v>5</v>
      </c>
      <c r="Q634" s="116" t="str">
        <f t="shared" si="19"/>
        <v>+</v>
      </c>
      <c r="R634" s="118"/>
      <c r="S634" s="129" t="s">
        <v>832</v>
      </c>
      <c r="T634" s="130"/>
      <c r="U634" s="131" t="s">
        <v>833</v>
      </c>
    </row>
    <row r="635" spans="1:21" ht="29" hidden="1" x14ac:dyDescent="0.35">
      <c r="A635" s="121" t="str">
        <f>IFERROR(VLOOKUP(B635,[21]lista!$B$2:$C$46,2,0),"")</f>
        <v>Jász-Nagykun-Szolnok</v>
      </c>
      <c r="B635" s="122" t="s">
        <v>939</v>
      </c>
      <c r="C635" s="123" t="s">
        <v>425</v>
      </c>
      <c r="D635" s="124" t="s">
        <v>846</v>
      </c>
      <c r="E635" s="125" t="s">
        <v>75</v>
      </c>
      <c r="F635" s="57" t="str">
        <f>VLOOKUP(D635,Háttér!$Q$2:$R$24,2,0)</f>
        <v>Specializált_gép_és_járműgyártás</v>
      </c>
      <c r="G635" s="57" t="str">
        <f t="shared" si="18"/>
        <v>Karcagi SZC Ványai Ambrus Technikum, Szakképző Iskola és Kollégium Specializált_gép_és_járműgyártás</v>
      </c>
      <c r="H635" s="126" t="s">
        <v>75</v>
      </c>
      <c r="I635" s="127" t="s">
        <v>75</v>
      </c>
      <c r="J635" s="126" t="s">
        <v>75</v>
      </c>
      <c r="K635" s="184">
        <v>16</v>
      </c>
      <c r="L635" s="128">
        <v>32</v>
      </c>
      <c r="M635" s="117">
        <v>19</v>
      </c>
      <c r="N635" s="128">
        <v>28</v>
      </c>
      <c r="O635" s="128"/>
      <c r="P635" s="128">
        <v>16</v>
      </c>
      <c r="Q635" s="116" t="str">
        <f t="shared" si="19"/>
        <v>+</v>
      </c>
      <c r="R635" s="118"/>
      <c r="S635" s="129" t="s">
        <v>832</v>
      </c>
      <c r="T635" s="130"/>
      <c r="U635" s="131" t="s">
        <v>833</v>
      </c>
    </row>
    <row r="636" spans="1:21" ht="29" hidden="1" x14ac:dyDescent="0.35">
      <c r="A636" s="121" t="str">
        <f>IFERROR(VLOOKUP(B636,[21]lista!$B$2:$C$46,2,0),"")</f>
        <v>Jász-Nagykun-Szolnok</v>
      </c>
      <c r="B636" s="122" t="s">
        <v>939</v>
      </c>
      <c r="C636" s="123" t="s">
        <v>425</v>
      </c>
      <c r="D636" s="124" t="s">
        <v>848</v>
      </c>
      <c r="E636" s="125" t="s">
        <v>75</v>
      </c>
      <c r="F636" s="57" t="str">
        <f>VLOOKUP(D636,Háttér!$Q$2:$R$24,2,0)</f>
        <v>Kereskedelem</v>
      </c>
      <c r="G636" s="57" t="str">
        <f t="shared" si="18"/>
        <v>Karcagi SZC Ványai Ambrus Technikum, Szakképző Iskola és Kollégium Kereskedelem</v>
      </c>
      <c r="H636" s="126" t="s">
        <v>75</v>
      </c>
      <c r="I636" s="127" t="s">
        <v>75</v>
      </c>
      <c r="J636" s="126" t="s">
        <v>75</v>
      </c>
      <c r="K636" s="184">
        <v>16</v>
      </c>
      <c r="L636" s="128">
        <v>10</v>
      </c>
      <c r="M636" s="117">
        <v>12</v>
      </c>
      <c r="N636" s="128">
        <v>8</v>
      </c>
      <c r="O636" s="128"/>
      <c r="P636" s="128">
        <v>6</v>
      </c>
      <c r="Q636" s="116" t="str">
        <f t="shared" si="19"/>
        <v>+</v>
      </c>
      <c r="R636" s="118"/>
      <c r="S636" s="129" t="s">
        <v>832</v>
      </c>
      <c r="T636" s="130"/>
      <c r="U636" s="131" t="s">
        <v>833</v>
      </c>
    </row>
    <row r="637" spans="1:21" ht="29" hidden="1" x14ac:dyDescent="0.35">
      <c r="A637" s="121" t="str">
        <f>IFERROR(VLOOKUP(B637,[21]lista!$B$2:$C$46,2,0),"")</f>
        <v>Jász-Nagykun-Szolnok</v>
      </c>
      <c r="B637" s="122" t="s">
        <v>939</v>
      </c>
      <c r="C637" s="123" t="s">
        <v>425</v>
      </c>
      <c r="D637" s="124" t="s">
        <v>835</v>
      </c>
      <c r="E637" s="125" t="s">
        <v>75</v>
      </c>
      <c r="F637" s="57" t="str">
        <f>VLOOKUP(D637,Háttér!$Q$2:$R$24,2,0)</f>
        <v>Informatika_és_távközlés</v>
      </c>
      <c r="G637" s="57" t="str">
        <f t="shared" si="18"/>
        <v>Karcagi SZC Ványai Ambrus Technikum, Szakképző Iskola és Kollégium Informatika_és_távközlés</v>
      </c>
      <c r="H637" s="126" t="s">
        <v>75</v>
      </c>
      <c r="I637" s="127" t="s">
        <v>75</v>
      </c>
      <c r="J637" s="126" t="s">
        <v>75</v>
      </c>
      <c r="K637" s="184">
        <v>16</v>
      </c>
      <c r="L637" s="128">
        <v>11</v>
      </c>
      <c r="M637" s="117">
        <v>0</v>
      </c>
      <c r="N637" s="128">
        <v>16</v>
      </c>
      <c r="O637" s="128"/>
      <c r="P637" s="128">
        <v>2</v>
      </c>
      <c r="Q637" s="116" t="str">
        <f t="shared" si="19"/>
        <v>-</v>
      </c>
      <c r="R637" s="118"/>
      <c r="S637" s="129" t="s">
        <v>832</v>
      </c>
      <c r="T637" s="130"/>
      <c r="U637" s="131" t="s">
        <v>833</v>
      </c>
    </row>
    <row r="638" spans="1:21" ht="29" hidden="1" x14ac:dyDescent="0.35">
      <c r="A638" s="121" t="str">
        <f>IFERROR(VLOOKUP(B638,[21]lista!$B$2:$C$46,2,0),"")</f>
        <v>Jász-Nagykun-Szolnok</v>
      </c>
      <c r="B638" s="122" t="s">
        <v>939</v>
      </c>
      <c r="C638" s="123" t="s">
        <v>425</v>
      </c>
      <c r="D638" s="124" t="s">
        <v>861</v>
      </c>
      <c r="E638" s="125" t="s">
        <v>75</v>
      </c>
      <c r="F638" s="57" t="str">
        <f>VLOOKUP(D638,Háttér!$Q$2:$R$24,2,0)</f>
        <v>Sport</v>
      </c>
      <c r="G638" s="57" t="str">
        <f t="shared" si="18"/>
        <v>Karcagi SZC Ványai Ambrus Technikum, Szakképző Iskola és Kollégium Sport</v>
      </c>
      <c r="H638" s="126" t="s">
        <v>75</v>
      </c>
      <c r="I638" s="127" t="s">
        <v>75</v>
      </c>
      <c r="J638" s="126" t="s">
        <v>75</v>
      </c>
      <c r="K638" s="184">
        <v>16</v>
      </c>
      <c r="L638" s="128">
        <v>2</v>
      </c>
      <c r="M638" s="117">
        <v>0</v>
      </c>
      <c r="N638" s="128">
        <v>6</v>
      </c>
      <c r="O638" s="128"/>
      <c r="P638" s="128">
        <v>3</v>
      </c>
      <c r="Q638" s="116" t="str">
        <f t="shared" si="19"/>
        <v>-</v>
      </c>
      <c r="R638" s="118"/>
      <c r="S638" s="129" t="s">
        <v>832</v>
      </c>
      <c r="T638" s="130"/>
      <c r="U638" s="131" t="s">
        <v>833</v>
      </c>
    </row>
    <row r="639" spans="1:21" ht="29" hidden="1" x14ac:dyDescent="0.35">
      <c r="A639" s="121" t="str">
        <f>IFERROR(VLOOKUP(B639,[21]lista!$B$2:$C$46,2,0),"")</f>
        <v>Jász-Nagykun-Szolnok</v>
      </c>
      <c r="B639" s="122" t="s">
        <v>939</v>
      </c>
      <c r="C639" s="123" t="s">
        <v>425</v>
      </c>
      <c r="D639" s="124" t="s">
        <v>837</v>
      </c>
      <c r="E639" s="125" t="s">
        <v>75</v>
      </c>
      <c r="F639" s="57" t="str">
        <f>VLOOKUP(D639,Háttér!$Q$2:$R$24,2,0)</f>
        <v>Rendészet_és_közszolgálat</v>
      </c>
      <c r="G639" s="57" t="str">
        <f t="shared" si="18"/>
        <v>Karcagi SZC Ványai Ambrus Technikum, Szakképző Iskola és Kollégium Rendészet_és_közszolgálat</v>
      </c>
      <c r="H639" s="126" t="s">
        <v>75</v>
      </c>
      <c r="I639" s="127" t="s">
        <v>75</v>
      </c>
      <c r="J639" s="126" t="s">
        <v>75</v>
      </c>
      <c r="K639" s="184">
        <v>16</v>
      </c>
      <c r="L639" s="128">
        <v>4</v>
      </c>
      <c r="M639" s="117">
        <v>0</v>
      </c>
      <c r="N639" s="128">
        <v>6</v>
      </c>
      <c r="O639" s="128"/>
      <c r="P639" s="128">
        <v>1</v>
      </c>
      <c r="Q639" s="116" t="str">
        <f t="shared" si="19"/>
        <v>-</v>
      </c>
      <c r="R639" s="118"/>
      <c r="S639" s="129" t="s">
        <v>832</v>
      </c>
      <c r="T639" s="130" t="s">
        <v>944</v>
      </c>
      <c r="U639" s="131" t="s">
        <v>839</v>
      </c>
    </row>
    <row r="640" spans="1:21" ht="29" hidden="1" x14ac:dyDescent="0.35">
      <c r="A640" s="121" t="str">
        <f>IFERROR(VLOOKUP(B640,[21]lista!$B$2:$C$46,2,0),"")</f>
        <v>Jász-Nagykun-Szolnok</v>
      </c>
      <c r="B640" s="122" t="s">
        <v>939</v>
      </c>
      <c r="C640" s="123" t="s">
        <v>425</v>
      </c>
      <c r="D640" s="124" t="s">
        <v>836</v>
      </c>
      <c r="E640" s="125" t="s">
        <v>75</v>
      </c>
      <c r="F640" s="57" t="str">
        <f>VLOOKUP(D640,Háttér!$Q$2:$R$24,2,0)</f>
        <v>Gazdálkodás_és_menedzsment</v>
      </c>
      <c r="G640" s="57" t="str">
        <f t="shared" si="18"/>
        <v>Karcagi SZC Ványai Ambrus Technikum, Szakképző Iskola és Kollégium Gazdálkodás_és_menedzsment</v>
      </c>
      <c r="H640" s="126" t="s">
        <v>75</v>
      </c>
      <c r="I640" s="127" t="s">
        <v>75</v>
      </c>
      <c r="J640" s="126" t="s">
        <v>75</v>
      </c>
      <c r="K640" s="184">
        <v>16</v>
      </c>
      <c r="L640" s="128">
        <v>4</v>
      </c>
      <c r="M640" s="117">
        <v>0</v>
      </c>
      <c r="N640" s="128">
        <v>2</v>
      </c>
      <c r="O640" s="128"/>
      <c r="P640" s="128">
        <v>0</v>
      </c>
      <c r="Q640" s="116" t="str">
        <f t="shared" si="19"/>
        <v>+</v>
      </c>
      <c r="R640" s="118"/>
      <c r="S640" s="129" t="s">
        <v>832</v>
      </c>
      <c r="T640" s="130"/>
      <c r="U640" s="131" t="s">
        <v>833</v>
      </c>
    </row>
    <row r="641" spans="1:21" ht="43.5" hidden="1" x14ac:dyDescent="0.35">
      <c r="A641" s="121" t="str">
        <f>IFERROR(VLOOKUP(B641,[21]lista!$B$2:$C$46,2,0),"")</f>
        <v>Jász-Nagykun-Szolnok</v>
      </c>
      <c r="B641" s="122" t="s">
        <v>939</v>
      </c>
      <c r="C641" s="123" t="s">
        <v>426</v>
      </c>
      <c r="D641" s="124" t="s">
        <v>841</v>
      </c>
      <c r="E641" s="125" t="s">
        <v>75</v>
      </c>
      <c r="F641" s="57" t="str">
        <f>VLOOKUP(D641,Háttér!$Q$2:$R$24,2,0)</f>
        <v>Egészségügy</v>
      </c>
      <c r="G641" s="57" t="str">
        <f t="shared" si="18"/>
        <v>Karcagi SZC Varró István Technikum, Szakképző Iskola és Kollégium Egészségügy</v>
      </c>
      <c r="H641" s="126" t="s">
        <v>75</v>
      </c>
      <c r="I641" s="127" t="s">
        <v>75</v>
      </c>
      <c r="J641" s="126" t="s">
        <v>75</v>
      </c>
      <c r="K641" s="184">
        <v>32</v>
      </c>
      <c r="L641" s="128">
        <v>37</v>
      </c>
      <c r="M641" s="117">
        <v>16</v>
      </c>
      <c r="N641" s="128">
        <v>16</v>
      </c>
      <c r="O641" s="128"/>
      <c r="P641" s="128">
        <v>12</v>
      </c>
      <c r="Q641" s="116" t="str">
        <f t="shared" si="19"/>
        <v>+</v>
      </c>
      <c r="R641" s="118"/>
      <c r="S641" s="129" t="s">
        <v>832</v>
      </c>
      <c r="T641" s="130" t="s">
        <v>946</v>
      </c>
      <c r="U641" s="131" t="s">
        <v>843</v>
      </c>
    </row>
    <row r="642" spans="1:21" ht="29" hidden="1" x14ac:dyDescent="0.35">
      <c r="A642" s="121" t="str">
        <f>IFERROR(VLOOKUP(B642,[21]lista!$B$2:$C$46,2,0),"")</f>
        <v>Jász-Nagykun-Szolnok</v>
      </c>
      <c r="B642" s="122" t="s">
        <v>939</v>
      </c>
      <c r="C642" s="123" t="s">
        <v>426</v>
      </c>
      <c r="D642" s="124" t="s">
        <v>836</v>
      </c>
      <c r="E642" s="125" t="s">
        <v>75</v>
      </c>
      <c r="F642" s="57" t="str">
        <f>VLOOKUP(D642,Háttér!$Q$2:$R$24,2,0)</f>
        <v>Gazdálkodás_és_menedzsment</v>
      </c>
      <c r="G642" s="57" t="str">
        <f t="shared" si="18"/>
        <v>Karcagi SZC Varró István Technikum, Szakképző Iskola és Kollégium Gazdálkodás_és_menedzsment</v>
      </c>
      <c r="H642" s="126" t="s">
        <v>75</v>
      </c>
      <c r="I642" s="127" t="s">
        <v>75</v>
      </c>
      <c r="J642" s="126" t="s">
        <v>75</v>
      </c>
      <c r="K642" s="184">
        <v>16</v>
      </c>
      <c r="L642" s="128">
        <v>13</v>
      </c>
      <c r="M642" s="117">
        <v>4</v>
      </c>
      <c r="N642" s="128">
        <v>12</v>
      </c>
      <c r="O642" s="128"/>
      <c r="P642" s="128">
        <v>5</v>
      </c>
      <c r="Q642" s="116" t="str">
        <f t="shared" si="19"/>
        <v>-</v>
      </c>
      <c r="R642" s="118"/>
      <c r="S642" s="129" t="s">
        <v>832</v>
      </c>
      <c r="T642" s="130"/>
      <c r="U642" s="131" t="s">
        <v>833</v>
      </c>
    </row>
    <row r="643" spans="1:21" ht="29" hidden="1" x14ac:dyDescent="0.35">
      <c r="A643" s="121" t="str">
        <f>IFERROR(VLOOKUP(B643,[21]lista!$B$2:$C$46,2,0),"")</f>
        <v>Jász-Nagykun-Szolnok</v>
      </c>
      <c r="B643" s="122" t="s">
        <v>939</v>
      </c>
      <c r="C643" s="123" t="s">
        <v>426</v>
      </c>
      <c r="D643" s="124" t="s">
        <v>834</v>
      </c>
      <c r="E643" s="125" t="s">
        <v>75</v>
      </c>
      <c r="F643" s="57" t="str">
        <f>VLOOKUP(D643,Háttér!$Q$2:$R$24,2,0)</f>
        <v>Gépészet</v>
      </c>
      <c r="G643" s="57" t="str">
        <f t="shared" ref="G643:G706" si="20">C643&amp;" "&amp;F643</f>
        <v>Karcagi SZC Varró István Technikum, Szakképző Iskola és Kollégium Gépészet</v>
      </c>
      <c r="H643" s="126" t="s">
        <v>75</v>
      </c>
      <c r="I643" s="127" t="s">
        <v>75</v>
      </c>
      <c r="J643" s="126" t="s">
        <v>75</v>
      </c>
      <c r="K643" s="184">
        <v>16</v>
      </c>
      <c r="L643" s="128">
        <v>5</v>
      </c>
      <c r="M643" s="117">
        <v>2</v>
      </c>
      <c r="N643" s="128">
        <v>0</v>
      </c>
      <c r="O643" s="128"/>
      <c r="P643" s="128">
        <v>0</v>
      </c>
      <c r="Q643" s="116" t="str">
        <f t="shared" ref="Q643:Q706" si="21">IF(P643&lt;=M643,"+","-")</f>
        <v>+</v>
      </c>
      <c r="R643" s="118"/>
      <c r="S643" s="129" t="s">
        <v>832</v>
      </c>
      <c r="T643" s="130" t="s">
        <v>947</v>
      </c>
      <c r="U643" s="131" t="s">
        <v>833</v>
      </c>
    </row>
    <row r="644" spans="1:21" ht="29" hidden="1" x14ac:dyDescent="0.35">
      <c r="A644" s="121" t="str">
        <f>IFERROR(VLOOKUP(B644,[21]lista!$B$2:$C$46,2,0),"")</f>
        <v>Jász-Nagykun-Szolnok</v>
      </c>
      <c r="B644" s="122" t="s">
        <v>939</v>
      </c>
      <c r="C644" s="123" t="s">
        <v>426</v>
      </c>
      <c r="D644" s="124" t="s">
        <v>848</v>
      </c>
      <c r="E644" s="125" t="s">
        <v>75</v>
      </c>
      <c r="F644" s="57" t="str">
        <f>VLOOKUP(D644,Háttér!$Q$2:$R$24,2,0)</f>
        <v>Kereskedelem</v>
      </c>
      <c r="G644" s="57" t="str">
        <f t="shared" si="20"/>
        <v>Karcagi SZC Varró István Technikum, Szakképző Iskola és Kollégium Kereskedelem</v>
      </c>
      <c r="H644" s="126" t="s">
        <v>75</v>
      </c>
      <c r="I644" s="127" t="s">
        <v>75</v>
      </c>
      <c r="J644" s="126" t="s">
        <v>75</v>
      </c>
      <c r="K644" s="184">
        <v>16</v>
      </c>
      <c r="L644" s="128">
        <v>15</v>
      </c>
      <c r="M644" s="117">
        <v>3</v>
      </c>
      <c r="N644" s="128">
        <v>0</v>
      </c>
      <c r="O644" s="128"/>
      <c r="P644" s="128">
        <v>0</v>
      </c>
      <c r="Q644" s="116" t="str">
        <f t="shared" si="21"/>
        <v>+</v>
      </c>
      <c r="R644" s="118"/>
      <c r="S644" s="129" t="s">
        <v>832</v>
      </c>
      <c r="T644" s="130" t="s">
        <v>948</v>
      </c>
      <c r="U644" s="131" t="s">
        <v>833</v>
      </c>
    </row>
    <row r="645" spans="1:21" ht="29" hidden="1" x14ac:dyDescent="0.35">
      <c r="A645" s="121" t="str">
        <f>IFERROR(VLOOKUP(B645,[21]lista!$B$2:$C$46,2,0),"")</f>
        <v>Jász-Nagykun-Szolnok</v>
      </c>
      <c r="B645" s="122" t="s">
        <v>939</v>
      </c>
      <c r="C645" s="123" t="s">
        <v>426</v>
      </c>
      <c r="D645" s="124" t="s">
        <v>844</v>
      </c>
      <c r="E645" s="125" t="s">
        <v>75</v>
      </c>
      <c r="F645" s="57" t="str">
        <f>VLOOKUP(D645,Háttér!$Q$2:$R$24,2,0)</f>
        <v>Fa_és_bútoripar</v>
      </c>
      <c r="G645" s="57" t="str">
        <f t="shared" si="20"/>
        <v>Karcagi SZC Varró István Technikum, Szakképző Iskola és Kollégium Fa_és_bútoripar</v>
      </c>
      <c r="H645" s="126" t="s">
        <v>75</v>
      </c>
      <c r="I645" s="127" t="s">
        <v>75</v>
      </c>
      <c r="J645" s="126" t="s">
        <v>75</v>
      </c>
      <c r="K645" s="184">
        <v>16</v>
      </c>
      <c r="L645" s="128">
        <v>1</v>
      </c>
      <c r="M645" s="117">
        <v>0</v>
      </c>
      <c r="N645" s="128">
        <v>0</v>
      </c>
      <c r="O645" s="128"/>
      <c r="P645" s="128">
        <v>0</v>
      </c>
      <c r="Q645" s="116" t="str">
        <f t="shared" si="21"/>
        <v>+</v>
      </c>
      <c r="R645" s="118"/>
      <c r="S645" s="129" t="s">
        <v>832</v>
      </c>
      <c r="T645" s="130" t="s">
        <v>949</v>
      </c>
      <c r="U645" s="131" t="s">
        <v>833</v>
      </c>
    </row>
    <row r="646" spans="1:21" ht="15.5" hidden="1" x14ac:dyDescent="0.35">
      <c r="A646" s="121" t="str">
        <f>IFERROR(VLOOKUP(B646,[22]lista!$B$2:$C$46,2,0),"")</f>
        <v>Bács-Kiskun</v>
      </c>
      <c r="B646" s="122" t="s">
        <v>950</v>
      </c>
      <c r="C646" s="123" t="s">
        <v>429</v>
      </c>
      <c r="D646" s="124" t="s">
        <v>848</v>
      </c>
      <c r="E646" s="125" t="s">
        <v>75</v>
      </c>
      <c r="F646" s="57" t="str">
        <f>VLOOKUP(D646,Háttér!$Q$2:$R$24,2,0)</f>
        <v>Kereskedelem</v>
      </c>
      <c r="G646" s="57" t="str">
        <f t="shared" si="20"/>
        <v>Kecskeméti SZC Gróf Károlyi Sándor Technikum Kereskedelem</v>
      </c>
      <c r="H646" s="126" t="s">
        <v>75</v>
      </c>
      <c r="I646" s="127" t="s">
        <v>75</v>
      </c>
      <c r="J646" s="126" t="s">
        <v>75</v>
      </c>
      <c r="K646" s="184">
        <v>32</v>
      </c>
      <c r="L646" s="128">
        <v>138</v>
      </c>
      <c r="M646" s="117">
        <v>32</v>
      </c>
      <c r="N646" s="128">
        <v>77</v>
      </c>
      <c r="O646" s="128"/>
      <c r="P646" s="128">
        <v>14</v>
      </c>
      <c r="Q646" s="116" t="str">
        <f t="shared" si="21"/>
        <v>+</v>
      </c>
      <c r="R646" s="118"/>
      <c r="S646" s="129" t="s">
        <v>832</v>
      </c>
      <c r="T646" s="136"/>
      <c r="U646" s="131" t="s">
        <v>833</v>
      </c>
    </row>
    <row r="647" spans="1:21" ht="29" hidden="1" x14ac:dyDescent="0.35">
      <c r="A647" s="121" t="str">
        <f>IFERROR(VLOOKUP(B647,[22]lista!$B$2:$C$46,2,0),"")</f>
        <v>Bács-Kiskun</v>
      </c>
      <c r="B647" s="122" t="s">
        <v>950</v>
      </c>
      <c r="C647" s="123" t="s">
        <v>429</v>
      </c>
      <c r="D647" s="124" t="s">
        <v>847</v>
      </c>
      <c r="E647" s="125" t="s">
        <v>75</v>
      </c>
      <c r="F647" s="57" t="str">
        <f>VLOOKUP(D647,Háttér!$Q$2:$R$24,2,0)</f>
        <v>Közlekedés_és_szállítmányozás</v>
      </c>
      <c r="G647" s="57" t="str">
        <f t="shared" si="20"/>
        <v>Kecskeméti SZC Gróf Károlyi Sándor Technikum Közlekedés_és_szállítmányozás</v>
      </c>
      <c r="H647" s="126" t="s">
        <v>75</v>
      </c>
      <c r="I647" s="127" t="s">
        <v>75</v>
      </c>
      <c r="J647" s="126" t="s">
        <v>75</v>
      </c>
      <c r="K647" s="128">
        <v>32</v>
      </c>
      <c r="L647" s="128">
        <v>195</v>
      </c>
      <c r="M647" s="117">
        <v>45</v>
      </c>
      <c r="N647" s="128">
        <v>146</v>
      </c>
      <c r="O647" s="128"/>
      <c r="P647" s="128">
        <v>33</v>
      </c>
      <c r="Q647" s="116" t="str">
        <f t="shared" si="21"/>
        <v>+</v>
      </c>
      <c r="R647" s="118"/>
      <c r="S647" s="129" t="s">
        <v>832</v>
      </c>
      <c r="T647" s="136"/>
      <c r="U647" s="131" t="s">
        <v>833</v>
      </c>
    </row>
    <row r="648" spans="1:21" ht="29" hidden="1" x14ac:dyDescent="0.35">
      <c r="A648" s="121" t="str">
        <f>IFERROR(VLOOKUP(B648,[22]lista!$B$2:$C$46,2,0),"")</f>
        <v>Bács-Kiskun</v>
      </c>
      <c r="B648" s="122" t="s">
        <v>950</v>
      </c>
      <c r="C648" s="123" t="s">
        <v>429</v>
      </c>
      <c r="D648" s="124" t="s">
        <v>847</v>
      </c>
      <c r="E648" s="141" t="s">
        <v>75</v>
      </c>
      <c r="F648" s="57" t="str">
        <f>VLOOKUP(D648,Háttér!$Q$2:$R$24,2,0)</f>
        <v>Közlekedés_és_szállítmányozás</v>
      </c>
      <c r="G648" s="57" t="str">
        <f t="shared" si="20"/>
        <v>Kecskeméti SZC Gróf Károlyi Sándor Technikum Közlekedés_és_szállítmányozás</v>
      </c>
      <c r="H648" s="126" t="s">
        <v>75</v>
      </c>
      <c r="I648" s="127" t="s">
        <v>869</v>
      </c>
      <c r="J648" s="126" t="s">
        <v>74</v>
      </c>
      <c r="K648" s="128">
        <v>22</v>
      </c>
      <c r="L648" s="128">
        <v>63</v>
      </c>
      <c r="M648" s="117">
        <v>20</v>
      </c>
      <c r="N648" s="128">
        <v>45</v>
      </c>
      <c r="O648" s="128"/>
      <c r="P648" s="128">
        <v>22</v>
      </c>
      <c r="Q648" s="116" t="str">
        <f t="shared" si="21"/>
        <v>-</v>
      </c>
      <c r="R648" s="118" t="s">
        <v>869</v>
      </c>
      <c r="S648" s="129" t="s">
        <v>832</v>
      </c>
      <c r="T648" s="136"/>
      <c r="U648" s="131" t="s">
        <v>833</v>
      </c>
    </row>
    <row r="649" spans="1:21" ht="29" hidden="1" x14ac:dyDescent="0.35">
      <c r="A649" s="121" t="str">
        <f>IFERROR(VLOOKUP(B649,[22]lista!$B$2:$C$46,2,0),"")</f>
        <v>Bács-Kiskun</v>
      </c>
      <c r="B649" s="122" t="s">
        <v>950</v>
      </c>
      <c r="C649" s="123" t="s">
        <v>429</v>
      </c>
      <c r="D649" s="124" t="s">
        <v>847</v>
      </c>
      <c r="E649" s="141" t="s">
        <v>75</v>
      </c>
      <c r="F649" s="57" t="str">
        <f>VLOOKUP(D649,Háttér!$Q$2:$R$24,2,0)</f>
        <v>Közlekedés_és_szállítmányozás</v>
      </c>
      <c r="G649" s="57" t="str">
        <f t="shared" si="20"/>
        <v>Kecskeméti SZC Gróf Károlyi Sándor Technikum Közlekedés_és_szállítmányozás</v>
      </c>
      <c r="H649" s="126" t="s">
        <v>75</v>
      </c>
      <c r="I649" s="127" t="s">
        <v>858</v>
      </c>
      <c r="J649" s="126" t="s">
        <v>74</v>
      </c>
      <c r="K649" s="128">
        <v>10</v>
      </c>
      <c r="L649" s="128">
        <v>20</v>
      </c>
      <c r="M649" s="117">
        <v>11</v>
      </c>
      <c r="N649" s="128">
        <v>8</v>
      </c>
      <c r="O649" s="128"/>
      <c r="P649" s="128">
        <v>0</v>
      </c>
      <c r="Q649" s="116" t="str">
        <f t="shared" si="21"/>
        <v>+</v>
      </c>
      <c r="R649" s="118" t="s">
        <v>858</v>
      </c>
      <c r="S649" s="129" t="s">
        <v>832</v>
      </c>
      <c r="T649" s="136"/>
      <c r="U649" s="131" t="s">
        <v>833</v>
      </c>
    </row>
    <row r="650" spans="1:21" ht="29" hidden="1" x14ac:dyDescent="0.35">
      <c r="A650" s="121" t="str">
        <f>IFERROR(VLOOKUP(B650,[22]lista!$B$2:$C$46,2,0),"")</f>
        <v>Bács-Kiskun</v>
      </c>
      <c r="B650" s="122" t="s">
        <v>950</v>
      </c>
      <c r="C650" s="123" t="s">
        <v>431</v>
      </c>
      <c r="D650" s="124" t="s">
        <v>857</v>
      </c>
      <c r="E650" s="125" t="s">
        <v>75</v>
      </c>
      <c r="F650" s="57" t="str">
        <f>VLOOKUP(D650,Háttér!$Q$2:$R$24,2,0)</f>
        <v>Elektronika_és_elektrotechnika</v>
      </c>
      <c r="G650" s="57" t="str">
        <f t="shared" si="20"/>
        <v>Kecskeméti SZC Kandó Kálmán Technikum Elektronika_és_elektrotechnika</v>
      </c>
      <c r="H650" s="126" t="s">
        <v>75</v>
      </c>
      <c r="I650" s="127" t="s">
        <v>75</v>
      </c>
      <c r="J650" s="126" t="s">
        <v>75</v>
      </c>
      <c r="K650" s="128">
        <v>32</v>
      </c>
      <c r="L650" s="128">
        <v>228</v>
      </c>
      <c r="M650" s="117">
        <v>32</v>
      </c>
      <c r="N650" s="128">
        <v>145</v>
      </c>
      <c r="O650" s="128"/>
      <c r="P650" s="128">
        <v>30</v>
      </c>
      <c r="Q650" s="116" t="str">
        <f t="shared" si="21"/>
        <v>+</v>
      </c>
      <c r="R650" s="118"/>
      <c r="S650" s="129" t="s">
        <v>832</v>
      </c>
      <c r="T650" s="137"/>
      <c r="U650" s="131" t="s">
        <v>833</v>
      </c>
    </row>
    <row r="651" spans="1:21" ht="15.5" hidden="1" x14ac:dyDescent="0.35">
      <c r="A651" s="121" t="str">
        <f>IFERROR(VLOOKUP(B651,[22]lista!$B$2:$C$46,2,0),"")</f>
        <v>Bács-Kiskun</v>
      </c>
      <c r="B651" s="122" t="s">
        <v>950</v>
      </c>
      <c r="C651" s="123" t="s">
        <v>431</v>
      </c>
      <c r="D651" s="124" t="s">
        <v>834</v>
      </c>
      <c r="E651" s="125" t="s">
        <v>75</v>
      </c>
      <c r="F651" s="57" t="str">
        <f>VLOOKUP(D651,Háttér!$Q$2:$R$24,2,0)</f>
        <v>Gépészet</v>
      </c>
      <c r="G651" s="57" t="str">
        <f t="shared" si="20"/>
        <v>Kecskeméti SZC Kandó Kálmán Technikum Gépészet</v>
      </c>
      <c r="H651" s="126" t="s">
        <v>75</v>
      </c>
      <c r="I651" s="127" t="s">
        <v>75</v>
      </c>
      <c r="J651" s="126" t="s">
        <v>75</v>
      </c>
      <c r="K651" s="128">
        <v>32</v>
      </c>
      <c r="L651" s="128">
        <v>149</v>
      </c>
      <c r="M651" s="186">
        <v>32</v>
      </c>
      <c r="N651" s="128">
        <v>116</v>
      </c>
      <c r="O651" s="128"/>
      <c r="P651" s="128">
        <v>26</v>
      </c>
      <c r="Q651" s="116" t="str">
        <f t="shared" si="21"/>
        <v>+</v>
      </c>
      <c r="R651" s="187"/>
      <c r="S651" s="129" t="s">
        <v>832</v>
      </c>
      <c r="T651" s="136"/>
      <c r="U651" s="131" t="s">
        <v>833</v>
      </c>
    </row>
    <row r="652" spans="1:21" ht="29" hidden="1" x14ac:dyDescent="0.35">
      <c r="A652" s="121" t="str">
        <f>IFERROR(VLOOKUP(B652,[22]lista!$B$2:$C$46,2,0),"")</f>
        <v>Bács-Kiskun</v>
      </c>
      <c r="B652" s="122" t="s">
        <v>950</v>
      </c>
      <c r="C652" s="123" t="s">
        <v>431</v>
      </c>
      <c r="D652" s="124" t="s">
        <v>835</v>
      </c>
      <c r="E652" s="125" t="s">
        <v>75</v>
      </c>
      <c r="F652" s="57" t="str">
        <f>VLOOKUP(D652,Háttér!$Q$2:$R$24,2,0)</f>
        <v>Informatika_és_távközlés</v>
      </c>
      <c r="G652" s="57" t="str">
        <f t="shared" si="20"/>
        <v>Kecskeméti SZC Kandó Kálmán Technikum Informatika_és_távközlés</v>
      </c>
      <c r="H652" s="126" t="s">
        <v>75</v>
      </c>
      <c r="I652" s="127" t="s">
        <v>75</v>
      </c>
      <c r="J652" s="126" t="s">
        <v>75</v>
      </c>
      <c r="K652" s="128">
        <v>32</v>
      </c>
      <c r="L652" s="128">
        <v>300</v>
      </c>
      <c r="M652" s="117">
        <v>32</v>
      </c>
      <c r="N652" s="128">
        <v>205</v>
      </c>
      <c r="O652" s="128"/>
      <c r="P652" s="128">
        <v>30</v>
      </c>
      <c r="Q652" s="116" t="str">
        <f t="shared" si="21"/>
        <v>+</v>
      </c>
      <c r="R652" s="118"/>
      <c r="S652" s="129" t="s">
        <v>832</v>
      </c>
      <c r="T652" s="136"/>
      <c r="U652" s="131" t="s">
        <v>833</v>
      </c>
    </row>
    <row r="653" spans="1:21" ht="29" hidden="1" x14ac:dyDescent="0.35">
      <c r="A653" s="121" t="str">
        <f>IFERROR(VLOOKUP(B653,[22]lista!$B$2:$C$46,2,0),"")</f>
        <v>Bács-Kiskun</v>
      </c>
      <c r="B653" s="122" t="s">
        <v>950</v>
      </c>
      <c r="C653" s="123" t="s">
        <v>431</v>
      </c>
      <c r="D653" s="124" t="s">
        <v>846</v>
      </c>
      <c r="E653" s="125" t="s">
        <v>75</v>
      </c>
      <c r="F653" s="57" t="str">
        <f>VLOOKUP(D653,Háttér!$Q$2:$R$24,2,0)</f>
        <v>Specializált_gép_és_járműgyártás</v>
      </c>
      <c r="G653" s="57" t="str">
        <f t="shared" si="20"/>
        <v>Kecskeméti SZC Kandó Kálmán Technikum Specializált_gép_és_járműgyártás</v>
      </c>
      <c r="H653" s="126" t="s">
        <v>75</v>
      </c>
      <c r="I653" s="127" t="s">
        <v>75</v>
      </c>
      <c r="J653" s="126" t="s">
        <v>75</v>
      </c>
      <c r="K653" s="128">
        <v>32</v>
      </c>
      <c r="L653" s="128">
        <v>172</v>
      </c>
      <c r="M653" s="117">
        <v>32</v>
      </c>
      <c r="N653" s="128">
        <v>176</v>
      </c>
      <c r="O653" s="128"/>
      <c r="P653" s="128">
        <v>30</v>
      </c>
      <c r="Q653" s="116" t="str">
        <f t="shared" si="21"/>
        <v>+</v>
      </c>
      <c r="R653" s="118"/>
      <c r="S653" s="129" t="s">
        <v>832</v>
      </c>
      <c r="T653" s="136"/>
      <c r="U653" s="131" t="s">
        <v>833</v>
      </c>
    </row>
    <row r="654" spans="1:21" ht="29" hidden="1" x14ac:dyDescent="0.35">
      <c r="A654" s="121" t="str">
        <f>IFERROR(VLOOKUP(B654,[22]lista!$B$2:$C$46,2,0),"")</f>
        <v>Bács-Kiskun</v>
      </c>
      <c r="B654" s="122" t="s">
        <v>950</v>
      </c>
      <c r="C654" s="123" t="s">
        <v>428</v>
      </c>
      <c r="D654" s="124" t="s">
        <v>846</v>
      </c>
      <c r="E654" s="125" t="s">
        <v>75</v>
      </c>
      <c r="F654" s="57" t="str">
        <f>VLOOKUP(D654,Háttér!$Q$2:$R$24,2,0)</f>
        <v>Specializált_gép_és_járműgyártás</v>
      </c>
      <c r="G654" s="57" t="str">
        <f t="shared" si="20"/>
        <v>Kecskeméti SZC Gáspár András Technikum Specializált_gép_és_járműgyártás</v>
      </c>
      <c r="H654" s="126" t="s">
        <v>75</v>
      </c>
      <c r="I654" s="127" t="s">
        <v>75</v>
      </c>
      <c r="J654" s="126" t="s">
        <v>75</v>
      </c>
      <c r="K654" s="128">
        <v>48</v>
      </c>
      <c r="L654" s="128">
        <v>142</v>
      </c>
      <c r="M654" s="117">
        <v>43</v>
      </c>
      <c r="N654" s="128">
        <v>107</v>
      </c>
      <c r="O654" s="128"/>
      <c r="P654" s="128">
        <v>40</v>
      </c>
      <c r="Q654" s="116" t="str">
        <f t="shared" si="21"/>
        <v>+</v>
      </c>
      <c r="R654" s="118"/>
      <c r="S654" s="129" t="s">
        <v>832</v>
      </c>
      <c r="T654" s="136"/>
      <c r="U654" s="131" t="s">
        <v>833</v>
      </c>
    </row>
    <row r="655" spans="1:21" ht="15.5" hidden="1" x14ac:dyDescent="0.35">
      <c r="A655" s="121" t="str">
        <f>IFERROR(VLOOKUP(B655,[22]lista!$B$2:$C$46,2,0),"")</f>
        <v>Bács-Kiskun</v>
      </c>
      <c r="B655" s="122" t="s">
        <v>950</v>
      </c>
      <c r="C655" s="123" t="s">
        <v>428</v>
      </c>
      <c r="D655" s="124" t="s">
        <v>840</v>
      </c>
      <c r="E655" s="125" t="s">
        <v>75</v>
      </c>
      <c r="F655" s="57" t="str">
        <f>VLOOKUP(D655,Háttér!$Q$2:$R$24,2,0)</f>
        <v>Szépészet</v>
      </c>
      <c r="G655" s="57" t="str">
        <f t="shared" si="20"/>
        <v>Kecskeméti SZC Gáspár András Technikum Szépészet</v>
      </c>
      <c r="H655" s="126" t="s">
        <v>75</v>
      </c>
      <c r="I655" s="127" t="s">
        <v>75</v>
      </c>
      <c r="J655" s="126" t="s">
        <v>75</v>
      </c>
      <c r="K655" s="128">
        <v>32</v>
      </c>
      <c r="L655" s="128">
        <v>321</v>
      </c>
      <c r="M655" s="117">
        <v>32</v>
      </c>
      <c r="N655" s="128">
        <v>211</v>
      </c>
      <c r="O655" s="128"/>
      <c r="P655" s="128">
        <v>34</v>
      </c>
      <c r="Q655" s="116" t="str">
        <f t="shared" si="21"/>
        <v>-</v>
      </c>
      <c r="R655" s="118"/>
      <c r="S655" s="129" t="s">
        <v>832</v>
      </c>
      <c r="T655" s="136"/>
      <c r="U655" s="131" t="s">
        <v>833</v>
      </c>
    </row>
    <row r="656" spans="1:21" ht="15.5" hidden="1" x14ac:dyDescent="0.35">
      <c r="A656" s="121" t="str">
        <f>IFERROR(VLOOKUP(B656,[22]lista!$B$2:$C$46,2,0),"")</f>
        <v>Bács-Kiskun</v>
      </c>
      <c r="B656" s="122" t="s">
        <v>950</v>
      </c>
      <c r="C656" s="123" t="s">
        <v>428</v>
      </c>
      <c r="D656" s="124" t="s">
        <v>851</v>
      </c>
      <c r="E656" s="125" t="s">
        <v>75</v>
      </c>
      <c r="F656" s="57" t="str">
        <f>VLOOKUP(D656,Háttér!$Q$2:$R$24,2,0)</f>
        <v>Építőipar</v>
      </c>
      <c r="G656" s="57" t="str">
        <f t="shared" si="20"/>
        <v>Kecskeméti SZC Gáspár András Technikum Építőipar</v>
      </c>
      <c r="H656" s="126" t="s">
        <v>75</v>
      </c>
      <c r="I656" s="127" t="s">
        <v>75</v>
      </c>
      <c r="J656" s="126" t="s">
        <v>75</v>
      </c>
      <c r="K656" s="128">
        <v>16</v>
      </c>
      <c r="L656" s="128">
        <v>48</v>
      </c>
      <c r="M656" s="117">
        <v>16</v>
      </c>
      <c r="N656" s="128">
        <v>42</v>
      </c>
      <c r="O656" s="128"/>
      <c r="P656" s="128">
        <v>7</v>
      </c>
      <c r="Q656" s="116" t="str">
        <f t="shared" si="21"/>
        <v>+</v>
      </c>
      <c r="R656" s="118"/>
      <c r="S656" s="129" t="s">
        <v>832</v>
      </c>
      <c r="T656" s="136"/>
      <c r="U656" s="131" t="s">
        <v>833</v>
      </c>
    </row>
    <row r="657" spans="1:21" ht="29" hidden="1" x14ac:dyDescent="0.35">
      <c r="A657" s="121" t="str">
        <f>IFERROR(VLOOKUP(B657,[22]lista!$B$2:$C$46,2,0),"")</f>
        <v>Bács-Kiskun</v>
      </c>
      <c r="B657" s="122" t="s">
        <v>950</v>
      </c>
      <c r="C657" s="123" t="s">
        <v>428</v>
      </c>
      <c r="D657" s="124" t="s">
        <v>837</v>
      </c>
      <c r="E657" s="125" t="s">
        <v>75</v>
      </c>
      <c r="F657" s="57" t="str">
        <f>VLOOKUP(D657,Háttér!$Q$2:$R$24,2,0)</f>
        <v>Rendészet_és_közszolgálat</v>
      </c>
      <c r="G657" s="57" t="str">
        <f t="shared" si="20"/>
        <v>Kecskeméti SZC Gáspár András Technikum Rendészet_és_közszolgálat</v>
      </c>
      <c r="H657" s="126" t="s">
        <v>75</v>
      </c>
      <c r="I657" s="127" t="s">
        <v>75</v>
      </c>
      <c r="J657" s="126" t="s">
        <v>75</v>
      </c>
      <c r="K657" s="128">
        <v>48</v>
      </c>
      <c r="L657" s="128">
        <v>149</v>
      </c>
      <c r="M657" s="117">
        <v>48</v>
      </c>
      <c r="N657" s="128">
        <v>97</v>
      </c>
      <c r="O657" s="128"/>
      <c r="P657" s="128">
        <v>35</v>
      </c>
      <c r="Q657" s="116" t="str">
        <f t="shared" si="21"/>
        <v>+</v>
      </c>
      <c r="R657" s="118"/>
      <c r="S657" s="129" t="s">
        <v>832</v>
      </c>
      <c r="T657" s="188" t="s">
        <v>951</v>
      </c>
      <c r="U657" s="131" t="s">
        <v>839</v>
      </c>
    </row>
    <row r="658" spans="1:21" ht="43.5" hidden="1" x14ac:dyDescent="0.35">
      <c r="A658" s="121" t="str">
        <f>IFERROR(VLOOKUP(B658,[22]lista!$B$2:$C$46,2,0),"")</f>
        <v>Bács-Kiskun</v>
      </c>
      <c r="B658" s="122" t="s">
        <v>950</v>
      </c>
      <c r="C658" s="123" t="s">
        <v>428</v>
      </c>
      <c r="D658" s="124" t="s">
        <v>892</v>
      </c>
      <c r="E658" s="125" t="s">
        <v>75</v>
      </c>
      <c r="F658" s="57" t="str">
        <f>VLOOKUP(D658,Háttér!$Q$2:$R$24,2,0)</f>
        <v>Honvédelem</v>
      </c>
      <c r="G658" s="57" t="str">
        <f t="shared" si="20"/>
        <v>Kecskeméti SZC Gáspár András Technikum Honvédelem</v>
      </c>
      <c r="H658" s="126" t="s">
        <v>75</v>
      </c>
      <c r="I658" s="127" t="s">
        <v>75</v>
      </c>
      <c r="J658" s="126" t="s">
        <v>75</v>
      </c>
      <c r="K658" s="128">
        <v>16</v>
      </c>
      <c r="L658" s="128">
        <v>53</v>
      </c>
      <c r="M658" s="117">
        <v>17</v>
      </c>
      <c r="N658" s="128">
        <v>0</v>
      </c>
      <c r="O658" s="128"/>
      <c r="P658" s="128">
        <v>0</v>
      </c>
      <c r="Q658" s="116" t="str">
        <f t="shared" si="21"/>
        <v>+</v>
      </c>
      <c r="R658" s="118"/>
      <c r="S658" s="129" t="s">
        <v>832</v>
      </c>
      <c r="T658" s="171" t="s">
        <v>952</v>
      </c>
      <c r="U658" s="131" t="s">
        <v>893</v>
      </c>
    </row>
    <row r="659" spans="1:21" ht="43.5" hidden="1" x14ac:dyDescent="0.35">
      <c r="A659" s="121" t="str">
        <f>IFERROR(VLOOKUP(B659,[22]lista!$B$2:$C$46,2,0),"")</f>
        <v>Bács-Kiskun</v>
      </c>
      <c r="B659" s="122" t="s">
        <v>950</v>
      </c>
      <c r="C659" s="123" t="s">
        <v>429</v>
      </c>
      <c r="D659" s="124" t="s">
        <v>848</v>
      </c>
      <c r="E659" s="141" t="s">
        <v>75</v>
      </c>
      <c r="F659" s="57" t="str">
        <f>VLOOKUP(D659,Háttér!$Q$2:$R$24,2,0)</f>
        <v>Kereskedelem</v>
      </c>
      <c r="G659" s="57" t="str">
        <f t="shared" si="20"/>
        <v>Kecskeméti SZC Gróf Károlyi Sándor Technikum Kereskedelem</v>
      </c>
      <c r="H659" s="126" t="s">
        <v>75</v>
      </c>
      <c r="I659" s="127" t="s">
        <v>869</v>
      </c>
      <c r="J659" s="126" t="s">
        <v>74</v>
      </c>
      <c r="K659" s="128">
        <v>22</v>
      </c>
      <c r="L659" s="128">
        <v>71</v>
      </c>
      <c r="M659" s="117">
        <v>17</v>
      </c>
      <c r="N659" s="128">
        <v>27</v>
      </c>
      <c r="O659" s="128"/>
      <c r="P659" s="128">
        <v>2</v>
      </c>
      <c r="Q659" s="116" t="str">
        <f t="shared" si="21"/>
        <v>+</v>
      </c>
      <c r="R659" s="118" t="s">
        <v>953</v>
      </c>
      <c r="S659" s="129" t="s">
        <v>832</v>
      </c>
      <c r="T659" s="136"/>
      <c r="U659" s="131" t="s">
        <v>833</v>
      </c>
    </row>
    <row r="660" spans="1:21" ht="15.5" hidden="1" x14ac:dyDescent="0.35">
      <c r="A660" s="121" t="str">
        <f>IFERROR(VLOOKUP(B660,[22]lista!$B$2:$C$46,2,0),"")</f>
        <v>Bács-Kiskun</v>
      </c>
      <c r="B660" s="122" t="s">
        <v>950</v>
      </c>
      <c r="C660" s="123" t="s">
        <v>429</v>
      </c>
      <c r="D660" s="124" t="s">
        <v>848</v>
      </c>
      <c r="E660" s="141" t="s">
        <v>75</v>
      </c>
      <c r="F660" s="57" t="str">
        <f>VLOOKUP(D660,Háttér!$Q$2:$R$24,2,0)</f>
        <v>Kereskedelem</v>
      </c>
      <c r="G660" s="57" t="str">
        <f t="shared" si="20"/>
        <v>Kecskeméti SZC Gróf Károlyi Sándor Technikum Kereskedelem</v>
      </c>
      <c r="H660" s="126" t="s">
        <v>75</v>
      </c>
      <c r="I660" s="127" t="s">
        <v>858</v>
      </c>
      <c r="J660" s="126" t="s">
        <v>74</v>
      </c>
      <c r="K660" s="128">
        <v>10</v>
      </c>
      <c r="L660" s="128"/>
      <c r="M660" s="117"/>
      <c r="N660" s="128">
        <v>8</v>
      </c>
      <c r="O660" s="128"/>
      <c r="P660" s="128">
        <v>11</v>
      </c>
      <c r="Q660" s="116" t="str">
        <f t="shared" si="21"/>
        <v>-</v>
      </c>
      <c r="R660" s="118"/>
      <c r="S660" s="129" t="s">
        <v>832</v>
      </c>
      <c r="T660" s="136"/>
      <c r="U660" s="131" t="s">
        <v>833</v>
      </c>
    </row>
    <row r="661" spans="1:21" ht="15.5" hidden="1" x14ac:dyDescent="0.35">
      <c r="A661" s="121" t="str">
        <f>IFERROR(VLOOKUP(B661,[22]lista!$B$2:$C$46,2,0),"")</f>
        <v>Bács-Kiskun</v>
      </c>
      <c r="B661" s="122" t="s">
        <v>950</v>
      </c>
      <c r="C661" s="123" t="s">
        <v>429</v>
      </c>
      <c r="D661" s="124" t="s">
        <v>845</v>
      </c>
      <c r="E661" s="125" t="s">
        <v>75</v>
      </c>
      <c r="F661" s="57" t="str">
        <f>VLOOKUP(D661,Háttér!$Q$2:$R$24,2,0)</f>
        <v>Kreatív</v>
      </c>
      <c r="G661" s="57" t="str">
        <f t="shared" si="20"/>
        <v>Kecskeméti SZC Gróf Károlyi Sándor Technikum Kreatív</v>
      </c>
      <c r="H661" s="126" t="s">
        <v>75</v>
      </c>
      <c r="I661" s="127" t="s">
        <v>75</v>
      </c>
      <c r="J661" s="126" t="s">
        <v>75</v>
      </c>
      <c r="K661" s="128">
        <v>32</v>
      </c>
      <c r="L661" s="128">
        <v>145</v>
      </c>
      <c r="M661" s="117">
        <v>42</v>
      </c>
      <c r="N661" s="128">
        <v>59</v>
      </c>
      <c r="O661" s="128"/>
      <c r="P661" s="128">
        <v>16</v>
      </c>
      <c r="Q661" s="116" t="str">
        <f t="shared" si="21"/>
        <v>+</v>
      </c>
      <c r="R661" s="118"/>
      <c r="S661" s="129" t="s">
        <v>832</v>
      </c>
      <c r="T661" s="136"/>
      <c r="U661" s="131" t="s">
        <v>833</v>
      </c>
    </row>
    <row r="662" spans="1:21" ht="29" hidden="1" x14ac:dyDescent="0.35">
      <c r="A662" s="121" t="str">
        <f>IFERROR(VLOOKUP(B662,[22]lista!$B$2:$C$46,2,0),"")</f>
        <v>Bács-Kiskun</v>
      </c>
      <c r="B662" s="122" t="s">
        <v>950</v>
      </c>
      <c r="C662" s="123" t="s">
        <v>430</v>
      </c>
      <c r="D662" s="124" t="s">
        <v>836</v>
      </c>
      <c r="E662" s="125" t="s">
        <v>75</v>
      </c>
      <c r="F662" s="57" t="str">
        <f>VLOOKUP(D662,Háttér!$Q$2:$R$24,2,0)</f>
        <v>Gazdálkodás_és_menedzsment</v>
      </c>
      <c r="G662" s="57" t="str">
        <f t="shared" si="20"/>
        <v>Kecskeméti SZC Kada Elek Technikum Gazdálkodás_és_menedzsment</v>
      </c>
      <c r="H662" s="126" t="s">
        <v>75</v>
      </c>
      <c r="I662" s="127" t="s">
        <v>75</v>
      </c>
      <c r="J662" s="126" t="s">
        <v>75</v>
      </c>
      <c r="K662" s="128">
        <v>96</v>
      </c>
      <c r="L662" s="128">
        <v>453</v>
      </c>
      <c r="M662" s="117">
        <v>84</v>
      </c>
      <c r="N662" s="128">
        <v>503</v>
      </c>
      <c r="O662" s="128"/>
      <c r="P662" s="128">
        <v>83</v>
      </c>
      <c r="Q662" s="116" t="str">
        <f t="shared" si="21"/>
        <v>+</v>
      </c>
      <c r="R662" s="118"/>
      <c r="S662" s="129" t="s">
        <v>832</v>
      </c>
      <c r="T662" s="136"/>
      <c r="U662" s="131" t="s">
        <v>833</v>
      </c>
    </row>
    <row r="663" spans="1:21" ht="29" hidden="1" x14ac:dyDescent="0.35">
      <c r="A663" s="121" t="str">
        <f>IFERROR(VLOOKUP(B663,[22]lista!$B$2:$C$46,2,0),"")</f>
        <v>Bács-Kiskun</v>
      </c>
      <c r="B663" s="122" t="s">
        <v>950</v>
      </c>
      <c r="C663" s="123" t="s">
        <v>430</v>
      </c>
      <c r="D663" s="124" t="s">
        <v>836</v>
      </c>
      <c r="E663" s="141" t="s">
        <v>75</v>
      </c>
      <c r="F663" s="57" t="str">
        <f>VLOOKUP(D663,Háttér!$Q$2:$R$24,2,0)</f>
        <v>Gazdálkodás_és_menedzsment</v>
      </c>
      <c r="G663" s="57" t="str">
        <f t="shared" si="20"/>
        <v>Kecskeméti SZC Kada Elek Technikum Gazdálkodás_és_menedzsment</v>
      </c>
      <c r="H663" s="126" t="s">
        <v>75</v>
      </c>
      <c r="I663" s="127" t="s">
        <v>869</v>
      </c>
      <c r="J663" s="126" t="s">
        <v>74</v>
      </c>
      <c r="K663" s="128">
        <v>32</v>
      </c>
      <c r="L663" s="128">
        <v>80</v>
      </c>
      <c r="M663" s="117">
        <v>28</v>
      </c>
      <c r="N663" s="128">
        <v>55</v>
      </c>
      <c r="O663" s="128"/>
      <c r="P663" s="128">
        <v>27</v>
      </c>
      <c r="Q663" s="116" t="str">
        <f t="shared" si="21"/>
        <v>+</v>
      </c>
      <c r="R663" s="118"/>
      <c r="S663" s="129" t="s">
        <v>832</v>
      </c>
      <c r="T663" s="136"/>
      <c r="U663" s="131" t="s">
        <v>833</v>
      </c>
    </row>
    <row r="664" spans="1:21" ht="15.5" hidden="1" x14ac:dyDescent="0.35">
      <c r="A664" s="121" t="str">
        <f>IFERROR(VLOOKUP(B664,[22]lista!$B$2:$C$46,2,0),"")</f>
        <v>Bács-Kiskun</v>
      </c>
      <c r="B664" s="122" t="s">
        <v>950</v>
      </c>
      <c r="C664" s="123" t="s">
        <v>432</v>
      </c>
      <c r="D664" s="124" t="s">
        <v>831</v>
      </c>
      <c r="E664" s="141" t="s">
        <v>75</v>
      </c>
      <c r="F664" s="57" t="str">
        <f>VLOOKUP(D664,Háttér!$Q$2:$R$24,2,0)</f>
        <v>Turizmus_vendéglátás</v>
      </c>
      <c r="G664" s="57" t="str">
        <f t="shared" si="20"/>
        <v>Kecskeméti SZC Széchenyi István Technikum Turizmus_vendéglátás</v>
      </c>
      <c r="H664" s="126" t="s">
        <v>75</v>
      </c>
      <c r="I664" s="127" t="s">
        <v>858</v>
      </c>
      <c r="J664" s="126" t="s">
        <v>74</v>
      </c>
      <c r="K664" s="128">
        <v>32</v>
      </c>
      <c r="L664" s="128">
        <v>122</v>
      </c>
      <c r="M664" s="117">
        <v>32</v>
      </c>
      <c r="N664" s="128">
        <v>130</v>
      </c>
      <c r="O664" s="128"/>
      <c r="P664" s="128">
        <v>34</v>
      </c>
      <c r="Q664" s="116" t="str">
        <f t="shared" si="21"/>
        <v>-</v>
      </c>
      <c r="R664" s="118"/>
      <c r="S664" s="129" t="s">
        <v>832</v>
      </c>
      <c r="T664" s="136"/>
      <c r="U664" s="131" t="s">
        <v>833</v>
      </c>
    </row>
    <row r="665" spans="1:21" ht="29" hidden="1" x14ac:dyDescent="0.35">
      <c r="A665" s="121" t="str">
        <f>IFERROR(VLOOKUP(B665,[22]lista!$B$2:$C$46,2,0),"")</f>
        <v>Bács-Kiskun</v>
      </c>
      <c r="B665" s="122" t="s">
        <v>950</v>
      </c>
      <c r="C665" s="123" t="s">
        <v>432</v>
      </c>
      <c r="D665" s="124" t="s">
        <v>831</v>
      </c>
      <c r="E665" s="125" t="s">
        <v>75</v>
      </c>
      <c r="F665" s="57" t="str">
        <f>VLOOKUP(D665,Háttér!$Q$2:$R$24,2,0)</f>
        <v>Turizmus_vendéglátás</v>
      </c>
      <c r="G665" s="57" t="str">
        <f t="shared" si="20"/>
        <v>Kecskeméti SZC Széchenyi István Technikum Turizmus_vendéglátás</v>
      </c>
      <c r="H665" s="126" t="s">
        <v>75</v>
      </c>
      <c r="I665" s="127" t="s">
        <v>75</v>
      </c>
      <c r="J665" s="126" t="s">
        <v>75</v>
      </c>
      <c r="K665" s="128">
        <v>32</v>
      </c>
      <c r="L665" s="128">
        <v>227</v>
      </c>
      <c r="M665" s="117">
        <v>64</v>
      </c>
      <c r="N665" s="128">
        <v>59</v>
      </c>
      <c r="O665" s="128"/>
      <c r="P665" s="128">
        <v>22</v>
      </c>
      <c r="Q665" s="116" t="str">
        <f t="shared" si="21"/>
        <v>+</v>
      </c>
      <c r="R665" s="118" t="s">
        <v>954</v>
      </c>
      <c r="S665" s="129" t="s">
        <v>832</v>
      </c>
      <c r="T665" s="136"/>
      <c r="U665" s="131" t="s">
        <v>833</v>
      </c>
    </row>
    <row r="666" spans="1:21" ht="15.5" hidden="1" x14ac:dyDescent="0.35">
      <c r="A666" s="121" t="str">
        <f>IFERROR(VLOOKUP(B666,[22]lista!$B$2:$C$46,2,0),"")</f>
        <v>Bács-Kiskun</v>
      </c>
      <c r="B666" s="122" t="s">
        <v>950</v>
      </c>
      <c r="C666" s="123" t="s">
        <v>432</v>
      </c>
      <c r="D666" s="124" t="s">
        <v>831</v>
      </c>
      <c r="E666" s="125" t="s">
        <v>75</v>
      </c>
      <c r="F666" s="57" t="str">
        <f>VLOOKUP(D666,Háttér!$Q$2:$R$24,2,0)</f>
        <v>Turizmus_vendéglátás</v>
      </c>
      <c r="G666" s="57" t="str">
        <f t="shared" si="20"/>
        <v>Kecskeméti SZC Széchenyi István Technikum Turizmus_vendéglátás</v>
      </c>
      <c r="H666" s="126" t="s">
        <v>75</v>
      </c>
      <c r="I666" s="127" t="s">
        <v>75</v>
      </c>
      <c r="J666" s="126" t="s">
        <v>75</v>
      </c>
      <c r="K666" s="128">
        <v>32</v>
      </c>
      <c r="L666" s="128"/>
      <c r="M666" s="117"/>
      <c r="N666" s="128">
        <v>137</v>
      </c>
      <c r="O666" s="128"/>
      <c r="P666" s="128">
        <v>34</v>
      </c>
      <c r="Q666" s="116" t="str">
        <f t="shared" si="21"/>
        <v>-</v>
      </c>
      <c r="R666" s="118"/>
      <c r="S666" s="129" t="s">
        <v>832</v>
      </c>
      <c r="T666" s="136"/>
      <c r="U666" s="131" t="s">
        <v>833</v>
      </c>
    </row>
    <row r="667" spans="1:21" ht="87" hidden="1" x14ac:dyDescent="0.35">
      <c r="A667" s="121" t="str">
        <f>IFERROR(VLOOKUP(B667,[22]lista!$B$2:$C$46,2,0),"")</f>
        <v>Bács-Kiskun</v>
      </c>
      <c r="B667" s="122" t="s">
        <v>950</v>
      </c>
      <c r="C667" s="123" t="s">
        <v>433</v>
      </c>
      <c r="D667" s="124" t="s">
        <v>841</v>
      </c>
      <c r="E667" s="125" t="s">
        <v>75</v>
      </c>
      <c r="F667" s="57" t="str">
        <f>VLOOKUP(D667,Háttér!$Q$2:$R$24,2,0)</f>
        <v>Egészségügy</v>
      </c>
      <c r="G667" s="57" t="str">
        <f t="shared" si="20"/>
        <v>Kecskeméti SZC Szent-Györgyi Albert Technikum Egészségügy</v>
      </c>
      <c r="H667" s="126" t="s">
        <v>75</v>
      </c>
      <c r="I667" s="127" t="s">
        <v>75</v>
      </c>
      <c r="J667" s="126" t="s">
        <v>75</v>
      </c>
      <c r="K667" s="128">
        <v>32</v>
      </c>
      <c r="L667" s="128">
        <v>145</v>
      </c>
      <c r="M667" s="117">
        <v>32</v>
      </c>
      <c r="N667" s="128">
        <v>84</v>
      </c>
      <c r="O667" s="128"/>
      <c r="P667" s="128">
        <v>20</v>
      </c>
      <c r="Q667" s="116" t="str">
        <f t="shared" si="21"/>
        <v>+</v>
      </c>
      <c r="R667" s="118"/>
      <c r="S667" s="129" t="s">
        <v>832</v>
      </c>
      <c r="T667" s="165" t="s">
        <v>929</v>
      </c>
      <c r="U667" s="131" t="s">
        <v>843</v>
      </c>
    </row>
    <row r="668" spans="1:21" ht="87" hidden="1" x14ac:dyDescent="0.35">
      <c r="A668" s="121" t="str">
        <f>IFERROR(VLOOKUP(B668,[22]lista!$B$2:$C$46,2,0),"")</f>
        <v>Bács-Kiskun</v>
      </c>
      <c r="B668" s="122" t="s">
        <v>950</v>
      </c>
      <c r="C668" s="123" t="s">
        <v>433</v>
      </c>
      <c r="D668" s="124" t="s">
        <v>841</v>
      </c>
      <c r="E668" s="125" t="s">
        <v>75</v>
      </c>
      <c r="F668" s="57" t="str">
        <f>VLOOKUP(D668,Háttér!$Q$2:$R$24,2,0)</f>
        <v>Egészségügy</v>
      </c>
      <c r="G668" s="57" t="str">
        <f t="shared" si="20"/>
        <v>Kecskeméti SZC Szent-Györgyi Albert Technikum Egészségügy</v>
      </c>
      <c r="H668" s="126" t="s">
        <v>75</v>
      </c>
      <c r="I668" s="127" t="s">
        <v>75</v>
      </c>
      <c r="J668" s="126" t="s">
        <v>75</v>
      </c>
      <c r="K668" s="128">
        <v>32</v>
      </c>
      <c r="L668" s="128">
        <v>89</v>
      </c>
      <c r="M668" s="117">
        <v>32</v>
      </c>
      <c r="N668" s="128">
        <v>74</v>
      </c>
      <c r="O668" s="128"/>
      <c r="P668" s="128">
        <v>23</v>
      </c>
      <c r="Q668" s="116" t="str">
        <f t="shared" si="21"/>
        <v>+</v>
      </c>
      <c r="R668" s="118"/>
      <c r="S668" s="129" t="s">
        <v>832</v>
      </c>
      <c r="T668" s="165" t="s">
        <v>929</v>
      </c>
      <c r="U668" s="131" t="s">
        <v>843</v>
      </c>
    </row>
    <row r="669" spans="1:21" ht="29" hidden="1" x14ac:dyDescent="0.35">
      <c r="A669" s="121" t="str">
        <f>IFERROR(VLOOKUP(B669,[22]lista!$B$2:$C$46,2,0),"")</f>
        <v>Bács-Kiskun</v>
      </c>
      <c r="B669" s="122" t="s">
        <v>950</v>
      </c>
      <c r="C669" s="123" t="s">
        <v>433</v>
      </c>
      <c r="D669" s="124" t="s">
        <v>850</v>
      </c>
      <c r="E669" s="125" t="s">
        <v>75</v>
      </c>
      <c r="F669" s="57" t="str">
        <f>VLOOKUP(D669,Háttér!$Q$2:$R$24,2,0)</f>
        <v>Szociális</v>
      </c>
      <c r="G669" s="57" t="str">
        <f t="shared" si="20"/>
        <v>Kecskeméti SZC Szent-Györgyi Albert Technikum Szociális</v>
      </c>
      <c r="H669" s="126" t="s">
        <v>75</v>
      </c>
      <c r="I669" s="127" t="s">
        <v>75</v>
      </c>
      <c r="J669" s="126" t="s">
        <v>75</v>
      </c>
      <c r="K669" s="128">
        <v>32</v>
      </c>
      <c r="L669" s="128">
        <v>171</v>
      </c>
      <c r="M669" s="117">
        <v>32</v>
      </c>
      <c r="N669" s="128">
        <v>167</v>
      </c>
      <c r="O669" s="128"/>
      <c r="P669" s="128">
        <v>34</v>
      </c>
      <c r="Q669" s="116" t="str">
        <f t="shared" si="21"/>
        <v>-</v>
      </c>
      <c r="R669" s="118"/>
      <c r="S669" s="129" t="s">
        <v>832</v>
      </c>
      <c r="T669" s="136"/>
      <c r="U669" s="131" t="s">
        <v>833</v>
      </c>
    </row>
    <row r="670" spans="1:21" ht="29" hidden="1" x14ac:dyDescent="0.35">
      <c r="A670" s="121" t="str">
        <f>IFERROR(VLOOKUP(B670,[22]lista!$B$2:$C$46,2,0),"")</f>
        <v>Bács-Kiskun</v>
      </c>
      <c r="B670" s="122" t="s">
        <v>950</v>
      </c>
      <c r="C670" s="123" t="s">
        <v>433</v>
      </c>
      <c r="D670" s="124" t="s">
        <v>861</v>
      </c>
      <c r="E670" s="125" t="s">
        <v>75</v>
      </c>
      <c r="F670" s="57" t="str">
        <f>VLOOKUP(D670,Háttér!$Q$2:$R$24,2,0)</f>
        <v>Sport</v>
      </c>
      <c r="G670" s="57" t="str">
        <f t="shared" si="20"/>
        <v>Kecskeméti SZC Szent-Györgyi Albert Technikum Sport</v>
      </c>
      <c r="H670" s="126" t="s">
        <v>75</v>
      </c>
      <c r="I670" s="127" t="s">
        <v>75</v>
      </c>
      <c r="J670" s="126" t="s">
        <v>75</v>
      </c>
      <c r="K670" s="128">
        <v>32</v>
      </c>
      <c r="L670" s="128">
        <v>135</v>
      </c>
      <c r="M670" s="117">
        <v>32</v>
      </c>
      <c r="N670" s="128">
        <v>92</v>
      </c>
      <c r="O670" s="128"/>
      <c r="P670" s="128">
        <v>34</v>
      </c>
      <c r="Q670" s="116" t="str">
        <f t="shared" si="21"/>
        <v>-</v>
      </c>
      <c r="R670" s="118"/>
      <c r="S670" s="129" t="s">
        <v>832</v>
      </c>
      <c r="T670" s="136"/>
      <c r="U670" s="131" t="s">
        <v>833</v>
      </c>
    </row>
    <row r="671" spans="1:21" ht="29" hidden="1" x14ac:dyDescent="0.35">
      <c r="A671" s="121" t="str">
        <f>IFERROR(VLOOKUP(B671,[22]lista!$B$2:$C$46,2,0),"")</f>
        <v>Bács-Kiskun</v>
      </c>
      <c r="B671" s="122" t="s">
        <v>950</v>
      </c>
      <c r="C671" s="123" t="s">
        <v>434</v>
      </c>
      <c r="D671" s="124" t="s">
        <v>846</v>
      </c>
      <c r="E671" s="125" t="s">
        <v>75</v>
      </c>
      <c r="F671" s="57" t="str">
        <f>VLOOKUP(D671,Háttér!$Q$2:$R$24,2,0)</f>
        <v>Specializált_gép_és_járműgyártás</v>
      </c>
      <c r="G671" s="57" t="str">
        <f t="shared" si="20"/>
        <v>Kecskeméti SZC Virágh Gedeon Technikum Specializált_gép_és_járműgyártás</v>
      </c>
      <c r="H671" s="126" t="s">
        <v>75</v>
      </c>
      <c r="I671" s="127" t="s">
        <v>75</v>
      </c>
      <c r="J671" s="126" t="s">
        <v>75</v>
      </c>
      <c r="K671" s="128">
        <v>13</v>
      </c>
      <c r="L671" s="128">
        <v>12</v>
      </c>
      <c r="M671" s="117">
        <v>4</v>
      </c>
      <c r="N671" s="128">
        <v>8</v>
      </c>
      <c r="O671" s="128"/>
      <c r="P671" s="128">
        <v>2</v>
      </c>
      <c r="Q671" s="116" t="str">
        <f t="shared" si="21"/>
        <v>+</v>
      </c>
      <c r="R671" s="118"/>
      <c r="S671" s="129" t="s">
        <v>832</v>
      </c>
      <c r="T671" s="136"/>
      <c r="U671" s="131" t="s">
        <v>833</v>
      </c>
    </row>
    <row r="672" spans="1:21" ht="29" hidden="1" x14ac:dyDescent="0.35">
      <c r="A672" s="121" t="str">
        <f>IFERROR(VLOOKUP(B672,[22]lista!$B$2:$C$46,2,0),"")</f>
        <v>Bács-Kiskun</v>
      </c>
      <c r="B672" s="122" t="s">
        <v>950</v>
      </c>
      <c r="C672" s="123" t="s">
        <v>434</v>
      </c>
      <c r="D672" s="124" t="s">
        <v>835</v>
      </c>
      <c r="E672" s="125" t="s">
        <v>75</v>
      </c>
      <c r="F672" s="57" t="str">
        <f>VLOOKUP(D672,Háttér!$Q$2:$R$24,2,0)</f>
        <v>Informatika_és_távközlés</v>
      </c>
      <c r="G672" s="57" t="str">
        <f t="shared" si="20"/>
        <v>Kecskeméti SZC Virágh Gedeon Technikum Informatika_és_távközlés</v>
      </c>
      <c r="H672" s="126" t="s">
        <v>75</v>
      </c>
      <c r="I672" s="127" t="s">
        <v>75</v>
      </c>
      <c r="J672" s="126" t="s">
        <v>75</v>
      </c>
      <c r="K672" s="128">
        <v>13</v>
      </c>
      <c r="L672" s="128">
        <v>30</v>
      </c>
      <c r="M672" s="117">
        <v>11</v>
      </c>
      <c r="N672" s="128">
        <v>39</v>
      </c>
      <c r="O672" s="128"/>
      <c r="P672" s="128">
        <v>20</v>
      </c>
      <c r="Q672" s="116" t="str">
        <f t="shared" si="21"/>
        <v>-</v>
      </c>
      <c r="R672" s="118"/>
      <c r="S672" s="129" t="s">
        <v>832</v>
      </c>
      <c r="T672" s="136"/>
      <c r="U672" s="131" t="s">
        <v>833</v>
      </c>
    </row>
    <row r="673" spans="1:21" ht="29" hidden="1" x14ac:dyDescent="0.35">
      <c r="A673" s="121" t="str">
        <f>IFERROR(VLOOKUP(B673,[22]lista!$B$2:$C$46,2,0),"")</f>
        <v>Bács-Kiskun</v>
      </c>
      <c r="B673" s="122" t="s">
        <v>950</v>
      </c>
      <c r="C673" s="123" t="s">
        <v>434</v>
      </c>
      <c r="D673" s="124" t="s">
        <v>837</v>
      </c>
      <c r="E673" s="125" t="s">
        <v>75</v>
      </c>
      <c r="F673" s="57" t="str">
        <f>VLOOKUP(D673,Háttér!$Q$2:$R$24,2,0)</f>
        <v>Rendészet_és_közszolgálat</v>
      </c>
      <c r="G673" s="57" t="str">
        <f t="shared" si="20"/>
        <v>Kecskeméti SZC Virágh Gedeon Technikum Rendészet_és_közszolgálat</v>
      </c>
      <c r="H673" s="126" t="s">
        <v>75</v>
      </c>
      <c r="I673" s="127" t="s">
        <v>75</v>
      </c>
      <c r="J673" s="126" t="s">
        <v>75</v>
      </c>
      <c r="K673" s="128">
        <v>26</v>
      </c>
      <c r="L673" s="128">
        <v>47</v>
      </c>
      <c r="M673" s="117">
        <v>19</v>
      </c>
      <c r="N673" s="128">
        <v>24</v>
      </c>
      <c r="O673" s="128"/>
      <c r="P673" s="128">
        <v>7</v>
      </c>
      <c r="Q673" s="116" t="str">
        <f t="shared" si="21"/>
        <v>+</v>
      </c>
      <c r="R673" s="118"/>
      <c r="S673" s="129" t="s">
        <v>832</v>
      </c>
      <c r="T673" s="188" t="s">
        <v>951</v>
      </c>
      <c r="U673" s="131" t="s">
        <v>839</v>
      </c>
    </row>
    <row r="674" spans="1:21" ht="43.5" hidden="1" x14ac:dyDescent="0.35">
      <c r="A674" s="121" t="str">
        <f>IFERROR(VLOOKUP(B674,[23]lista!$B$2:$C$46,2,0),"")</f>
        <v>Bács-Kiskun</v>
      </c>
      <c r="B674" s="122" t="s">
        <v>955</v>
      </c>
      <c r="C674" s="123" t="s">
        <v>439</v>
      </c>
      <c r="D674" s="124" t="s">
        <v>840</v>
      </c>
      <c r="E674" s="125" t="s">
        <v>75</v>
      </c>
      <c r="F674" s="57" t="str">
        <f>VLOOKUP(D674,Háttér!$Q$2:$R$24,2,0)</f>
        <v>Szépészet</v>
      </c>
      <c r="G674" s="57" t="str">
        <f t="shared" si="20"/>
        <v>Kiskunhalasi SZC Kiskunfélegyházi Kossuth Lajos Technikum, Szakképző Iskola és Kollégium Szépészet</v>
      </c>
      <c r="H674" s="126" t="s">
        <v>75</v>
      </c>
      <c r="I674" s="127" t="s">
        <v>75</v>
      </c>
      <c r="J674" s="126" t="s">
        <v>75</v>
      </c>
      <c r="K674" s="128">
        <v>28</v>
      </c>
      <c r="L674" s="128">
        <v>57</v>
      </c>
      <c r="M674" s="117">
        <v>16</v>
      </c>
      <c r="N674" s="128">
        <v>37</v>
      </c>
      <c r="O674" s="128"/>
      <c r="P674" s="128">
        <v>23</v>
      </c>
      <c r="Q674" s="116" t="str">
        <f t="shared" si="21"/>
        <v>-</v>
      </c>
      <c r="R674" s="118"/>
      <c r="S674" s="129" t="s">
        <v>832</v>
      </c>
      <c r="T674" s="136"/>
      <c r="U674" s="131" t="s">
        <v>833</v>
      </c>
    </row>
    <row r="675" spans="1:21" ht="43.5" hidden="1" x14ac:dyDescent="0.35">
      <c r="A675" s="121" t="str">
        <f>IFERROR(VLOOKUP(B675,[23]lista!$B$2:$C$46,2,0),"")</f>
        <v>Bács-Kiskun</v>
      </c>
      <c r="B675" s="122" t="s">
        <v>955</v>
      </c>
      <c r="C675" s="123" t="s">
        <v>439</v>
      </c>
      <c r="D675" s="124" t="s">
        <v>848</v>
      </c>
      <c r="E675" s="125" t="s">
        <v>75</v>
      </c>
      <c r="F675" s="57" t="str">
        <f>VLOOKUP(D675,Háttér!$Q$2:$R$24,2,0)</f>
        <v>Kereskedelem</v>
      </c>
      <c r="G675" s="57" t="str">
        <f t="shared" si="20"/>
        <v>Kiskunhalasi SZC Kiskunfélegyházi Kossuth Lajos Technikum, Szakképző Iskola és Kollégium Kereskedelem</v>
      </c>
      <c r="H675" s="126" t="s">
        <v>75</v>
      </c>
      <c r="I675" s="127" t="s">
        <v>75</v>
      </c>
      <c r="J675" s="126" t="s">
        <v>75</v>
      </c>
      <c r="K675" s="128">
        <v>28</v>
      </c>
      <c r="L675" s="128">
        <v>11</v>
      </c>
      <c r="M675" s="117">
        <v>0</v>
      </c>
      <c r="N675" s="128">
        <v>4</v>
      </c>
      <c r="O675" s="128"/>
      <c r="P675" s="128">
        <v>0</v>
      </c>
      <c r="Q675" s="116" t="str">
        <f t="shared" si="21"/>
        <v>+</v>
      </c>
      <c r="R675" s="118"/>
      <c r="S675" s="129" t="s">
        <v>832</v>
      </c>
      <c r="T675" s="165" t="s">
        <v>956</v>
      </c>
      <c r="U675" s="131" t="s">
        <v>833</v>
      </c>
    </row>
    <row r="676" spans="1:21" ht="43.5" hidden="1" x14ac:dyDescent="0.35">
      <c r="A676" s="121" t="str">
        <f>IFERROR(VLOOKUP(B676,[23]lista!$B$2:$C$46,2,0),"")</f>
        <v>Bács-Kiskun</v>
      </c>
      <c r="B676" s="122" t="s">
        <v>955</v>
      </c>
      <c r="C676" s="123" t="s">
        <v>439</v>
      </c>
      <c r="D676" s="124" t="s">
        <v>850</v>
      </c>
      <c r="E676" s="125" t="s">
        <v>75</v>
      </c>
      <c r="F676" s="57" t="str">
        <f>VLOOKUP(D676,Háttér!$Q$2:$R$24,2,0)</f>
        <v>Szociális</v>
      </c>
      <c r="G676" s="57" t="str">
        <f t="shared" si="20"/>
        <v>Kiskunhalasi SZC Kiskunfélegyházi Kossuth Lajos Technikum, Szakképző Iskola és Kollégium Szociális</v>
      </c>
      <c r="H676" s="126" t="s">
        <v>75</v>
      </c>
      <c r="I676" s="127" t="s">
        <v>75</v>
      </c>
      <c r="J676" s="126" t="s">
        <v>75</v>
      </c>
      <c r="K676" s="128">
        <v>16</v>
      </c>
      <c r="L676" s="128">
        <v>31</v>
      </c>
      <c r="M676" s="117">
        <v>13</v>
      </c>
      <c r="N676" s="128">
        <v>52</v>
      </c>
      <c r="O676" s="128"/>
      <c r="P676" s="128">
        <v>17</v>
      </c>
      <c r="Q676" s="116" t="str">
        <f t="shared" si="21"/>
        <v>-</v>
      </c>
      <c r="R676" s="118"/>
      <c r="S676" s="129" t="s">
        <v>832</v>
      </c>
      <c r="T676" s="136"/>
      <c r="U676" s="131" t="s">
        <v>833</v>
      </c>
    </row>
    <row r="677" spans="1:21" ht="43.5" hidden="1" x14ac:dyDescent="0.35">
      <c r="A677" s="121" t="str">
        <f>IFERROR(VLOOKUP(B677,[23]lista!$B$2:$C$46,2,0),"")</f>
        <v>Bács-Kiskun</v>
      </c>
      <c r="B677" s="122" t="s">
        <v>955</v>
      </c>
      <c r="C677" s="123" t="s">
        <v>439</v>
      </c>
      <c r="D677" s="124" t="s">
        <v>846</v>
      </c>
      <c r="E677" s="125" t="s">
        <v>75</v>
      </c>
      <c r="F677" s="57" t="str">
        <f>VLOOKUP(D677,Háttér!$Q$2:$R$24,2,0)</f>
        <v>Specializált_gép_és_járműgyártás</v>
      </c>
      <c r="G677" s="57" t="str">
        <f t="shared" si="20"/>
        <v>Kiskunhalasi SZC Kiskunfélegyházi Kossuth Lajos Technikum, Szakképző Iskola és Kollégium Specializált_gép_és_járműgyártás</v>
      </c>
      <c r="H677" s="126" t="s">
        <v>75</v>
      </c>
      <c r="I677" s="127" t="s">
        <v>75</v>
      </c>
      <c r="J677" s="126" t="s">
        <v>75</v>
      </c>
      <c r="K677" s="128">
        <v>28</v>
      </c>
      <c r="L677" s="128">
        <v>29</v>
      </c>
      <c r="M677" s="186">
        <v>12</v>
      </c>
      <c r="N677" s="128">
        <v>48</v>
      </c>
      <c r="O677" s="128"/>
      <c r="P677" s="128">
        <v>18</v>
      </c>
      <c r="Q677" s="116" t="str">
        <f t="shared" si="21"/>
        <v>-</v>
      </c>
      <c r="R677" s="187"/>
      <c r="S677" s="129" t="s">
        <v>832</v>
      </c>
      <c r="T677" s="136"/>
      <c r="U677" s="131" t="s">
        <v>833</v>
      </c>
    </row>
    <row r="678" spans="1:21" ht="43.5" hidden="1" x14ac:dyDescent="0.35">
      <c r="A678" s="121" t="str">
        <f>IFERROR(VLOOKUP(B678,[23]lista!$B$2:$C$46,2,0),"")</f>
        <v>Bács-Kiskun</v>
      </c>
      <c r="B678" s="122" t="s">
        <v>955</v>
      </c>
      <c r="C678" s="123" t="s">
        <v>439</v>
      </c>
      <c r="D678" s="124" t="s">
        <v>841</v>
      </c>
      <c r="E678" s="125" t="s">
        <v>75</v>
      </c>
      <c r="F678" s="57" t="str">
        <f>VLOOKUP(D678,Háttér!$Q$2:$R$24,2,0)</f>
        <v>Egészségügy</v>
      </c>
      <c r="G678" s="57" t="str">
        <f t="shared" si="20"/>
        <v>Kiskunhalasi SZC Kiskunfélegyházi Kossuth Lajos Technikum, Szakképző Iskola és Kollégium Egészségügy</v>
      </c>
      <c r="H678" s="126" t="s">
        <v>75</v>
      </c>
      <c r="I678" s="127" t="s">
        <v>75</v>
      </c>
      <c r="J678" s="126" t="s">
        <v>75</v>
      </c>
      <c r="K678" s="128">
        <v>16</v>
      </c>
      <c r="L678" s="128">
        <v>6</v>
      </c>
      <c r="M678" s="117">
        <v>0</v>
      </c>
      <c r="N678" s="128">
        <v>0</v>
      </c>
      <c r="O678" s="128"/>
      <c r="P678" s="128">
        <v>0</v>
      </c>
      <c r="Q678" s="116" t="str">
        <f t="shared" si="21"/>
        <v>+</v>
      </c>
      <c r="R678" s="118"/>
      <c r="S678" s="129" t="s">
        <v>832</v>
      </c>
      <c r="T678" s="122"/>
      <c r="U678" s="131" t="s">
        <v>843</v>
      </c>
    </row>
    <row r="679" spans="1:21" ht="29" hidden="1" x14ac:dyDescent="0.35">
      <c r="A679" s="121" t="str">
        <f>IFERROR(VLOOKUP(B679,[23]lista!$B$2:$C$46,2,0),"")</f>
        <v>Bács-Kiskun</v>
      </c>
      <c r="B679" s="122" t="s">
        <v>955</v>
      </c>
      <c r="C679" s="123" t="s">
        <v>440</v>
      </c>
      <c r="D679" s="124" t="s">
        <v>836</v>
      </c>
      <c r="E679" s="125" t="s">
        <v>75</v>
      </c>
      <c r="F679" s="57" t="str">
        <f>VLOOKUP(D679,Háttér!$Q$2:$R$24,2,0)</f>
        <v>Gazdálkodás_és_menedzsment</v>
      </c>
      <c r="G679" s="57" t="str">
        <f t="shared" si="20"/>
        <v>Kiskunhalasi SZC Kiskunfélegyházi Közgazdasági Technikum Gazdálkodás_és_menedzsment</v>
      </c>
      <c r="H679" s="126" t="s">
        <v>75</v>
      </c>
      <c r="I679" s="127" t="s">
        <v>75</v>
      </c>
      <c r="J679" s="126" t="s">
        <v>75</v>
      </c>
      <c r="K679" s="128">
        <v>64</v>
      </c>
      <c r="L679" s="128">
        <v>171</v>
      </c>
      <c r="M679" s="117">
        <v>41</v>
      </c>
      <c r="N679" s="128">
        <v>141</v>
      </c>
      <c r="O679" s="128"/>
      <c r="P679" s="128">
        <v>38</v>
      </c>
      <c r="Q679" s="116" t="str">
        <f t="shared" si="21"/>
        <v>+</v>
      </c>
      <c r="R679" s="118"/>
      <c r="S679" s="129" t="s">
        <v>832</v>
      </c>
      <c r="T679" s="136"/>
      <c r="U679" s="131" t="s">
        <v>833</v>
      </c>
    </row>
    <row r="680" spans="1:21" ht="29" hidden="1" x14ac:dyDescent="0.35">
      <c r="A680" s="121" t="str">
        <f>IFERROR(VLOOKUP(B680,[23]lista!$B$2:$C$46,2,0),"")</f>
        <v>Bács-Kiskun</v>
      </c>
      <c r="B680" s="122" t="s">
        <v>955</v>
      </c>
      <c r="C680" s="123" t="s">
        <v>440</v>
      </c>
      <c r="D680" s="124" t="s">
        <v>847</v>
      </c>
      <c r="E680" s="125" t="s">
        <v>75</v>
      </c>
      <c r="F680" s="57" t="str">
        <f>VLOOKUP(D680,Háttér!$Q$2:$R$24,2,0)</f>
        <v>Közlekedés_és_szállítmányozás</v>
      </c>
      <c r="G680" s="57" t="str">
        <f t="shared" si="20"/>
        <v>Kiskunhalasi SZC Kiskunfélegyházi Közgazdasági Technikum Közlekedés_és_szállítmányozás</v>
      </c>
      <c r="H680" s="126" t="s">
        <v>75</v>
      </c>
      <c r="I680" s="127" t="s">
        <v>75</v>
      </c>
      <c r="J680" s="126" t="s">
        <v>75</v>
      </c>
      <c r="K680" s="128">
        <v>32</v>
      </c>
      <c r="L680" s="128">
        <v>86</v>
      </c>
      <c r="M680" s="117">
        <v>26</v>
      </c>
      <c r="N680" s="128">
        <v>99</v>
      </c>
      <c r="O680" s="128"/>
      <c r="P680" s="128">
        <v>26</v>
      </c>
      <c r="Q680" s="116" t="str">
        <f t="shared" si="21"/>
        <v>+</v>
      </c>
      <c r="R680" s="118"/>
      <c r="S680" s="129" t="s">
        <v>832</v>
      </c>
      <c r="T680" s="136"/>
      <c r="U680" s="131" t="s">
        <v>833</v>
      </c>
    </row>
    <row r="681" spans="1:21" ht="29" hidden="1" x14ac:dyDescent="0.35">
      <c r="A681" s="121" t="str">
        <f>IFERROR(VLOOKUP(B681,[23]lista!$B$2:$C$46,2,0),"")</f>
        <v>Bács-Kiskun</v>
      </c>
      <c r="B681" s="122" t="s">
        <v>955</v>
      </c>
      <c r="C681" s="123" t="s">
        <v>440</v>
      </c>
      <c r="D681" s="124" t="s">
        <v>835</v>
      </c>
      <c r="E681" s="125" t="s">
        <v>75</v>
      </c>
      <c r="F681" s="57" t="str">
        <f>VLOOKUP(D681,Háttér!$Q$2:$R$24,2,0)</f>
        <v>Informatika_és_távközlés</v>
      </c>
      <c r="G681" s="57" t="str">
        <f t="shared" si="20"/>
        <v>Kiskunhalasi SZC Kiskunfélegyházi Közgazdasági Technikum Informatika_és_távközlés</v>
      </c>
      <c r="H681" s="126" t="s">
        <v>75</v>
      </c>
      <c r="I681" s="127" t="s">
        <v>75</v>
      </c>
      <c r="J681" s="126" t="s">
        <v>75</v>
      </c>
      <c r="K681" s="128">
        <v>32</v>
      </c>
      <c r="L681" s="128">
        <v>82</v>
      </c>
      <c r="M681" s="117">
        <v>18</v>
      </c>
      <c r="N681" s="128">
        <v>81</v>
      </c>
      <c r="O681" s="128"/>
      <c r="P681" s="128">
        <v>17</v>
      </c>
      <c r="Q681" s="116" t="str">
        <f t="shared" si="21"/>
        <v>+</v>
      </c>
      <c r="R681" s="118"/>
      <c r="S681" s="129" t="s">
        <v>832</v>
      </c>
      <c r="T681" s="136"/>
      <c r="U681" s="131" t="s">
        <v>833</v>
      </c>
    </row>
    <row r="682" spans="1:21" ht="29" hidden="1" x14ac:dyDescent="0.35">
      <c r="A682" s="121" t="str">
        <f>IFERROR(VLOOKUP(B682,[23]lista!$B$2:$C$46,2,0),"")</f>
        <v>Bács-Kiskun</v>
      </c>
      <c r="B682" s="122" t="s">
        <v>955</v>
      </c>
      <c r="C682" s="123" t="s">
        <v>440</v>
      </c>
      <c r="D682" s="124" t="s">
        <v>831</v>
      </c>
      <c r="E682" s="125" t="s">
        <v>879</v>
      </c>
      <c r="F682" s="57" t="str">
        <f>VLOOKUP(D682,Háttér!$Q$2:$R$24,2,0)</f>
        <v>Turizmus_vendéglátás</v>
      </c>
      <c r="G682" s="57" t="str">
        <f t="shared" si="20"/>
        <v>Kiskunhalasi SZC Kiskunfélegyházi Közgazdasági Technikum Turizmus_vendéglátás</v>
      </c>
      <c r="H682" s="126" t="s">
        <v>74</v>
      </c>
      <c r="I682" s="127" t="s">
        <v>75</v>
      </c>
      <c r="J682" s="126" t="s">
        <v>75</v>
      </c>
      <c r="K682" s="128">
        <v>16</v>
      </c>
      <c r="L682" s="128">
        <v>50</v>
      </c>
      <c r="M682" s="117">
        <v>16</v>
      </c>
      <c r="N682" s="128">
        <v>58</v>
      </c>
      <c r="O682" s="128"/>
      <c r="P682" s="128">
        <v>22</v>
      </c>
      <c r="Q682" s="116" t="str">
        <f t="shared" si="21"/>
        <v>-</v>
      </c>
      <c r="R682" s="118"/>
      <c r="S682" s="129" t="s">
        <v>832</v>
      </c>
      <c r="T682" s="136"/>
      <c r="U682" s="131" t="s">
        <v>833</v>
      </c>
    </row>
    <row r="683" spans="1:21" ht="87" hidden="1" x14ac:dyDescent="0.35">
      <c r="A683" s="121" t="str">
        <f>IFERROR(VLOOKUP(B683,[23]lista!$B$2:$C$46,2,0),"")</f>
        <v>Bács-Kiskun</v>
      </c>
      <c r="B683" s="122" t="s">
        <v>955</v>
      </c>
      <c r="C683" s="123" t="s">
        <v>437</v>
      </c>
      <c r="D683" s="124" t="s">
        <v>841</v>
      </c>
      <c r="E683" s="125" t="s">
        <v>75</v>
      </c>
      <c r="F683" s="57" t="str">
        <f>VLOOKUP(D683,Háttér!$Q$2:$R$24,2,0)</f>
        <v>Egészségügy</v>
      </c>
      <c r="G683" s="57" t="str">
        <f t="shared" si="20"/>
        <v>Kiskunhalasi SZC Dékáni Árpád Technikum Egészségügy</v>
      </c>
      <c r="H683" s="126" t="s">
        <v>75</v>
      </c>
      <c r="I683" s="127" t="s">
        <v>75</v>
      </c>
      <c r="J683" s="126" t="s">
        <v>75</v>
      </c>
      <c r="K683" s="128">
        <v>20</v>
      </c>
      <c r="L683" s="128">
        <v>37</v>
      </c>
      <c r="M683" s="117">
        <v>9</v>
      </c>
      <c r="N683" s="128">
        <v>25</v>
      </c>
      <c r="O683" s="128"/>
      <c r="P683" s="128">
        <v>12</v>
      </c>
      <c r="Q683" s="116" t="str">
        <f t="shared" si="21"/>
        <v>-</v>
      </c>
      <c r="R683" s="118"/>
      <c r="S683" s="129" t="s">
        <v>832</v>
      </c>
      <c r="T683" s="122" t="s">
        <v>957</v>
      </c>
      <c r="U683" s="131" t="s">
        <v>843</v>
      </c>
    </row>
    <row r="684" spans="1:21" ht="15.5" hidden="1" x14ac:dyDescent="0.35">
      <c r="A684" s="121" t="str">
        <f>IFERROR(VLOOKUP(B684,[23]lista!$B$2:$C$46,2,0),"")</f>
        <v>Bács-Kiskun</v>
      </c>
      <c r="B684" s="122" t="s">
        <v>955</v>
      </c>
      <c r="C684" s="123" t="s">
        <v>437</v>
      </c>
      <c r="D684" s="124" t="s">
        <v>850</v>
      </c>
      <c r="E684" s="125" t="s">
        <v>75</v>
      </c>
      <c r="F684" s="57" t="str">
        <f>VLOOKUP(D684,Háttér!$Q$2:$R$24,2,0)</f>
        <v>Szociális</v>
      </c>
      <c r="G684" s="57" t="str">
        <f t="shared" si="20"/>
        <v>Kiskunhalasi SZC Dékáni Árpád Technikum Szociális</v>
      </c>
      <c r="H684" s="126" t="s">
        <v>75</v>
      </c>
      <c r="I684" s="127" t="s">
        <v>75</v>
      </c>
      <c r="J684" s="126" t="s">
        <v>75</v>
      </c>
      <c r="K684" s="128">
        <v>16</v>
      </c>
      <c r="L684" s="128">
        <v>74</v>
      </c>
      <c r="M684" s="117">
        <v>16</v>
      </c>
      <c r="N684" s="128">
        <v>60</v>
      </c>
      <c r="O684" s="128"/>
      <c r="P684" s="128">
        <v>16</v>
      </c>
      <c r="Q684" s="116" t="str">
        <f t="shared" si="21"/>
        <v>+</v>
      </c>
      <c r="R684" s="118"/>
      <c r="S684" s="129" t="s">
        <v>832</v>
      </c>
      <c r="T684" s="136"/>
      <c r="U684" s="131" t="s">
        <v>833</v>
      </c>
    </row>
    <row r="685" spans="1:21" ht="15.5" hidden="1" x14ac:dyDescent="0.35">
      <c r="A685" s="121" t="str">
        <f>IFERROR(VLOOKUP(B685,[23]lista!$B$2:$C$46,2,0),"")</f>
        <v>Bács-Kiskun</v>
      </c>
      <c r="B685" s="122" t="s">
        <v>955</v>
      </c>
      <c r="C685" s="123" t="s">
        <v>437</v>
      </c>
      <c r="D685" s="124" t="s">
        <v>848</v>
      </c>
      <c r="E685" s="125" t="s">
        <v>75</v>
      </c>
      <c r="F685" s="57" t="str">
        <f>VLOOKUP(D685,Háttér!$Q$2:$R$24,2,0)</f>
        <v>Kereskedelem</v>
      </c>
      <c r="G685" s="57" t="str">
        <f t="shared" si="20"/>
        <v>Kiskunhalasi SZC Dékáni Árpád Technikum Kereskedelem</v>
      </c>
      <c r="H685" s="126" t="s">
        <v>75</v>
      </c>
      <c r="I685" s="127" t="s">
        <v>75</v>
      </c>
      <c r="J685" s="126" t="s">
        <v>75</v>
      </c>
      <c r="K685" s="128">
        <v>16</v>
      </c>
      <c r="L685" s="128">
        <v>47</v>
      </c>
      <c r="M685" s="117">
        <v>5</v>
      </c>
      <c r="N685" s="128">
        <v>45</v>
      </c>
      <c r="O685" s="128"/>
      <c r="P685" s="128">
        <v>10</v>
      </c>
      <c r="Q685" s="116" t="str">
        <f t="shared" si="21"/>
        <v>-</v>
      </c>
      <c r="R685" s="118"/>
      <c r="S685" s="129" t="s">
        <v>832</v>
      </c>
      <c r="T685" s="165" t="s">
        <v>956</v>
      </c>
      <c r="U685" s="131" t="s">
        <v>833</v>
      </c>
    </row>
    <row r="686" spans="1:21" ht="15.5" hidden="1" x14ac:dyDescent="0.35">
      <c r="A686" s="121" t="str">
        <f>IFERROR(VLOOKUP(B686,[23]lista!$B$2:$C$46,2,0),"")</f>
        <v>Bács-Kiskun</v>
      </c>
      <c r="B686" s="122" t="s">
        <v>955</v>
      </c>
      <c r="C686" s="123" t="s">
        <v>437</v>
      </c>
      <c r="D686" s="124" t="s">
        <v>840</v>
      </c>
      <c r="E686" s="125" t="s">
        <v>75</v>
      </c>
      <c r="F686" s="57" t="str">
        <f>VLOOKUP(D686,Háttér!$Q$2:$R$24,2,0)</f>
        <v>Szépészet</v>
      </c>
      <c r="G686" s="57" t="str">
        <f t="shared" si="20"/>
        <v>Kiskunhalasi SZC Dékáni Árpád Technikum Szépészet</v>
      </c>
      <c r="H686" s="126" t="s">
        <v>75</v>
      </c>
      <c r="I686" s="127" t="s">
        <v>75</v>
      </c>
      <c r="J686" s="126" t="s">
        <v>75</v>
      </c>
      <c r="K686" s="128">
        <v>32</v>
      </c>
      <c r="L686" s="128">
        <v>151</v>
      </c>
      <c r="M686" s="117">
        <v>32</v>
      </c>
      <c r="N686" s="128">
        <v>123</v>
      </c>
      <c r="O686" s="128"/>
      <c r="P686" s="128">
        <v>32</v>
      </c>
      <c r="Q686" s="116" t="str">
        <f t="shared" si="21"/>
        <v>+</v>
      </c>
      <c r="R686" s="118"/>
      <c r="S686" s="129" t="s">
        <v>832</v>
      </c>
      <c r="T686" s="136"/>
      <c r="U686" s="131" t="s">
        <v>833</v>
      </c>
    </row>
    <row r="687" spans="1:21" ht="29" hidden="1" x14ac:dyDescent="0.35">
      <c r="A687" s="121" t="str">
        <f>IFERROR(VLOOKUP(B687,[23]lista!$B$2:$C$46,2,0),"")</f>
        <v>Bács-Kiskun</v>
      </c>
      <c r="B687" s="122" t="s">
        <v>955</v>
      </c>
      <c r="C687" s="123" t="s">
        <v>437</v>
      </c>
      <c r="D687" s="124" t="s">
        <v>837</v>
      </c>
      <c r="E687" s="125" t="s">
        <v>75</v>
      </c>
      <c r="F687" s="57" t="str">
        <f>VLOOKUP(D687,Háttér!$Q$2:$R$24,2,0)</f>
        <v>Rendészet_és_közszolgálat</v>
      </c>
      <c r="G687" s="57" t="str">
        <f t="shared" si="20"/>
        <v>Kiskunhalasi SZC Dékáni Árpád Technikum Rendészet_és_közszolgálat</v>
      </c>
      <c r="H687" s="126" t="s">
        <v>75</v>
      </c>
      <c r="I687" s="127" t="s">
        <v>75</v>
      </c>
      <c r="J687" s="126" t="s">
        <v>75</v>
      </c>
      <c r="K687" s="128">
        <v>48</v>
      </c>
      <c r="L687" s="128">
        <v>137</v>
      </c>
      <c r="M687" s="117">
        <v>41</v>
      </c>
      <c r="N687" s="128">
        <v>102</v>
      </c>
      <c r="O687" s="128"/>
      <c r="P687" s="128">
        <v>34</v>
      </c>
      <c r="Q687" s="116" t="str">
        <f t="shared" si="21"/>
        <v>+</v>
      </c>
      <c r="R687" s="118"/>
      <c r="S687" s="129" t="s">
        <v>832</v>
      </c>
      <c r="T687" s="136"/>
      <c r="U687" s="131" t="s">
        <v>839</v>
      </c>
    </row>
    <row r="688" spans="1:21" ht="29" hidden="1" x14ac:dyDescent="0.35">
      <c r="A688" s="121" t="str">
        <f>IFERROR(VLOOKUP(B688,[23]lista!$B$2:$C$46,2,0),"")</f>
        <v>Bács-Kiskun</v>
      </c>
      <c r="B688" s="122" t="s">
        <v>955</v>
      </c>
      <c r="C688" s="123" t="s">
        <v>437</v>
      </c>
      <c r="D688" s="124" t="s">
        <v>892</v>
      </c>
      <c r="E688" s="125" t="s">
        <v>75</v>
      </c>
      <c r="F688" s="57" t="str">
        <f>VLOOKUP(D688,Háttér!$Q$2:$R$24,2,0)</f>
        <v>Honvédelem</v>
      </c>
      <c r="G688" s="57" t="str">
        <f t="shared" si="20"/>
        <v>Kiskunhalasi SZC Dékáni Árpád Technikum Honvédelem</v>
      </c>
      <c r="H688" s="126" t="s">
        <v>75</v>
      </c>
      <c r="I688" s="127" t="s">
        <v>75</v>
      </c>
      <c r="J688" s="126" t="s">
        <v>75</v>
      </c>
      <c r="K688" s="128">
        <v>32</v>
      </c>
      <c r="L688" s="128">
        <v>90</v>
      </c>
      <c r="M688" s="117">
        <v>27</v>
      </c>
      <c r="N688" s="128">
        <v>56</v>
      </c>
      <c r="O688" s="128"/>
      <c r="P688" s="128">
        <v>22</v>
      </c>
      <c r="Q688" s="116" t="str">
        <f t="shared" si="21"/>
        <v>+</v>
      </c>
      <c r="R688" s="118"/>
      <c r="S688" s="129" t="s">
        <v>832</v>
      </c>
      <c r="T688" s="165" t="s">
        <v>956</v>
      </c>
      <c r="U688" s="131" t="s">
        <v>893</v>
      </c>
    </row>
    <row r="689" spans="1:21" ht="29" hidden="1" x14ac:dyDescent="0.35">
      <c r="A689" s="121" t="str">
        <f>IFERROR(VLOOKUP(B689,[23]lista!$B$2:$C$46,2,0),"")</f>
        <v>Bács-Kiskun</v>
      </c>
      <c r="B689" s="122" t="s">
        <v>955</v>
      </c>
      <c r="C689" s="123" t="s">
        <v>725</v>
      </c>
      <c r="D689" s="124" t="s">
        <v>846</v>
      </c>
      <c r="E689" s="125" t="s">
        <v>75</v>
      </c>
      <c r="F689" s="57" t="str">
        <f>VLOOKUP(D689,Háttér!$Q$2:$R$24,2,0)</f>
        <v>Specializált_gép_és_járműgyártás</v>
      </c>
      <c r="G689" s="57" t="str">
        <f t="shared" si="20"/>
        <v>Kiskunhalasi SZC Vári Szabó István Szakképző Iskola és Kollégium Specializált_gép_és_járműgyártás</v>
      </c>
      <c r="H689" s="126" t="s">
        <v>75</v>
      </c>
      <c r="I689" s="127" t="s">
        <v>75</v>
      </c>
      <c r="J689" s="126" t="s">
        <v>75</v>
      </c>
      <c r="K689" s="128">
        <v>16</v>
      </c>
      <c r="L689" s="128">
        <v>41</v>
      </c>
      <c r="M689" s="117">
        <v>13</v>
      </c>
      <c r="N689" s="128">
        <v>36</v>
      </c>
      <c r="O689" s="128"/>
      <c r="P689" s="128">
        <v>12</v>
      </c>
      <c r="Q689" s="116" t="str">
        <f t="shared" si="21"/>
        <v>+</v>
      </c>
      <c r="R689" s="118"/>
      <c r="S689" s="129" t="s">
        <v>832</v>
      </c>
      <c r="T689" s="136"/>
      <c r="U689" s="131" t="s">
        <v>833</v>
      </c>
    </row>
    <row r="690" spans="1:21" ht="29" hidden="1" x14ac:dyDescent="0.35">
      <c r="A690" s="121" t="str">
        <f>IFERROR(VLOOKUP(B690,[23]lista!$B$2:$C$46,2,0),"")</f>
        <v>Bács-Kiskun</v>
      </c>
      <c r="B690" s="122" t="s">
        <v>955</v>
      </c>
      <c r="C690" s="123" t="s">
        <v>725</v>
      </c>
      <c r="D690" s="124" t="s">
        <v>831</v>
      </c>
      <c r="E690" s="125" t="s">
        <v>75</v>
      </c>
      <c r="F690" s="57" t="str">
        <f>VLOOKUP(D690,Háttér!$Q$2:$R$24,2,0)</f>
        <v>Turizmus_vendéglátás</v>
      </c>
      <c r="G690" s="57" t="str">
        <f t="shared" si="20"/>
        <v>Kiskunhalasi SZC Vári Szabó István Szakképző Iskola és Kollégium Turizmus_vendéglátás</v>
      </c>
      <c r="H690" s="126" t="s">
        <v>75</v>
      </c>
      <c r="I690" s="127" t="s">
        <v>75</v>
      </c>
      <c r="J690" s="126" t="s">
        <v>75</v>
      </c>
      <c r="K690" s="128">
        <v>16</v>
      </c>
      <c r="L690" s="128">
        <v>14</v>
      </c>
      <c r="M690" s="117">
        <v>2</v>
      </c>
      <c r="N690" s="128">
        <v>13</v>
      </c>
      <c r="O690" s="128"/>
      <c r="P690" s="128">
        <v>2</v>
      </c>
      <c r="Q690" s="116" t="str">
        <f t="shared" si="21"/>
        <v>+</v>
      </c>
      <c r="R690" s="118" t="s">
        <v>958</v>
      </c>
      <c r="S690" s="129" t="s">
        <v>832</v>
      </c>
      <c r="T690" s="136"/>
      <c r="U690" s="131" t="s">
        <v>833</v>
      </c>
    </row>
    <row r="691" spans="1:21" ht="29" hidden="1" x14ac:dyDescent="0.35">
      <c r="A691" s="121" t="str">
        <f>IFERROR(VLOOKUP(B691,[23]lista!$B$2:$C$46,2,0),"")</f>
        <v>Bács-Kiskun</v>
      </c>
      <c r="B691" s="122" t="s">
        <v>955</v>
      </c>
      <c r="C691" s="123" t="s">
        <v>438</v>
      </c>
      <c r="D691" s="124" t="s">
        <v>836</v>
      </c>
      <c r="E691" s="125" t="s">
        <v>75</v>
      </c>
      <c r="F691" s="57" t="str">
        <f>VLOOKUP(D691,Háttér!$Q$2:$R$24,2,0)</f>
        <v>Gazdálkodás_és_menedzsment</v>
      </c>
      <c r="G691" s="57" t="str">
        <f t="shared" si="20"/>
        <v>Kiskunhalasi SZC Kiskőrösi Wattay Technikum és Kollégium Gazdálkodás_és_menedzsment</v>
      </c>
      <c r="H691" s="126" t="s">
        <v>75</v>
      </c>
      <c r="I691" s="127" t="s">
        <v>75</v>
      </c>
      <c r="J691" s="126" t="s">
        <v>75</v>
      </c>
      <c r="K691" s="128">
        <v>32</v>
      </c>
      <c r="L691" s="128">
        <v>77</v>
      </c>
      <c r="M691" s="117">
        <v>24</v>
      </c>
      <c r="N691" s="128">
        <v>61</v>
      </c>
      <c r="O691" s="128"/>
      <c r="P691" s="128">
        <v>15</v>
      </c>
      <c r="Q691" s="116" t="str">
        <f t="shared" si="21"/>
        <v>+</v>
      </c>
      <c r="R691" s="118"/>
      <c r="S691" s="129" t="s">
        <v>832</v>
      </c>
      <c r="T691" s="136"/>
      <c r="U691" s="131" t="s">
        <v>833</v>
      </c>
    </row>
    <row r="692" spans="1:21" ht="29" hidden="1" x14ac:dyDescent="0.35">
      <c r="A692" s="121" t="str">
        <f>IFERROR(VLOOKUP(B692,[23]lista!$B$2:$C$46,2,0),"")</f>
        <v>Bács-Kiskun</v>
      </c>
      <c r="B692" s="122" t="s">
        <v>955</v>
      </c>
      <c r="C692" s="123" t="s">
        <v>438</v>
      </c>
      <c r="D692" s="124" t="s">
        <v>834</v>
      </c>
      <c r="E692" s="125" t="s">
        <v>75</v>
      </c>
      <c r="F692" s="57" t="str">
        <f>VLOOKUP(D692,Háttér!$Q$2:$R$24,2,0)</f>
        <v>Gépészet</v>
      </c>
      <c r="G692" s="57" t="str">
        <f t="shared" si="20"/>
        <v>Kiskunhalasi SZC Kiskőrösi Wattay Technikum és Kollégium Gépészet</v>
      </c>
      <c r="H692" s="126" t="s">
        <v>75</v>
      </c>
      <c r="I692" s="127" t="s">
        <v>75</v>
      </c>
      <c r="J692" s="126" t="s">
        <v>75</v>
      </c>
      <c r="K692" s="128">
        <v>32</v>
      </c>
      <c r="L692" s="128">
        <v>54</v>
      </c>
      <c r="M692" s="117">
        <v>12</v>
      </c>
      <c r="N692" s="128">
        <v>74</v>
      </c>
      <c r="O692" s="128"/>
      <c r="P692" s="128">
        <v>19</v>
      </c>
      <c r="Q692" s="116" t="str">
        <f t="shared" si="21"/>
        <v>-</v>
      </c>
      <c r="R692" s="118"/>
      <c r="S692" s="129" t="s">
        <v>832</v>
      </c>
      <c r="T692" s="136"/>
      <c r="U692" s="131" t="s">
        <v>833</v>
      </c>
    </row>
    <row r="693" spans="1:21" ht="29" hidden="1" x14ac:dyDescent="0.35">
      <c r="A693" s="121" t="str">
        <f>IFERROR(VLOOKUP(B693,[23]lista!$B$2:$C$46,2,0),"")</f>
        <v>Bács-Kiskun</v>
      </c>
      <c r="B693" s="122" t="s">
        <v>955</v>
      </c>
      <c r="C693" s="123" t="s">
        <v>438</v>
      </c>
      <c r="D693" s="124" t="s">
        <v>835</v>
      </c>
      <c r="E693" s="125" t="s">
        <v>75</v>
      </c>
      <c r="F693" s="57" t="str">
        <f>VLOOKUP(D693,Háttér!$Q$2:$R$24,2,0)</f>
        <v>Informatika_és_távközlés</v>
      </c>
      <c r="G693" s="57" t="str">
        <f t="shared" si="20"/>
        <v>Kiskunhalasi SZC Kiskőrösi Wattay Technikum és Kollégium Informatika_és_távközlés</v>
      </c>
      <c r="H693" s="126" t="s">
        <v>75</v>
      </c>
      <c r="I693" s="127" t="s">
        <v>75</v>
      </c>
      <c r="J693" s="126" t="s">
        <v>75</v>
      </c>
      <c r="K693" s="128">
        <v>32</v>
      </c>
      <c r="L693" s="128">
        <v>68</v>
      </c>
      <c r="M693" s="117">
        <v>29</v>
      </c>
      <c r="N693" s="128">
        <v>53</v>
      </c>
      <c r="O693" s="128"/>
      <c r="P693" s="128">
        <v>21</v>
      </c>
      <c r="Q693" s="116" t="str">
        <f t="shared" si="21"/>
        <v>+</v>
      </c>
      <c r="R693" s="118"/>
      <c r="S693" s="129" t="s">
        <v>832</v>
      </c>
      <c r="T693" s="136"/>
      <c r="U693" s="131" t="s">
        <v>833</v>
      </c>
    </row>
    <row r="694" spans="1:21" ht="29" hidden="1" x14ac:dyDescent="0.35">
      <c r="A694" s="121" t="str">
        <f>IFERROR(VLOOKUP(B694,[24]lista!$B$2:$C$46,2,0),"")</f>
        <v>Szabolcs-Szatmár-Bereg</v>
      </c>
      <c r="B694" s="122" t="s">
        <v>959</v>
      </c>
      <c r="C694" s="123" t="s">
        <v>960</v>
      </c>
      <c r="D694" s="189" t="s">
        <v>837</v>
      </c>
      <c r="E694" s="190" t="s">
        <v>75</v>
      </c>
      <c r="F694" s="57" t="str">
        <f>VLOOKUP(D694,Háttér!$Q$2:$R$24,2,0)</f>
        <v>Rendészet_és_közszolgálat</v>
      </c>
      <c r="G694" s="57" t="str">
        <f t="shared" si="20"/>
        <v>Kisvárdai SZC Ady Endre Technikum és Kollégium Rendészet_és_közszolgálat</v>
      </c>
      <c r="H694" s="126" t="s">
        <v>75</v>
      </c>
      <c r="I694" s="191" t="s">
        <v>75</v>
      </c>
      <c r="J694" s="126" t="s">
        <v>75</v>
      </c>
      <c r="K694" s="192">
        <v>32</v>
      </c>
      <c r="L694" s="188">
        <v>34</v>
      </c>
      <c r="M694" s="193">
        <v>19</v>
      </c>
      <c r="N694" s="192">
        <v>22</v>
      </c>
      <c r="O694" s="192"/>
      <c r="P694" s="192">
        <v>8</v>
      </c>
      <c r="Q694" s="116" t="str">
        <f t="shared" si="21"/>
        <v>+</v>
      </c>
      <c r="R694" s="118"/>
      <c r="S694" s="129" t="s">
        <v>832</v>
      </c>
      <c r="T694" s="160" t="s">
        <v>961</v>
      </c>
      <c r="U694" s="131" t="s">
        <v>839</v>
      </c>
    </row>
    <row r="695" spans="1:21" ht="29" hidden="1" x14ac:dyDescent="0.35">
      <c r="A695" s="121" t="str">
        <f>IFERROR(VLOOKUP(B695,[24]lista!$B$2:$C$46,2,0),"")</f>
        <v>Szabolcs-Szatmár-Bereg</v>
      </c>
      <c r="B695" s="122" t="s">
        <v>959</v>
      </c>
      <c r="C695" s="123" t="s">
        <v>960</v>
      </c>
      <c r="D695" s="189" t="s">
        <v>861</v>
      </c>
      <c r="E695" s="190" t="s">
        <v>75</v>
      </c>
      <c r="F695" s="57" t="str">
        <f>VLOOKUP(D695,Háttér!$Q$2:$R$24,2,0)</f>
        <v>Sport</v>
      </c>
      <c r="G695" s="57" t="str">
        <f t="shared" si="20"/>
        <v>Kisvárdai SZC Ady Endre Technikum és Kollégium Sport</v>
      </c>
      <c r="H695" s="126" t="s">
        <v>75</v>
      </c>
      <c r="I695" s="191" t="s">
        <v>75</v>
      </c>
      <c r="J695" s="126" t="s">
        <v>75</v>
      </c>
      <c r="K695" s="192">
        <v>32</v>
      </c>
      <c r="L695" s="192">
        <v>9</v>
      </c>
      <c r="M695" s="193">
        <v>0</v>
      </c>
      <c r="N695" s="192">
        <v>4</v>
      </c>
      <c r="O695" s="192"/>
      <c r="P695" s="192">
        <v>4</v>
      </c>
      <c r="Q695" s="116" t="str">
        <f t="shared" si="21"/>
        <v>-</v>
      </c>
      <c r="R695" s="118"/>
      <c r="S695" s="129" t="s">
        <v>832</v>
      </c>
      <c r="T695" s="160" t="s">
        <v>961</v>
      </c>
      <c r="U695" s="131" t="s">
        <v>833</v>
      </c>
    </row>
    <row r="696" spans="1:21" ht="29" hidden="1" x14ac:dyDescent="0.35">
      <c r="A696" s="121" t="str">
        <f>IFERROR(VLOOKUP(B696,[24]lista!$B$2:$C$46,2,0),"")</f>
        <v>Szabolcs-Szatmár-Bereg</v>
      </c>
      <c r="B696" s="122" t="s">
        <v>959</v>
      </c>
      <c r="C696" s="123" t="s">
        <v>442</v>
      </c>
      <c r="D696" s="189" t="s">
        <v>836</v>
      </c>
      <c r="E696" s="125" t="s">
        <v>75</v>
      </c>
      <c r="F696" s="57" t="str">
        <f>VLOOKUP(D696,Háttér!$Q$2:$R$24,2,0)</f>
        <v>Gazdálkodás_és_menedzsment</v>
      </c>
      <c r="G696" s="57" t="str">
        <f t="shared" si="20"/>
        <v>Kisvárdai SZC Fehérgyarmati Petőfi Sándor Technikum Gazdálkodás_és_menedzsment</v>
      </c>
      <c r="H696" s="126" t="s">
        <v>75</v>
      </c>
      <c r="I696" s="127" t="s">
        <v>75</v>
      </c>
      <c r="J696" s="126" t="s">
        <v>75</v>
      </c>
      <c r="K696" s="128">
        <v>32</v>
      </c>
      <c r="L696" s="128">
        <v>135</v>
      </c>
      <c r="M696" s="117">
        <v>32</v>
      </c>
      <c r="N696" s="128">
        <v>75</v>
      </c>
      <c r="O696" s="128"/>
      <c r="P696" s="128">
        <v>22</v>
      </c>
      <c r="Q696" s="116" t="str">
        <f t="shared" si="21"/>
        <v>+</v>
      </c>
      <c r="R696" s="118"/>
      <c r="S696" s="129" t="s">
        <v>832</v>
      </c>
      <c r="T696" s="136"/>
      <c r="U696" s="131" t="s">
        <v>833</v>
      </c>
    </row>
    <row r="697" spans="1:21" ht="29" hidden="1" x14ac:dyDescent="0.35">
      <c r="A697" s="121" t="str">
        <f>IFERROR(VLOOKUP(B697,[24]lista!$B$2:$C$46,2,0),"")</f>
        <v>Szabolcs-Szatmár-Bereg</v>
      </c>
      <c r="B697" s="122" t="s">
        <v>959</v>
      </c>
      <c r="C697" s="123" t="s">
        <v>442</v>
      </c>
      <c r="D697" s="189" t="s">
        <v>835</v>
      </c>
      <c r="E697" s="125" t="s">
        <v>75</v>
      </c>
      <c r="F697" s="57" t="str">
        <f>VLOOKUP(D697,Háttér!$Q$2:$R$24,2,0)</f>
        <v>Informatika_és_távközlés</v>
      </c>
      <c r="G697" s="57" t="str">
        <f t="shared" si="20"/>
        <v>Kisvárdai SZC Fehérgyarmati Petőfi Sándor Technikum Informatika_és_távközlés</v>
      </c>
      <c r="H697" s="126" t="s">
        <v>75</v>
      </c>
      <c r="I697" s="127" t="s">
        <v>75</v>
      </c>
      <c r="J697" s="126" t="s">
        <v>75</v>
      </c>
      <c r="K697" s="128">
        <v>32</v>
      </c>
      <c r="L697" s="128">
        <v>112</v>
      </c>
      <c r="M697" s="117">
        <v>32</v>
      </c>
      <c r="N697" s="128">
        <v>71</v>
      </c>
      <c r="O697" s="128"/>
      <c r="P697" s="128">
        <v>19</v>
      </c>
      <c r="Q697" s="116" t="str">
        <f t="shared" si="21"/>
        <v>+</v>
      </c>
      <c r="R697" s="118"/>
      <c r="S697" s="129" t="s">
        <v>832</v>
      </c>
      <c r="T697" s="136"/>
      <c r="U697" s="131" t="s">
        <v>833</v>
      </c>
    </row>
    <row r="698" spans="1:21" ht="29" hidden="1" x14ac:dyDescent="0.35">
      <c r="A698" s="121" t="str">
        <f>IFERROR(VLOOKUP(B698,[24]lista!$B$2:$C$46,2,0),"")</f>
        <v>Szabolcs-Szatmár-Bereg</v>
      </c>
      <c r="B698" s="122" t="s">
        <v>959</v>
      </c>
      <c r="C698" s="123" t="s">
        <v>443</v>
      </c>
      <c r="D698" s="189" t="s">
        <v>831</v>
      </c>
      <c r="E698" s="125" t="s">
        <v>75</v>
      </c>
      <c r="F698" s="57" t="str">
        <f>VLOOKUP(D698,Háttér!$Q$2:$R$24,2,0)</f>
        <v>Turizmus_vendéglátás</v>
      </c>
      <c r="G698" s="57" t="str">
        <f t="shared" si="20"/>
        <v>Kisvárdai SZC II. Rákóczi Ferenc Technikum és Szakképző Iskola Turizmus_vendéglátás</v>
      </c>
      <c r="H698" s="126" t="s">
        <v>75</v>
      </c>
      <c r="I698" s="127" t="s">
        <v>75</v>
      </c>
      <c r="J698" s="126" t="s">
        <v>75</v>
      </c>
      <c r="K698" s="128">
        <v>32</v>
      </c>
      <c r="L698" s="128">
        <v>65</v>
      </c>
      <c r="M698" s="117">
        <v>24</v>
      </c>
      <c r="N698" s="128">
        <v>56</v>
      </c>
      <c r="O698" s="128"/>
      <c r="P698" s="128">
        <v>25</v>
      </c>
      <c r="Q698" s="116" t="str">
        <f t="shared" si="21"/>
        <v>-</v>
      </c>
      <c r="R698" s="118"/>
      <c r="S698" s="129" t="s">
        <v>832</v>
      </c>
      <c r="T698" s="136"/>
      <c r="U698" s="131" t="s">
        <v>833</v>
      </c>
    </row>
    <row r="699" spans="1:21" ht="29" hidden="1" x14ac:dyDescent="0.35">
      <c r="A699" s="121" t="str">
        <f>IFERROR(VLOOKUP(B699,[24]lista!$B$2:$C$46,2,0),"")</f>
        <v>Szabolcs-Szatmár-Bereg</v>
      </c>
      <c r="B699" s="122" t="s">
        <v>959</v>
      </c>
      <c r="C699" s="123" t="s">
        <v>443</v>
      </c>
      <c r="D699" s="189" t="s">
        <v>846</v>
      </c>
      <c r="E699" s="125" t="s">
        <v>75</v>
      </c>
      <c r="F699" s="57" t="str">
        <f>VLOOKUP(D699,Háttér!$Q$2:$R$24,2,0)</f>
        <v>Specializált_gép_és_járműgyártás</v>
      </c>
      <c r="G699" s="57" t="str">
        <f t="shared" si="20"/>
        <v>Kisvárdai SZC II. Rákóczi Ferenc Technikum és Szakképző Iskola Specializált_gép_és_járműgyártás</v>
      </c>
      <c r="H699" s="126" t="s">
        <v>75</v>
      </c>
      <c r="I699" s="127" t="s">
        <v>75</v>
      </c>
      <c r="J699" s="126" t="s">
        <v>75</v>
      </c>
      <c r="K699" s="128">
        <v>32</v>
      </c>
      <c r="L699" s="128">
        <v>68</v>
      </c>
      <c r="M699" s="117">
        <v>27</v>
      </c>
      <c r="N699" s="128">
        <v>62</v>
      </c>
      <c r="O699" s="128"/>
      <c r="P699" s="128">
        <v>29</v>
      </c>
      <c r="Q699" s="116" t="str">
        <f t="shared" si="21"/>
        <v>-</v>
      </c>
      <c r="R699" s="118"/>
      <c r="S699" s="129" t="s">
        <v>832</v>
      </c>
      <c r="T699" s="136"/>
      <c r="U699" s="131" t="s">
        <v>833</v>
      </c>
    </row>
    <row r="700" spans="1:21" ht="29" hidden="1" x14ac:dyDescent="0.35">
      <c r="A700" s="121" t="str">
        <f>IFERROR(VLOOKUP(B700,[24]lista!$B$2:$C$46,2,0),"")</f>
        <v>Szabolcs-Szatmár-Bereg</v>
      </c>
      <c r="B700" s="122" t="s">
        <v>959</v>
      </c>
      <c r="C700" s="123" t="s">
        <v>443</v>
      </c>
      <c r="D700" s="189" t="s">
        <v>861</v>
      </c>
      <c r="E700" s="125" t="s">
        <v>75</v>
      </c>
      <c r="F700" s="57" t="str">
        <f>VLOOKUP(D700,Háttér!$Q$2:$R$24,2,0)</f>
        <v>Sport</v>
      </c>
      <c r="G700" s="57" t="str">
        <f t="shared" si="20"/>
        <v>Kisvárdai SZC II. Rákóczi Ferenc Technikum és Szakképző Iskola Sport</v>
      </c>
      <c r="H700" s="126" t="s">
        <v>75</v>
      </c>
      <c r="I700" s="127" t="s">
        <v>75</v>
      </c>
      <c r="J700" s="126" t="s">
        <v>75</v>
      </c>
      <c r="K700" s="128">
        <v>32</v>
      </c>
      <c r="L700" s="128">
        <v>46</v>
      </c>
      <c r="M700" s="117">
        <v>20</v>
      </c>
      <c r="N700" s="128">
        <v>46</v>
      </c>
      <c r="O700" s="128"/>
      <c r="P700" s="128">
        <v>28</v>
      </c>
      <c r="Q700" s="116" t="str">
        <f t="shared" si="21"/>
        <v>-</v>
      </c>
      <c r="R700" s="118"/>
      <c r="S700" s="129" t="s">
        <v>832</v>
      </c>
      <c r="T700" s="136"/>
      <c r="U700" s="131" t="s">
        <v>833</v>
      </c>
    </row>
    <row r="701" spans="1:21" ht="29" hidden="1" x14ac:dyDescent="0.35">
      <c r="A701" s="121" t="str">
        <f>IFERROR(VLOOKUP(B701,[24]lista!$B$2:$C$46,2,0),"")</f>
        <v>Szabolcs-Szatmár-Bereg</v>
      </c>
      <c r="B701" s="122" t="s">
        <v>959</v>
      </c>
      <c r="C701" s="123" t="s">
        <v>443</v>
      </c>
      <c r="D701" s="189" t="s">
        <v>835</v>
      </c>
      <c r="E701" s="125" t="s">
        <v>75</v>
      </c>
      <c r="F701" s="57" t="str">
        <f>VLOOKUP(D701,Háttér!$Q$2:$R$24,2,0)</f>
        <v>Informatika_és_távközlés</v>
      </c>
      <c r="G701" s="57" t="str">
        <f t="shared" si="20"/>
        <v>Kisvárdai SZC II. Rákóczi Ferenc Technikum és Szakképző Iskola Informatika_és_távközlés</v>
      </c>
      <c r="H701" s="126" t="s">
        <v>75</v>
      </c>
      <c r="I701" s="127" t="s">
        <v>75</v>
      </c>
      <c r="J701" s="126" t="s">
        <v>75</v>
      </c>
      <c r="K701" s="128">
        <v>32</v>
      </c>
      <c r="L701" s="128">
        <v>58</v>
      </c>
      <c r="M701" s="117">
        <v>18</v>
      </c>
      <c r="N701" s="128">
        <v>44</v>
      </c>
      <c r="O701" s="128"/>
      <c r="P701" s="128">
        <v>17</v>
      </c>
      <c r="Q701" s="116" t="str">
        <f t="shared" si="21"/>
        <v>+</v>
      </c>
      <c r="R701" s="118"/>
      <c r="S701" s="129" t="s">
        <v>832</v>
      </c>
      <c r="T701" s="136"/>
      <c r="U701" s="131" t="s">
        <v>833</v>
      </c>
    </row>
    <row r="702" spans="1:21" ht="29" hidden="1" x14ac:dyDescent="0.35">
      <c r="A702" s="121" t="str">
        <f>IFERROR(VLOOKUP(B702,[24]lista!$B$2:$C$46,2,0),"")</f>
        <v>Szabolcs-Szatmár-Bereg</v>
      </c>
      <c r="B702" s="122" t="s">
        <v>959</v>
      </c>
      <c r="C702" s="123" t="s">
        <v>443</v>
      </c>
      <c r="D702" s="189" t="s">
        <v>841</v>
      </c>
      <c r="E702" s="125" t="s">
        <v>75</v>
      </c>
      <c r="F702" s="57" t="str">
        <f>VLOOKUP(D702,Háttér!$Q$2:$R$24,2,0)</f>
        <v>Egészségügy</v>
      </c>
      <c r="G702" s="57" t="str">
        <f t="shared" si="20"/>
        <v>Kisvárdai SZC II. Rákóczi Ferenc Technikum és Szakképző Iskola Egészségügy</v>
      </c>
      <c r="H702" s="126" t="s">
        <v>75</v>
      </c>
      <c r="I702" s="127" t="s">
        <v>75</v>
      </c>
      <c r="J702" s="126" t="s">
        <v>75</v>
      </c>
      <c r="K702" s="128">
        <v>32</v>
      </c>
      <c r="L702" s="128">
        <v>41</v>
      </c>
      <c r="M702" s="117">
        <v>21</v>
      </c>
      <c r="N702" s="128">
        <v>53</v>
      </c>
      <c r="O702" s="128"/>
      <c r="P702" s="128">
        <v>17</v>
      </c>
      <c r="Q702" s="116" t="str">
        <f t="shared" si="21"/>
        <v>+</v>
      </c>
      <c r="R702" s="118"/>
      <c r="S702" s="129" t="s">
        <v>832</v>
      </c>
      <c r="T702" s="133" t="s">
        <v>962</v>
      </c>
      <c r="U702" s="131" t="s">
        <v>843</v>
      </c>
    </row>
    <row r="703" spans="1:21" ht="29" hidden="1" x14ac:dyDescent="0.35">
      <c r="A703" s="121" t="str">
        <f>IFERROR(VLOOKUP(B703,[24]lista!$B$2:$C$46,2,0),"")</f>
        <v>Szabolcs-Szatmár-Bereg</v>
      </c>
      <c r="B703" s="122" t="s">
        <v>959</v>
      </c>
      <c r="C703" s="123" t="s">
        <v>444</v>
      </c>
      <c r="D703" s="189" t="s">
        <v>847</v>
      </c>
      <c r="E703" s="125" t="s">
        <v>75</v>
      </c>
      <c r="F703" s="57" t="str">
        <f>VLOOKUP(D703,Háttér!$Q$2:$R$24,2,0)</f>
        <v>Közlekedés_és_szállítmányozás</v>
      </c>
      <c r="G703" s="57" t="str">
        <f t="shared" si="20"/>
        <v>Kisvárdai SZC Kandó Kálmán Technikum és Dr. Béres József Kollégium Közlekedés_és_szállítmányozás</v>
      </c>
      <c r="H703" s="126" t="s">
        <v>75</v>
      </c>
      <c r="I703" s="127" t="s">
        <v>75</v>
      </c>
      <c r="J703" s="126" t="s">
        <v>75</v>
      </c>
      <c r="K703" s="128">
        <v>64</v>
      </c>
      <c r="L703" s="128">
        <v>80</v>
      </c>
      <c r="M703" s="117">
        <v>24</v>
      </c>
      <c r="N703" s="128">
        <v>81</v>
      </c>
      <c r="O703" s="128"/>
      <c r="P703" s="128">
        <v>28</v>
      </c>
      <c r="Q703" s="116" t="str">
        <f t="shared" si="21"/>
        <v>-</v>
      </c>
      <c r="R703" s="118"/>
      <c r="S703" s="129" t="s">
        <v>832</v>
      </c>
      <c r="T703" s="136"/>
      <c r="U703" s="131" t="s">
        <v>833</v>
      </c>
    </row>
    <row r="704" spans="1:21" ht="29" hidden="1" x14ac:dyDescent="0.35">
      <c r="A704" s="121" t="str">
        <f>IFERROR(VLOOKUP(B704,[24]lista!$B$2:$C$46,2,0),"")</f>
        <v>Szabolcs-Szatmár-Bereg</v>
      </c>
      <c r="B704" s="122" t="s">
        <v>959</v>
      </c>
      <c r="C704" s="123" t="s">
        <v>444</v>
      </c>
      <c r="D704" s="189" t="s">
        <v>837</v>
      </c>
      <c r="E704" s="125" t="s">
        <v>75</v>
      </c>
      <c r="F704" s="57" t="str">
        <f>VLOOKUP(D704,Háttér!$Q$2:$R$24,2,0)</f>
        <v>Rendészet_és_közszolgálat</v>
      </c>
      <c r="G704" s="57" t="str">
        <f t="shared" si="20"/>
        <v>Kisvárdai SZC Kandó Kálmán Technikum és Dr. Béres József Kollégium Rendészet_és_közszolgálat</v>
      </c>
      <c r="H704" s="126" t="s">
        <v>75</v>
      </c>
      <c r="I704" s="127" t="s">
        <v>75</v>
      </c>
      <c r="J704" s="126" t="s">
        <v>75</v>
      </c>
      <c r="K704" s="128">
        <v>32</v>
      </c>
      <c r="L704" s="128">
        <v>77</v>
      </c>
      <c r="M704" s="117">
        <v>32</v>
      </c>
      <c r="N704" s="128">
        <v>78</v>
      </c>
      <c r="O704" s="128"/>
      <c r="P704" s="128">
        <v>30</v>
      </c>
      <c r="Q704" s="116" t="str">
        <f t="shared" si="21"/>
        <v>+</v>
      </c>
      <c r="R704" s="118"/>
      <c r="S704" s="129" t="s">
        <v>832</v>
      </c>
      <c r="T704" s="136"/>
      <c r="U704" s="131" t="s">
        <v>839</v>
      </c>
    </row>
    <row r="705" spans="1:21" ht="29" hidden="1" x14ac:dyDescent="0.35">
      <c r="A705" s="121" t="str">
        <f>IFERROR(VLOOKUP(B705,[24]lista!$B$2:$C$46,2,0),"")</f>
        <v>Szabolcs-Szatmár-Bereg</v>
      </c>
      <c r="B705" s="122" t="s">
        <v>959</v>
      </c>
      <c r="C705" s="123" t="s">
        <v>444</v>
      </c>
      <c r="D705" s="189" t="s">
        <v>857</v>
      </c>
      <c r="E705" s="125" t="s">
        <v>75</v>
      </c>
      <c r="F705" s="57" t="str">
        <f>VLOOKUP(D705,Háttér!$Q$2:$R$24,2,0)</f>
        <v>Elektronika_és_elektrotechnika</v>
      </c>
      <c r="G705" s="57" t="str">
        <f t="shared" si="20"/>
        <v>Kisvárdai SZC Kandó Kálmán Technikum és Dr. Béres József Kollégium Elektronika_és_elektrotechnika</v>
      </c>
      <c r="H705" s="126" t="s">
        <v>75</v>
      </c>
      <c r="I705" s="127" t="s">
        <v>75</v>
      </c>
      <c r="J705" s="126" t="s">
        <v>75</v>
      </c>
      <c r="K705" s="128">
        <v>16</v>
      </c>
      <c r="L705" s="128">
        <v>11</v>
      </c>
      <c r="M705" s="117">
        <v>2</v>
      </c>
      <c r="N705" s="128">
        <v>17</v>
      </c>
      <c r="O705" s="128"/>
      <c r="P705" s="128">
        <v>2</v>
      </c>
      <c r="Q705" s="116" t="str">
        <f t="shared" si="21"/>
        <v>+</v>
      </c>
      <c r="R705" s="118"/>
      <c r="S705" s="129" t="s">
        <v>832</v>
      </c>
      <c r="T705" s="136"/>
      <c r="U705" s="131" t="s">
        <v>833</v>
      </c>
    </row>
    <row r="706" spans="1:21" ht="29" hidden="1" x14ac:dyDescent="0.35">
      <c r="A706" s="121" t="str">
        <f>IFERROR(VLOOKUP(B706,[24]lista!$B$2:$C$46,2,0),"")</f>
        <v>Szabolcs-Szatmár-Bereg</v>
      </c>
      <c r="B706" s="122" t="s">
        <v>959</v>
      </c>
      <c r="C706" s="123" t="s">
        <v>444</v>
      </c>
      <c r="D706" s="189" t="s">
        <v>836</v>
      </c>
      <c r="E706" s="125" t="s">
        <v>75</v>
      </c>
      <c r="F706" s="57" t="str">
        <f>VLOOKUP(D706,Háttér!$Q$2:$R$24,2,0)</f>
        <v>Gazdálkodás_és_menedzsment</v>
      </c>
      <c r="G706" s="57" t="str">
        <f t="shared" si="20"/>
        <v>Kisvárdai SZC Kandó Kálmán Technikum és Dr. Béres József Kollégium Gazdálkodás_és_menedzsment</v>
      </c>
      <c r="H706" s="126" t="s">
        <v>75</v>
      </c>
      <c r="I706" s="127" t="s">
        <v>75</v>
      </c>
      <c r="J706" s="126" t="s">
        <v>75</v>
      </c>
      <c r="K706" s="128">
        <v>16</v>
      </c>
      <c r="L706" s="128">
        <v>26</v>
      </c>
      <c r="M706" s="117">
        <v>3</v>
      </c>
      <c r="N706" s="128">
        <v>31</v>
      </c>
      <c r="O706" s="128"/>
      <c r="P706" s="128">
        <v>9</v>
      </c>
      <c r="Q706" s="116" t="str">
        <f t="shared" si="21"/>
        <v>-</v>
      </c>
      <c r="R706" s="118"/>
      <c r="S706" s="129" t="s">
        <v>832</v>
      </c>
      <c r="T706" s="136"/>
      <c r="U706" s="131" t="s">
        <v>833</v>
      </c>
    </row>
    <row r="707" spans="1:21" ht="29" hidden="1" x14ac:dyDescent="0.35">
      <c r="A707" s="121" t="str">
        <f>IFERROR(VLOOKUP(B707,[24]lista!$B$2:$C$46,2,0),"")</f>
        <v>Szabolcs-Szatmár-Bereg</v>
      </c>
      <c r="B707" s="194" t="s">
        <v>959</v>
      </c>
      <c r="C707" s="123" t="s">
        <v>621</v>
      </c>
      <c r="D707" s="189" t="s">
        <v>831</v>
      </c>
      <c r="E707" s="125" t="s">
        <v>75</v>
      </c>
      <c r="F707" s="57" t="str">
        <f>VLOOKUP(D707,Háttér!$Q$2:$R$24,2,0)</f>
        <v>Turizmus_vendéglátás</v>
      </c>
      <c r="G707" s="57" t="str">
        <f t="shared" ref="G707:G770" si="22">C707&amp;" "&amp;F707</f>
        <v>Kisvárdai SZC Móricz Zsigmond Szakképző Iskola Turizmus_vendéglátás</v>
      </c>
      <c r="H707" s="126" t="s">
        <v>75</v>
      </c>
      <c r="I707" s="127" t="s">
        <v>75</v>
      </c>
      <c r="J707" s="126" t="s">
        <v>75</v>
      </c>
      <c r="K707" s="128">
        <v>32</v>
      </c>
      <c r="L707" s="128">
        <v>14</v>
      </c>
      <c r="M707" s="117">
        <v>5</v>
      </c>
      <c r="N707" s="128">
        <v>23</v>
      </c>
      <c r="O707" s="128"/>
      <c r="P707" s="128">
        <v>8</v>
      </c>
      <c r="Q707" s="116" t="str">
        <f t="shared" ref="Q707:Q770" si="23">IF(P707&lt;=M707,"+","-")</f>
        <v>-</v>
      </c>
      <c r="R707" s="118"/>
      <c r="S707" s="129" t="s">
        <v>832</v>
      </c>
      <c r="T707" s="136"/>
      <c r="U707" s="131" t="s">
        <v>833</v>
      </c>
    </row>
    <row r="708" spans="1:21" ht="29" hidden="1" x14ac:dyDescent="0.35">
      <c r="A708" s="121" t="str">
        <f>IFERROR(VLOOKUP(B708,[24]lista!$B$2:$C$46,2,0),"")</f>
        <v>Szabolcs-Szatmár-Bereg</v>
      </c>
      <c r="B708" s="194" t="s">
        <v>959</v>
      </c>
      <c r="C708" s="123" t="s">
        <v>621</v>
      </c>
      <c r="D708" s="189" t="s">
        <v>848</v>
      </c>
      <c r="E708" s="125" t="s">
        <v>75</v>
      </c>
      <c r="F708" s="57" t="str">
        <f>VLOOKUP(D708,Háttér!$Q$2:$R$24,2,0)</f>
        <v>Kereskedelem</v>
      </c>
      <c r="G708" s="57" t="str">
        <f t="shared" si="22"/>
        <v>Kisvárdai SZC Móricz Zsigmond Szakképző Iskola Kereskedelem</v>
      </c>
      <c r="H708" s="126" t="s">
        <v>75</v>
      </c>
      <c r="I708" s="127" t="s">
        <v>75</v>
      </c>
      <c r="J708" s="126" t="s">
        <v>75</v>
      </c>
      <c r="K708" s="128">
        <v>32</v>
      </c>
      <c r="L708" s="128">
        <v>22</v>
      </c>
      <c r="M708" s="117">
        <v>8</v>
      </c>
      <c r="N708" s="128">
        <v>12</v>
      </c>
      <c r="O708" s="128"/>
      <c r="P708" s="128">
        <v>5</v>
      </c>
      <c r="Q708" s="116" t="str">
        <f t="shared" si="23"/>
        <v>+</v>
      </c>
      <c r="R708" s="118"/>
      <c r="S708" s="129" t="s">
        <v>832</v>
      </c>
      <c r="T708" s="136"/>
      <c r="U708" s="131" t="s">
        <v>833</v>
      </c>
    </row>
    <row r="709" spans="1:21" ht="29" hidden="1" x14ac:dyDescent="0.35">
      <c r="A709" s="121" t="str">
        <f>IFERROR(VLOOKUP(B709,[25]lista!$B$2:$C$46,2,0),"")</f>
        <v>Szabolcs-Szatmár-Bereg</v>
      </c>
      <c r="B709" s="122" t="s">
        <v>963</v>
      </c>
      <c r="C709" s="123" t="s">
        <v>448</v>
      </c>
      <c r="D709" s="124" t="s">
        <v>846</v>
      </c>
      <c r="E709" s="125" t="s">
        <v>75</v>
      </c>
      <c r="F709" s="57" t="str">
        <f>VLOOKUP(D709,Háttér!$Q$2:$R$24,2,0)</f>
        <v>Specializált_gép_és_járműgyártás</v>
      </c>
      <c r="G709" s="57" t="str">
        <f t="shared" si="22"/>
        <v>Mátészalkai SZC Déri Miksa Technikum, Szakképző Iskola és Kollégium Specializált_gép_és_járműgyártás</v>
      </c>
      <c r="H709" s="126" t="s">
        <v>75</v>
      </c>
      <c r="I709" s="127" t="s">
        <v>75</v>
      </c>
      <c r="J709" s="126" t="s">
        <v>75</v>
      </c>
      <c r="K709" s="128">
        <v>32</v>
      </c>
      <c r="L709" s="128">
        <v>36</v>
      </c>
      <c r="M709" s="117">
        <v>11</v>
      </c>
      <c r="N709" s="128">
        <v>33</v>
      </c>
      <c r="O709" s="128"/>
      <c r="P709" s="128">
        <v>17</v>
      </c>
      <c r="Q709" s="116" t="str">
        <f t="shared" si="23"/>
        <v>-</v>
      </c>
      <c r="R709" s="118"/>
      <c r="S709" s="129" t="s">
        <v>832</v>
      </c>
      <c r="T709" s="136"/>
      <c r="U709" s="131" t="s">
        <v>833</v>
      </c>
    </row>
    <row r="710" spans="1:21" ht="29" hidden="1" x14ac:dyDescent="0.35">
      <c r="A710" s="121" t="str">
        <f>IFERROR(VLOOKUP(B710,[25]lista!$B$2:$C$46,2,0),"")</f>
        <v>Szabolcs-Szatmár-Bereg</v>
      </c>
      <c r="B710" s="122" t="s">
        <v>963</v>
      </c>
      <c r="C710" s="123" t="s">
        <v>448</v>
      </c>
      <c r="D710" s="124" t="s">
        <v>840</v>
      </c>
      <c r="E710" s="125" t="s">
        <v>75</v>
      </c>
      <c r="F710" s="57" t="str">
        <f>VLOOKUP(D710,Háttér!$Q$2:$R$24,2,0)</f>
        <v>Szépészet</v>
      </c>
      <c r="G710" s="57" t="str">
        <f t="shared" si="22"/>
        <v>Mátészalkai SZC Déri Miksa Technikum, Szakképző Iskola és Kollégium Szépészet</v>
      </c>
      <c r="H710" s="126" t="s">
        <v>75</v>
      </c>
      <c r="I710" s="127" t="s">
        <v>75</v>
      </c>
      <c r="J710" s="126" t="s">
        <v>75</v>
      </c>
      <c r="K710" s="128">
        <v>32</v>
      </c>
      <c r="L710" s="128">
        <v>239</v>
      </c>
      <c r="M710" s="117">
        <v>34</v>
      </c>
      <c r="N710" s="128">
        <v>213</v>
      </c>
      <c r="O710" s="128"/>
      <c r="P710" s="128">
        <v>34</v>
      </c>
      <c r="Q710" s="116" t="str">
        <f t="shared" si="23"/>
        <v>+</v>
      </c>
      <c r="R710" s="118"/>
      <c r="S710" s="129" t="s">
        <v>832</v>
      </c>
      <c r="T710" s="136"/>
      <c r="U710" s="131" t="s">
        <v>833</v>
      </c>
    </row>
    <row r="711" spans="1:21" ht="29" hidden="1" x14ac:dyDescent="0.35">
      <c r="A711" s="121" t="str">
        <f>IFERROR(VLOOKUP(B711,[25]lista!$B$2:$C$46,2,0),"")</f>
        <v>Szabolcs-Szatmár-Bereg</v>
      </c>
      <c r="B711" s="122" t="s">
        <v>963</v>
      </c>
      <c r="C711" s="123" t="s">
        <v>448</v>
      </c>
      <c r="D711" s="124" t="s">
        <v>837</v>
      </c>
      <c r="E711" s="125" t="s">
        <v>75</v>
      </c>
      <c r="F711" s="57" t="str">
        <f>VLOOKUP(D711,Háttér!$Q$2:$R$24,2,0)</f>
        <v>Rendészet_és_közszolgálat</v>
      </c>
      <c r="G711" s="57" t="str">
        <f t="shared" si="22"/>
        <v>Mátészalkai SZC Déri Miksa Technikum, Szakképző Iskola és Kollégium Rendészet_és_közszolgálat</v>
      </c>
      <c r="H711" s="126" t="s">
        <v>75</v>
      </c>
      <c r="I711" s="127" t="s">
        <v>75</v>
      </c>
      <c r="J711" s="126" t="s">
        <v>75</v>
      </c>
      <c r="K711" s="128">
        <v>32</v>
      </c>
      <c r="L711" s="128">
        <v>49</v>
      </c>
      <c r="M711" s="117">
        <v>12</v>
      </c>
      <c r="N711" s="128">
        <v>44</v>
      </c>
      <c r="O711" s="128"/>
      <c r="P711" s="128">
        <v>17</v>
      </c>
      <c r="Q711" s="116" t="str">
        <f t="shared" si="23"/>
        <v>-</v>
      </c>
      <c r="R711" s="118"/>
      <c r="S711" s="129" t="s">
        <v>832</v>
      </c>
      <c r="T711" s="136"/>
      <c r="U711" s="131" t="s">
        <v>839</v>
      </c>
    </row>
    <row r="712" spans="1:21" ht="29" hidden="1" x14ac:dyDescent="0.35">
      <c r="A712" s="121" t="str">
        <f>IFERROR(VLOOKUP(B712,[25]lista!$B$2:$C$46,2,0),"")</f>
        <v>Szabolcs-Szatmár-Bereg</v>
      </c>
      <c r="B712" s="122" t="s">
        <v>963</v>
      </c>
      <c r="C712" s="123" t="s">
        <v>448</v>
      </c>
      <c r="D712" s="124" t="s">
        <v>831</v>
      </c>
      <c r="E712" s="125" t="s">
        <v>75</v>
      </c>
      <c r="F712" s="57" t="str">
        <f>VLOOKUP(D712,Háttér!$Q$2:$R$24,2,0)</f>
        <v>Turizmus_vendéglátás</v>
      </c>
      <c r="G712" s="57" t="str">
        <f t="shared" si="22"/>
        <v>Mátészalkai SZC Déri Miksa Technikum, Szakképző Iskola és Kollégium Turizmus_vendéglátás</v>
      </c>
      <c r="H712" s="126" t="s">
        <v>75</v>
      </c>
      <c r="I712" s="127" t="s">
        <v>75</v>
      </c>
      <c r="J712" s="126" t="s">
        <v>75</v>
      </c>
      <c r="K712" s="128">
        <v>32</v>
      </c>
      <c r="L712" s="128">
        <v>53</v>
      </c>
      <c r="M712" s="117">
        <v>17</v>
      </c>
      <c r="N712" s="128">
        <v>47</v>
      </c>
      <c r="O712" s="128"/>
      <c r="P712" s="128">
        <v>17</v>
      </c>
      <c r="Q712" s="116" t="str">
        <f t="shared" si="23"/>
        <v>+</v>
      </c>
      <c r="R712" s="118"/>
      <c r="S712" s="129" t="s">
        <v>832</v>
      </c>
      <c r="T712" s="136"/>
      <c r="U712" s="131" t="s">
        <v>833</v>
      </c>
    </row>
    <row r="713" spans="1:21" ht="29" hidden="1" x14ac:dyDescent="0.35">
      <c r="A713" s="121" t="str">
        <f>IFERROR(VLOOKUP(B713,[25]lista!$B$2:$C$46,2,0),"")</f>
        <v>Szabolcs-Szatmár-Bereg</v>
      </c>
      <c r="B713" s="122" t="s">
        <v>963</v>
      </c>
      <c r="C713" s="123" t="s">
        <v>448</v>
      </c>
      <c r="D713" s="124" t="s">
        <v>857</v>
      </c>
      <c r="E713" s="125" t="s">
        <v>75</v>
      </c>
      <c r="F713" s="57" t="str">
        <f>VLOOKUP(D713,Háttér!$Q$2:$R$24,2,0)</f>
        <v>Elektronika_és_elektrotechnika</v>
      </c>
      <c r="G713" s="57" t="str">
        <f t="shared" si="22"/>
        <v>Mátészalkai SZC Déri Miksa Technikum, Szakképző Iskola és Kollégium Elektronika_és_elektrotechnika</v>
      </c>
      <c r="H713" s="126" t="s">
        <v>75</v>
      </c>
      <c r="I713" s="127" t="s">
        <v>75</v>
      </c>
      <c r="J713" s="126" t="s">
        <v>75</v>
      </c>
      <c r="K713" s="128">
        <v>16</v>
      </c>
      <c r="L713" s="128">
        <v>17</v>
      </c>
      <c r="M713" s="117">
        <v>3</v>
      </c>
      <c r="N713" s="128">
        <v>15</v>
      </c>
      <c r="O713" s="128"/>
      <c r="P713" s="128">
        <v>1</v>
      </c>
      <c r="Q713" s="116" t="str">
        <f t="shared" si="23"/>
        <v>+</v>
      </c>
      <c r="R713" s="118"/>
      <c r="S713" s="129" t="s">
        <v>832</v>
      </c>
      <c r="T713" s="137"/>
      <c r="U713" s="131" t="s">
        <v>833</v>
      </c>
    </row>
    <row r="714" spans="1:21" ht="29" hidden="1" x14ac:dyDescent="0.35">
      <c r="A714" s="121" t="str">
        <f>IFERROR(VLOOKUP(B714,[25]lista!$B$2:$C$46,2,0),"")</f>
        <v>Szabolcs-Szatmár-Bereg</v>
      </c>
      <c r="B714" s="122" t="s">
        <v>963</v>
      </c>
      <c r="C714" s="123" t="s">
        <v>449</v>
      </c>
      <c r="D714" s="124" t="s">
        <v>835</v>
      </c>
      <c r="E714" s="125" t="s">
        <v>75</v>
      </c>
      <c r="F714" s="57" t="str">
        <f>VLOOKUP(D714,Háttér!$Q$2:$R$24,2,0)</f>
        <v>Informatika_és_távközlés</v>
      </c>
      <c r="G714" s="57" t="str">
        <f t="shared" si="22"/>
        <v>Mátészalkai SZC Gépészeti Technikum és Kollégium Informatika_és_távközlés</v>
      </c>
      <c r="H714" s="126" t="s">
        <v>75</v>
      </c>
      <c r="I714" s="127" t="s">
        <v>75</v>
      </c>
      <c r="J714" s="126" t="s">
        <v>75</v>
      </c>
      <c r="K714" s="128">
        <v>48</v>
      </c>
      <c r="L714" s="128">
        <v>178</v>
      </c>
      <c r="M714" s="117">
        <v>51</v>
      </c>
      <c r="N714" s="128">
        <v>172</v>
      </c>
      <c r="O714" s="128"/>
      <c r="P714" s="128">
        <v>43</v>
      </c>
      <c r="Q714" s="116" t="str">
        <f t="shared" si="23"/>
        <v>+</v>
      </c>
      <c r="R714" s="118"/>
      <c r="S714" s="129" t="s">
        <v>832</v>
      </c>
      <c r="T714" s="136"/>
      <c r="U714" s="131" t="s">
        <v>833</v>
      </c>
    </row>
    <row r="715" spans="1:21" ht="29" hidden="1" x14ac:dyDescent="0.35">
      <c r="A715" s="121" t="str">
        <f>IFERROR(VLOOKUP(B715,[25]lista!$B$2:$C$46,2,0),"")</f>
        <v>Szabolcs-Szatmár-Bereg</v>
      </c>
      <c r="B715" s="122" t="s">
        <v>963</v>
      </c>
      <c r="C715" s="123" t="s">
        <v>449</v>
      </c>
      <c r="D715" s="124" t="s">
        <v>834</v>
      </c>
      <c r="E715" s="125" t="s">
        <v>75</v>
      </c>
      <c r="F715" s="57" t="str">
        <f>VLOOKUP(D715,Háttér!$Q$2:$R$24,2,0)</f>
        <v>Gépészet</v>
      </c>
      <c r="G715" s="57" t="str">
        <f t="shared" si="22"/>
        <v>Mátészalkai SZC Gépészeti Technikum és Kollégium Gépészet</v>
      </c>
      <c r="H715" s="126" t="s">
        <v>75</v>
      </c>
      <c r="I715" s="127" t="s">
        <v>75</v>
      </c>
      <c r="J715" s="126" t="s">
        <v>75</v>
      </c>
      <c r="K715" s="128">
        <v>48</v>
      </c>
      <c r="L715" s="128">
        <v>102</v>
      </c>
      <c r="M715" s="117">
        <v>42</v>
      </c>
      <c r="N715" s="128">
        <v>176</v>
      </c>
      <c r="O715" s="128"/>
      <c r="P715" s="128">
        <v>40</v>
      </c>
      <c r="Q715" s="116" t="str">
        <f t="shared" si="23"/>
        <v>+</v>
      </c>
      <c r="R715" s="118"/>
      <c r="S715" s="129" t="s">
        <v>832</v>
      </c>
      <c r="T715" s="136"/>
      <c r="U715" s="131" t="s">
        <v>833</v>
      </c>
    </row>
    <row r="716" spans="1:21" ht="29" hidden="1" x14ac:dyDescent="0.35">
      <c r="A716" s="121" t="str">
        <f>IFERROR(VLOOKUP(B716,[25]lista!$B$2:$C$46,2,0),"")</f>
        <v>Szabolcs-Szatmár-Bereg</v>
      </c>
      <c r="B716" s="122" t="s">
        <v>963</v>
      </c>
      <c r="C716" s="123" t="s">
        <v>449</v>
      </c>
      <c r="D716" s="124" t="s">
        <v>836</v>
      </c>
      <c r="E716" s="125" t="s">
        <v>75</v>
      </c>
      <c r="F716" s="57" t="str">
        <f>VLOOKUP(D716,Háttér!$Q$2:$R$24,2,0)</f>
        <v>Gazdálkodás_és_menedzsment</v>
      </c>
      <c r="G716" s="57" t="str">
        <f t="shared" si="22"/>
        <v>Mátészalkai SZC Gépészeti Technikum és Kollégium Gazdálkodás_és_menedzsment</v>
      </c>
      <c r="H716" s="126" t="s">
        <v>75</v>
      </c>
      <c r="I716" s="127" t="s">
        <v>75</v>
      </c>
      <c r="J716" s="126" t="s">
        <v>75</v>
      </c>
      <c r="K716" s="128">
        <v>32</v>
      </c>
      <c r="L716" s="128">
        <v>164</v>
      </c>
      <c r="M716" s="117">
        <v>34</v>
      </c>
      <c r="N716" s="128">
        <v>113</v>
      </c>
      <c r="O716" s="128"/>
      <c r="P716" s="128">
        <v>31</v>
      </c>
      <c r="Q716" s="116" t="str">
        <f t="shared" si="23"/>
        <v>+</v>
      </c>
      <c r="R716" s="118"/>
      <c r="S716" s="129" t="s">
        <v>832</v>
      </c>
      <c r="T716" s="136"/>
      <c r="U716" s="131" t="s">
        <v>833</v>
      </c>
    </row>
    <row r="717" spans="1:21" ht="29" hidden="1" x14ac:dyDescent="0.35">
      <c r="A717" s="121" t="str">
        <f>IFERROR(VLOOKUP(B717,[25]lista!$B$2:$C$46,2,0),"")</f>
        <v>Szabolcs-Szatmár-Bereg</v>
      </c>
      <c r="B717" s="122" t="s">
        <v>963</v>
      </c>
      <c r="C717" s="123" t="s">
        <v>449</v>
      </c>
      <c r="D717" s="124" t="s">
        <v>837</v>
      </c>
      <c r="E717" s="125" t="s">
        <v>75</v>
      </c>
      <c r="F717" s="57" t="str">
        <f>VLOOKUP(D717,Háttér!$Q$2:$R$24,2,0)</f>
        <v>Rendészet_és_közszolgálat</v>
      </c>
      <c r="G717" s="57" t="str">
        <f t="shared" si="22"/>
        <v>Mátészalkai SZC Gépészeti Technikum és Kollégium Rendészet_és_közszolgálat</v>
      </c>
      <c r="H717" s="126" t="s">
        <v>75</v>
      </c>
      <c r="I717" s="127" t="s">
        <v>75</v>
      </c>
      <c r="J717" s="126" t="s">
        <v>75</v>
      </c>
      <c r="K717" s="128">
        <v>32</v>
      </c>
      <c r="L717" s="128">
        <v>175</v>
      </c>
      <c r="M717" s="117">
        <v>34</v>
      </c>
      <c r="N717" s="128">
        <v>132</v>
      </c>
      <c r="O717" s="128"/>
      <c r="P717" s="128">
        <v>34</v>
      </c>
      <c r="Q717" s="116" t="str">
        <f t="shared" si="23"/>
        <v>+</v>
      </c>
      <c r="R717" s="118"/>
      <c r="S717" s="129" t="s">
        <v>832</v>
      </c>
      <c r="T717" s="136"/>
      <c r="U717" s="131" t="s">
        <v>839</v>
      </c>
    </row>
    <row r="718" spans="1:21" ht="29" hidden="1" x14ac:dyDescent="0.35">
      <c r="A718" s="121" t="str">
        <f>IFERROR(VLOOKUP(B718,[25]lista!$B$2:$C$46,2,0),"")</f>
        <v>Szabolcs-Szatmár-Bereg</v>
      </c>
      <c r="B718" s="122" t="s">
        <v>963</v>
      </c>
      <c r="C718" s="123" t="s">
        <v>449</v>
      </c>
      <c r="D718" s="124" t="s">
        <v>841</v>
      </c>
      <c r="E718" s="125" t="s">
        <v>75</v>
      </c>
      <c r="F718" s="57" t="str">
        <f>VLOOKUP(D718,Háttér!$Q$2:$R$24,2,0)</f>
        <v>Egészségügy</v>
      </c>
      <c r="G718" s="57" t="str">
        <f t="shared" si="22"/>
        <v>Mátészalkai SZC Gépészeti Technikum és Kollégium Egészségügy</v>
      </c>
      <c r="H718" s="126" t="s">
        <v>75</v>
      </c>
      <c r="I718" s="127" t="s">
        <v>75</v>
      </c>
      <c r="J718" s="126" t="s">
        <v>75</v>
      </c>
      <c r="K718" s="128">
        <v>32</v>
      </c>
      <c r="L718" s="128">
        <v>124</v>
      </c>
      <c r="M718" s="117">
        <v>34</v>
      </c>
      <c r="N718" s="128">
        <v>109</v>
      </c>
      <c r="O718" s="128"/>
      <c r="P718" s="128">
        <v>34</v>
      </c>
      <c r="Q718" s="116" t="str">
        <f t="shared" si="23"/>
        <v>+</v>
      </c>
      <c r="R718" s="118"/>
      <c r="S718" s="129" t="s">
        <v>832</v>
      </c>
      <c r="T718" s="136"/>
      <c r="U718" s="131" t="s">
        <v>843</v>
      </c>
    </row>
    <row r="719" spans="1:21" ht="31" hidden="1" x14ac:dyDescent="0.35">
      <c r="A719" s="121" t="str">
        <f>IFERROR(VLOOKUP(B719,[25]lista!$B$2:$C$46,2,0),"")</f>
        <v>Szabolcs-Szatmár-Bereg</v>
      </c>
      <c r="B719" s="195" t="s">
        <v>963</v>
      </c>
      <c r="C719" s="196" t="s">
        <v>446</v>
      </c>
      <c r="D719" s="124" t="s">
        <v>835</v>
      </c>
      <c r="E719" s="125" t="s">
        <v>75</v>
      </c>
      <c r="F719" s="57" t="str">
        <f>VLOOKUP(D719,Háttér!$Q$2:$R$24,2,0)</f>
        <v>Informatika_és_távközlés</v>
      </c>
      <c r="G719" s="57" t="str">
        <f t="shared" si="22"/>
        <v>Mátészalkai SZC Bethlen Gábor Technikum, Szakképző Iskola és Kollégium Informatika_és_távközlés</v>
      </c>
      <c r="H719" s="126" t="s">
        <v>75</v>
      </c>
      <c r="I719" s="127" t="s">
        <v>75</v>
      </c>
      <c r="J719" s="126" t="s">
        <v>75</v>
      </c>
      <c r="K719" s="128">
        <v>16</v>
      </c>
      <c r="L719" s="128">
        <v>24</v>
      </c>
      <c r="M719" s="117">
        <v>8</v>
      </c>
      <c r="N719" s="128">
        <v>16</v>
      </c>
      <c r="O719" s="128"/>
      <c r="P719" s="128">
        <v>6</v>
      </c>
      <c r="Q719" s="116" t="str">
        <f t="shared" si="23"/>
        <v>+</v>
      </c>
      <c r="R719" s="118"/>
      <c r="S719" s="129" t="s">
        <v>832</v>
      </c>
      <c r="T719" s="133" t="s">
        <v>964</v>
      </c>
      <c r="U719" s="131" t="s">
        <v>833</v>
      </c>
    </row>
    <row r="720" spans="1:21" ht="31" hidden="1" x14ac:dyDescent="0.35">
      <c r="A720" s="121" t="str">
        <f>IFERROR(VLOOKUP(B720,[25]lista!$B$2:$C$46,2,0),"")</f>
        <v>Szabolcs-Szatmár-Bereg</v>
      </c>
      <c r="B720" s="195" t="s">
        <v>963</v>
      </c>
      <c r="C720" s="196" t="s">
        <v>446</v>
      </c>
      <c r="D720" s="124" t="s">
        <v>836</v>
      </c>
      <c r="E720" s="125" t="s">
        <v>75</v>
      </c>
      <c r="F720" s="57" t="str">
        <f>VLOOKUP(D720,Háttér!$Q$2:$R$24,2,0)</f>
        <v>Gazdálkodás_és_menedzsment</v>
      </c>
      <c r="G720" s="57" t="str">
        <f t="shared" si="22"/>
        <v>Mátészalkai SZC Bethlen Gábor Technikum, Szakképző Iskola és Kollégium Gazdálkodás_és_menedzsment</v>
      </c>
      <c r="H720" s="126" t="s">
        <v>75</v>
      </c>
      <c r="I720" s="127" t="s">
        <v>75</v>
      </c>
      <c r="J720" s="126" t="s">
        <v>75</v>
      </c>
      <c r="K720" s="128">
        <v>32</v>
      </c>
      <c r="L720" s="128">
        <v>32</v>
      </c>
      <c r="M720" s="117">
        <v>11</v>
      </c>
      <c r="N720" s="128">
        <v>42</v>
      </c>
      <c r="O720" s="128"/>
      <c r="P720" s="128">
        <v>17</v>
      </c>
      <c r="Q720" s="116" t="str">
        <f t="shared" si="23"/>
        <v>-</v>
      </c>
      <c r="R720" s="118"/>
      <c r="S720" s="129" t="s">
        <v>832</v>
      </c>
      <c r="T720" s="136">
        <v>34</v>
      </c>
      <c r="U720" s="131" t="s">
        <v>833</v>
      </c>
    </row>
    <row r="721" spans="1:21" ht="31" hidden="1" x14ac:dyDescent="0.35">
      <c r="A721" s="121" t="str">
        <f>IFERROR(VLOOKUP(B721,[25]lista!$B$2:$C$46,2,0),"")</f>
        <v>Szabolcs-Szatmár-Bereg</v>
      </c>
      <c r="B721" s="195" t="s">
        <v>963</v>
      </c>
      <c r="C721" s="196" t="s">
        <v>446</v>
      </c>
      <c r="D721" s="124" t="s">
        <v>848</v>
      </c>
      <c r="E721" s="125" t="s">
        <v>75</v>
      </c>
      <c r="F721" s="57" t="str">
        <f>VLOOKUP(D721,Háttér!$Q$2:$R$24,2,0)</f>
        <v>Kereskedelem</v>
      </c>
      <c r="G721" s="57" t="str">
        <f t="shared" si="22"/>
        <v>Mátészalkai SZC Bethlen Gábor Technikum, Szakképző Iskola és Kollégium Kereskedelem</v>
      </c>
      <c r="H721" s="126" t="s">
        <v>75</v>
      </c>
      <c r="I721" s="127" t="s">
        <v>75</v>
      </c>
      <c r="J721" s="126" t="s">
        <v>75</v>
      </c>
      <c r="K721" s="128">
        <v>16</v>
      </c>
      <c r="L721" s="128">
        <v>25</v>
      </c>
      <c r="M721" s="117">
        <v>7</v>
      </c>
      <c r="N721" s="128">
        <v>27</v>
      </c>
      <c r="O721" s="128"/>
      <c r="P721" s="128">
        <v>7</v>
      </c>
      <c r="Q721" s="116" t="str">
        <f t="shared" si="23"/>
        <v>+</v>
      </c>
      <c r="R721" s="118"/>
      <c r="S721" s="129" t="s">
        <v>832</v>
      </c>
      <c r="T721" s="136">
        <v>17</v>
      </c>
      <c r="U721" s="131" t="s">
        <v>833</v>
      </c>
    </row>
    <row r="722" spans="1:21" ht="31" hidden="1" x14ac:dyDescent="0.35">
      <c r="A722" s="121" t="str">
        <f>IFERROR(VLOOKUP(B722,[25]lista!$B$2:$C$46,2,0),"")</f>
        <v>Szabolcs-Szatmár-Bereg</v>
      </c>
      <c r="B722" s="195" t="s">
        <v>963</v>
      </c>
      <c r="C722" s="196" t="s">
        <v>446</v>
      </c>
      <c r="D722" s="124" t="s">
        <v>837</v>
      </c>
      <c r="E722" s="125" t="s">
        <v>75</v>
      </c>
      <c r="F722" s="57" t="str">
        <f>VLOOKUP(D722,Háttér!$Q$2:$R$24,2,0)</f>
        <v>Rendészet_és_közszolgálat</v>
      </c>
      <c r="G722" s="57" t="str">
        <f t="shared" si="22"/>
        <v>Mátészalkai SZC Bethlen Gábor Technikum, Szakképző Iskola és Kollégium Rendészet_és_közszolgálat</v>
      </c>
      <c r="H722" s="126" t="s">
        <v>75</v>
      </c>
      <c r="I722" s="127" t="s">
        <v>75</v>
      </c>
      <c r="J722" s="126" t="s">
        <v>75</v>
      </c>
      <c r="K722" s="128">
        <v>32</v>
      </c>
      <c r="L722" s="128">
        <v>60</v>
      </c>
      <c r="M722" s="117">
        <v>17</v>
      </c>
      <c r="N722" s="128">
        <v>29</v>
      </c>
      <c r="O722" s="128"/>
      <c r="P722" s="128">
        <v>14</v>
      </c>
      <c r="Q722" s="116" t="str">
        <f t="shared" si="23"/>
        <v>+</v>
      </c>
      <c r="R722" s="118"/>
      <c r="S722" s="129" t="s">
        <v>832</v>
      </c>
      <c r="T722" s="136">
        <v>34</v>
      </c>
      <c r="U722" s="131" t="s">
        <v>839</v>
      </c>
    </row>
    <row r="723" spans="1:21" ht="31" hidden="1" x14ac:dyDescent="0.35">
      <c r="A723" s="121" t="str">
        <f>IFERROR(VLOOKUP(B723,[25]lista!$B$2:$C$46,2,0),"")</f>
        <v>Szabolcs-Szatmár-Bereg</v>
      </c>
      <c r="B723" s="195" t="s">
        <v>963</v>
      </c>
      <c r="C723" s="196" t="s">
        <v>446</v>
      </c>
      <c r="D723" s="124" t="s">
        <v>834</v>
      </c>
      <c r="E723" s="125" t="s">
        <v>75</v>
      </c>
      <c r="F723" s="57" t="str">
        <f>VLOOKUP(D723,Háttér!$Q$2:$R$24,2,0)</f>
        <v>Gépészet</v>
      </c>
      <c r="G723" s="57" t="str">
        <f t="shared" si="22"/>
        <v>Mátészalkai SZC Bethlen Gábor Technikum, Szakképző Iskola és Kollégium Gépészet</v>
      </c>
      <c r="H723" s="126" t="s">
        <v>75</v>
      </c>
      <c r="I723" s="127" t="s">
        <v>75</v>
      </c>
      <c r="J723" s="126" t="s">
        <v>75</v>
      </c>
      <c r="K723" s="128">
        <v>16</v>
      </c>
      <c r="L723" s="128">
        <v>19</v>
      </c>
      <c r="M723" s="117">
        <v>4</v>
      </c>
      <c r="N723" s="128">
        <v>7</v>
      </c>
      <c r="O723" s="128"/>
      <c r="P723" s="128">
        <v>3</v>
      </c>
      <c r="Q723" s="116" t="str">
        <f t="shared" si="23"/>
        <v>+</v>
      </c>
      <c r="R723" s="118"/>
      <c r="S723" s="129" t="s">
        <v>832</v>
      </c>
      <c r="T723" s="137">
        <v>17</v>
      </c>
      <c r="U723" s="131" t="s">
        <v>833</v>
      </c>
    </row>
    <row r="724" spans="1:21" ht="145" hidden="1" x14ac:dyDescent="0.35">
      <c r="A724" s="121" t="str">
        <f>IFERROR(VLOOKUP(B724,[25]lista!$B$2:$C$46,2,0),"")</f>
        <v>Szabolcs-Szatmár-Bereg</v>
      </c>
      <c r="B724" s="195" t="s">
        <v>963</v>
      </c>
      <c r="C724" s="196" t="s">
        <v>446</v>
      </c>
      <c r="D724" s="124" t="s">
        <v>850</v>
      </c>
      <c r="E724" s="125" t="s">
        <v>75</v>
      </c>
      <c r="F724" s="57" t="str">
        <f>VLOOKUP(D724,Háttér!$Q$2:$R$24,2,0)</f>
        <v>Szociális</v>
      </c>
      <c r="G724" s="57" t="str">
        <f t="shared" si="22"/>
        <v>Mátészalkai SZC Bethlen Gábor Technikum, Szakképző Iskola és Kollégium Szociális</v>
      </c>
      <c r="H724" s="126" t="s">
        <v>75</v>
      </c>
      <c r="I724" s="127" t="s">
        <v>75</v>
      </c>
      <c r="J724" s="126" t="s">
        <v>75</v>
      </c>
      <c r="K724" s="128">
        <v>16</v>
      </c>
      <c r="L724" s="128">
        <v>49</v>
      </c>
      <c r="M724" s="117">
        <v>17</v>
      </c>
      <c r="N724" s="128">
        <v>18</v>
      </c>
      <c r="O724" s="128"/>
      <c r="P724" s="128">
        <v>5</v>
      </c>
      <c r="Q724" s="116" t="str">
        <f t="shared" si="23"/>
        <v>+</v>
      </c>
      <c r="R724" s="118"/>
      <c r="S724" s="129" t="s">
        <v>832</v>
      </c>
      <c r="T724" s="138" t="s">
        <v>965</v>
      </c>
      <c r="U724" s="131" t="s">
        <v>833</v>
      </c>
    </row>
    <row r="725" spans="1:21" ht="29" hidden="1" x14ac:dyDescent="0.35">
      <c r="A725" s="121" t="str">
        <f>IFERROR(VLOOKUP(B725,[25]lista!$B$2:$C$46,2,0),"")</f>
        <v>Szabolcs-Szatmár-Bereg</v>
      </c>
      <c r="B725" s="122" t="s">
        <v>963</v>
      </c>
      <c r="C725" s="123" t="s">
        <v>447</v>
      </c>
      <c r="D725" s="124" t="s">
        <v>836</v>
      </c>
      <c r="E725" s="125" t="s">
        <v>75</v>
      </c>
      <c r="F725" s="57" t="str">
        <f>VLOOKUP(D725,Háttér!$Q$2:$R$24,2,0)</f>
        <v>Gazdálkodás_és_menedzsment</v>
      </c>
      <c r="G725" s="57" t="str">
        <f t="shared" si="22"/>
        <v>Mátészalkai SZC Budai Nagy Antal Technikum és Szakgimnázium Gazdálkodás_és_menedzsment</v>
      </c>
      <c r="H725" s="126" t="s">
        <v>75</v>
      </c>
      <c r="I725" s="127" t="s">
        <v>75</v>
      </c>
      <c r="J725" s="126" t="s">
        <v>75</v>
      </c>
      <c r="K725" s="128">
        <v>16</v>
      </c>
      <c r="L725" s="128">
        <v>56</v>
      </c>
      <c r="M725" s="117">
        <v>13</v>
      </c>
      <c r="N725" s="128">
        <v>40</v>
      </c>
      <c r="O725" s="128"/>
      <c r="P725" s="128">
        <v>9</v>
      </c>
      <c r="Q725" s="116" t="str">
        <f t="shared" si="23"/>
        <v>+</v>
      </c>
      <c r="R725" s="118"/>
      <c r="S725" s="129" t="s">
        <v>832</v>
      </c>
      <c r="T725" s="136"/>
      <c r="U725" s="131" t="s">
        <v>833</v>
      </c>
    </row>
    <row r="726" spans="1:21" ht="29" hidden="1" x14ac:dyDescent="0.35">
      <c r="A726" s="121" t="str">
        <f>IFERROR(VLOOKUP(B726,[25]lista!$B$2:$C$46,2,0),"")</f>
        <v>Szabolcs-Szatmár-Bereg</v>
      </c>
      <c r="B726" s="122" t="s">
        <v>963</v>
      </c>
      <c r="C726" s="123" t="s">
        <v>447</v>
      </c>
      <c r="D726" s="124" t="s">
        <v>837</v>
      </c>
      <c r="E726" s="125" t="s">
        <v>75</v>
      </c>
      <c r="F726" s="57" t="str">
        <f>VLOOKUP(D726,Háttér!$Q$2:$R$24,2,0)</f>
        <v>Rendészet_és_közszolgálat</v>
      </c>
      <c r="G726" s="57" t="str">
        <f t="shared" si="22"/>
        <v>Mátészalkai SZC Budai Nagy Antal Technikum és Szakgimnázium Rendészet_és_közszolgálat</v>
      </c>
      <c r="H726" s="126" t="s">
        <v>75</v>
      </c>
      <c r="I726" s="127" t="s">
        <v>75</v>
      </c>
      <c r="J726" s="126" t="s">
        <v>75</v>
      </c>
      <c r="K726" s="128">
        <v>32</v>
      </c>
      <c r="L726" s="128">
        <v>108</v>
      </c>
      <c r="M726" s="117">
        <v>34</v>
      </c>
      <c r="N726" s="128">
        <v>104</v>
      </c>
      <c r="O726" s="128"/>
      <c r="P726" s="128">
        <v>40</v>
      </c>
      <c r="Q726" s="116" t="str">
        <f t="shared" si="23"/>
        <v>-</v>
      </c>
      <c r="R726" s="118"/>
      <c r="S726" s="129" t="s">
        <v>832</v>
      </c>
      <c r="T726" s="136"/>
      <c r="U726" s="131" t="s">
        <v>839</v>
      </c>
    </row>
    <row r="727" spans="1:21" ht="29" hidden="1" x14ac:dyDescent="0.35">
      <c r="A727" s="121" t="str">
        <f>IFERROR(VLOOKUP(B727,[25]lista!$B$2:$C$46,2,0),"")</f>
        <v>Szabolcs-Szatmár-Bereg</v>
      </c>
      <c r="B727" s="122" t="s">
        <v>963</v>
      </c>
      <c r="C727" s="123" t="s">
        <v>447</v>
      </c>
      <c r="D727" s="124" t="s">
        <v>831</v>
      </c>
      <c r="E727" s="125" t="s">
        <v>75</v>
      </c>
      <c r="F727" s="57" t="str">
        <f>VLOOKUP(D727,Háttér!$Q$2:$R$24,2,0)</f>
        <v>Turizmus_vendéglátás</v>
      </c>
      <c r="G727" s="57" t="str">
        <f t="shared" si="22"/>
        <v>Mátészalkai SZC Budai Nagy Antal Technikum és Szakgimnázium Turizmus_vendéglátás</v>
      </c>
      <c r="H727" s="126" t="s">
        <v>75</v>
      </c>
      <c r="I727" s="127" t="s">
        <v>75</v>
      </c>
      <c r="J727" s="126" t="s">
        <v>75</v>
      </c>
      <c r="K727" s="128">
        <v>16</v>
      </c>
      <c r="L727" s="128">
        <v>57</v>
      </c>
      <c r="M727" s="117">
        <v>13</v>
      </c>
      <c r="N727" s="128">
        <v>55</v>
      </c>
      <c r="O727" s="128"/>
      <c r="P727" s="128">
        <v>9</v>
      </c>
      <c r="Q727" s="116" t="str">
        <f t="shared" si="23"/>
        <v>+</v>
      </c>
      <c r="R727" s="118"/>
      <c r="S727" s="129" t="s">
        <v>832</v>
      </c>
      <c r="T727" s="136"/>
      <c r="U727" s="131" t="s">
        <v>833</v>
      </c>
    </row>
    <row r="728" spans="1:21" ht="43.5" hidden="1" x14ac:dyDescent="0.35">
      <c r="A728" s="121" t="str">
        <f>IFERROR(VLOOKUP(B728,[25]lista!$B$2:$C$46,2,0),"")</f>
        <v>Szabolcs-Szatmár-Bereg</v>
      </c>
      <c r="B728" s="122" t="s">
        <v>963</v>
      </c>
      <c r="C728" s="123" t="s">
        <v>447</v>
      </c>
      <c r="D728" s="124" t="s">
        <v>835</v>
      </c>
      <c r="E728" s="125" t="s">
        <v>75</v>
      </c>
      <c r="F728" s="57" t="str">
        <f>VLOOKUP(D728,Háttér!$Q$2:$R$24,2,0)</f>
        <v>Informatika_és_távközlés</v>
      </c>
      <c r="G728" s="57" t="str">
        <f t="shared" si="22"/>
        <v>Mátészalkai SZC Budai Nagy Antal Technikum és Szakgimnázium Informatika_és_távközlés</v>
      </c>
      <c r="H728" s="126" t="s">
        <v>75</v>
      </c>
      <c r="I728" s="127" t="s">
        <v>75</v>
      </c>
      <c r="J728" s="126" t="s">
        <v>75</v>
      </c>
      <c r="K728" s="128">
        <v>16</v>
      </c>
      <c r="L728" s="128">
        <v>43</v>
      </c>
      <c r="M728" s="117">
        <v>12</v>
      </c>
      <c r="N728" s="128">
        <v>0</v>
      </c>
      <c r="O728" s="128"/>
      <c r="P728" s="128">
        <v>0</v>
      </c>
      <c r="Q728" s="116" t="str">
        <f t="shared" si="23"/>
        <v>+</v>
      </c>
      <c r="R728" s="118"/>
      <c r="S728" s="129" t="s">
        <v>832</v>
      </c>
      <c r="T728" s="138" t="s">
        <v>966</v>
      </c>
      <c r="U728" s="131" t="s">
        <v>833</v>
      </c>
    </row>
    <row r="729" spans="1:21" ht="29" hidden="1" x14ac:dyDescent="0.35">
      <c r="A729" s="121" t="str">
        <f>IFERROR(VLOOKUP(B729,[26]lista!$B$2:$C$46,2,0),"")</f>
        <v>Borsod-Abaúj-Zemplén</v>
      </c>
      <c r="B729" s="122" t="s">
        <v>967</v>
      </c>
      <c r="C729" s="197" t="s">
        <v>451</v>
      </c>
      <c r="D729" s="124" t="s">
        <v>834</v>
      </c>
      <c r="E729" s="125" t="s">
        <v>75</v>
      </c>
      <c r="F729" s="57" t="str">
        <f>VLOOKUP(D729,Háttér!$Q$2:$R$24,2,0)</f>
        <v>Gépészet</v>
      </c>
      <c r="G729" s="57" t="str">
        <f t="shared" si="22"/>
        <v>Miskolci SZC Andrássy Gyula Gépipari Technikum Gépészet</v>
      </c>
      <c r="H729" s="126" t="s">
        <v>75</v>
      </c>
      <c r="I729" s="127" t="s">
        <v>75</v>
      </c>
      <c r="J729" s="126" t="s">
        <v>75</v>
      </c>
      <c r="K729" s="128">
        <v>96</v>
      </c>
      <c r="L729" s="128">
        <v>209</v>
      </c>
      <c r="M729" s="117">
        <v>71</v>
      </c>
      <c r="N729" s="128">
        <v>353</v>
      </c>
      <c r="O729" s="128"/>
      <c r="P729" s="128">
        <v>72</v>
      </c>
      <c r="Q729" s="116" t="str">
        <f t="shared" si="23"/>
        <v>-</v>
      </c>
      <c r="R729" s="118"/>
      <c r="S729" s="129" t="s">
        <v>832</v>
      </c>
      <c r="T729" s="198"/>
      <c r="U729" s="131" t="s">
        <v>833</v>
      </c>
    </row>
    <row r="730" spans="1:21" ht="29" hidden="1" x14ac:dyDescent="0.35">
      <c r="A730" s="121" t="str">
        <f>IFERROR(VLOOKUP(B730,[26]lista!$B$2:$C$46,2,0),"")</f>
        <v>Borsod-Abaúj-Zemplén</v>
      </c>
      <c r="B730" s="122" t="s">
        <v>967</v>
      </c>
      <c r="C730" s="123" t="s">
        <v>451</v>
      </c>
      <c r="D730" s="124" t="s">
        <v>846</v>
      </c>
      <c r="E730" s="125" t="s">
        <v>75</v>
      </c>
      <c r="F730" s="57" t="str">
        <f>VLOOKUP(D730,Háttér!$Q$2:$R$24,2,0)</f>
        <v>Specializált_gép_és_járműgyártás</v>
      </c>
      <c r="G730" s="57" t="str">
        <f t="shared" si="22"/>
        <v>Miskolci SZC Andrássy Gyula Gépipari Technikum Specializált_gép_és_járműgyártás</v>
      </c>
      <c r="H730" s="126" t="s">
        <v>75</v>
      </c>
      <c r="I730" s="127" t="s">
        <v>75</v>
      </c>
      <c r="J730" s="126" t="s">
        <v>75</v>
      </c>
      <c r="K730" s="128">
        <v>32</v>
      </c>
      <c r="L730" s="128">
        <v>133</v>
      </c>
      <c r="M730" s="117">
        <v>18</v>
      </c>
      <c r="N730" s="128">
        <v>0</v>
      </c>
      <c r="O730" s="128"/>
      <c r="P730" s="128">
        <v>18</v>
      </c>
      <c r="Q730" s="116" t="str">
        <f t="shared" si="23"/>
        <v>+</v>
      </c>
      <c r="R730" s="118"/>
      <c r="S730" s="129" t="s">
        <v>832</v>
      </c>
      <c r="T730" s="198"/>
      <c r="U730" s="131" t="s">
        <v>833</v>
      </c>
    </row>
    <row r="731" spans="1:21" ht="29" hidden="1" x14ac:dyDescent="0.35">
      <c r="A731" s="121" t="str">
        <f>IFERROR(VLOOKUP(B731,[26]lista!$B$2:$C$46,2,0),"")</f>
        <v>Borsod-Abaúj-Zemplén</v>
      </c>
      <c r="B731" s="122" t="s">
        <v>967</v>
      </c>
      <c r="C731" s="123" t="s">
        <v>452</v>
      </c>
      <c r="D731" s="124" t="s">
        <v>836</v>
      </c>
      <c r="E731" s="125" t="s">
        <v>75</v>
      </c>
      <c r="F731" s="57" t="str">
        <f>VLOOKUP(D731,Háttér!$Q$2:$R$24,2,0)</f>
        <v>Gazdálkodás_és_menedzsment</v>
      </c>
      <c r="G731" s="57" t="str">
        <f t="shared" si="22"/>
        <v>Miskolci SZC Baross Gábor Üzleti és Közlekedési Technikum Gazdálkodás_és_menedzsment</v>
      </c>
      <c r="H731" s="126" t="s">
        <v>75</v>
      </c>
      <c r="I731" s="127" t="s">
        <v>75</v>
      </c>
      <c r="J731" s="126" t="s">
        <v>75</v>
      </c>
      <c r="K731" s="128">
        <v>64</v>
      </c>
      <c r="L731" s="128">
        <v>128</v>
      </c>
      <c r="M731" s="117">
        <v>26</v>
      </c>
      <c r="N731" s="128">
        <v>0</v>
      </c>
      <c r="O731" s="128"/>
      <c r="P731" s="128">
        <v>0</v>
      </c>
      <c r="Q731" s="116" t="str">
        <f t="shared" si="23"/>
        <v>+</v>
      </c>
      <c r="R731" s="118"/>
      <c r="S731" s="129" t="s">
        <v>832</v>
      </c>
      <c r="T731" s="199" t="s">
        <v>968</v>
      </c>
      <c r="U731" s="131" t="s">
        <v>833</v>
      </c>
    </row>
    <row r="732" spans="1:21" ht="29" hidden="1" x14ac:dyDescent="0.35">
      <c r="A732" s="121" t="str">
        <f>IFERROR(VLOOKUP(B732,[26]lista!$B$2:$C$46,2,0),"")</f>
        <v>Borsod-Abaúj-Zemplén</v>
      </c>
      <c r="B732" s="122" t="s">
        <v>967</v>
      </c>
      <c r="C732" s="123" t="s">
        <v>452</v>
      </c>
      <c r="D732" s="124" t="s">
        <v>847</v>
      </c>
      <c r="E732" s="125" t="s">
        <v>75</v>
      </c>
      <c r="F732" s="57" t="str">
        <f>VLOOKUP(D732,Háttér!$Q$2:$R$24,2,0)</f>
        <v>Közlekedés_és_szállítmányozás</v>
      </c>
      <c r="G732" s="57" t="str">
        <f t="shared" si="22"/>
        <v>Miskolci SZC Baross Gábor Üzleti és Közlekedési Technikum Közlekedés_és_szállítmányozás</v>
      </c>
      <c r="H732" s="126" t="s">
        <v>75</v>
      </c>
      <c r="I732" s="127" t="s">
        <v>75</v>
      </c>
      <c r="J732" s="126" t="s">
        <v>75</v>
      </c>
      <c r="K732" s="128">
        <v>96</v>
      </c>
      <c r="L732" s="128">
        <v>176</v>
      </c>
      <c r="M732" s="117">
        <v>53</v>
      </c>
      <c r="N732" s="128">
        <v>242</v>
      </c>
      <c r="O732" s="128"/>
      <c r="P732" s="128">
        <v>59</v>
      </c>
      <c r="Q732" s="116" t="str">
        <f t="shared" si="23"/>
        <v>-</v>
      </c>
      <c r="R732" s="118"/>
      <c r="S732" s="129" t="s">
        <v>832</v>
      </c>
      <c r="T732" s="198"/>
      <c r="U732" s="131" t="s">
        <v>833</v>
      </c>
    </row>
    <row r="733" spans="1:21" ht="43.5" hidden="1" x14ac:dyDescent="0.35">
      <c r="A733" s="121" t="str">
        <f>IFERROR(VLOOKUP(B733,[26]lista!$B$2:$C$46,2,0),"")</f>
        <v>Borsod-Abaúj-Zemplén</v>
      </c>
      <c r="B733" s="122" t="s">
        <v>967</v>
      </c>
      <c r="C733" s="123" t="s">
        <v>453</v>
      </c>
      <c r="D733" s="124" t="s">
        <v>836</v>
      </c>
      <c r="E733" s="175" t="s">
        <v>869</v>
      </c>
      <c r="F733" s="57" t="str">
        <f>VLOOKUP(D733,Háttér!$Q$2:$R$24,2,0)</f>
        <v>Gazdálkodás_és_menedzsment</v>
      </c>
      <c r="G733" s="57" t="str">
        <f t="shared" si="22"/>
        <v>Miskolci SZC Berzeviczy Gergely Technikum Gazdálkodás_és_menedzsment</v>
      </c>
      <c r="H733" s="134" t="s">
        <v>74</v>
      </c>
      <c r="I733" s="127" t="s">
        <v>75</v>
      </c>
      <c r="J733" s="126" t="s">
        <v>75</v>
      </c>
      <c r="K733" s="128">
        <v>32</v>
      </c>
      <c r="L733" s="128">
        <v>242</v>
      </c>
      <c r="M733" s="117">
        <v>48</v>
      </c>
      <c r="N733" s="128">
        <v>0</v>
      </c>
      <c r="O733" s="128"/>
      <c r="P733" s="128">
        <v>0</v>
      </c>
      <c r="Q733" s="116" t="str">
        <f t="shared" si="23"/>
        <v>+</v>
      </c>
      <c r="R733" s="118" t="s">
        <v>969</v>
      </c>
      <c r="S733" s="129" t="s">
        <v>832</v>
      </c>
      <c r="T733" s="198"/>
      <c r="U733" s="131" t="s">
        <v>833</v>
      </c>
    </row>
    <row r="734" spans="1:21" ht="29" hidden="1" x14ac:dyDescent="0.35">
      <c r="A734" s="121" t="str">
        <f>IFERROR(VLOOKUP(B734,[26]lista!$B$2:$C$46,2,0),"")</f>
        <v>Borsod-Abaúj-Zemplén</v>
      </c>
      <c r="B734" s="122" t="s">
        <v>967</v>
      </c>
      <c r="C734" s="123" t="s">
        <v>453</v>
      </c>
      <c r="D734" s="124" t="s">
        <v>836</v>
      </c>
      <c r="E734" s="125" t="s">
        <v>869</v>
      </c>
      <c r="F734" s="57" t="str">
        <f>VLOOKUP(D734,Háttér!$Q$2:$R$24,2,0)</f>
        <v>Gazdálkodás_és_menedzsment</v>
      </c>
      <c r="G734" s="57" t="str">
        <f t="shared" si="22"/>
        <v>Miskolci SZC Berzeviczy Gergely Technikum Gazdálkodás_és_menedzsment</v>
      </c>
      <c r="H734" s="126" t="s">
        <v>74</v>
      </c>
      <c r="I734" s="127" t="s">
        <v>75</v>
      </c>
      <c r="J734" s="126" t="s">
        <v>75</v>
      </c>
      <c r="K734" s="128">
        <v>16</v>
      </c>
      <c r="L734" s="128">
        <v>0</v>
      </c>
      <c r="M734" s="117"/>
      <c r="N734" s="128">
        <v>174</v>
      </c>
      <c r="O734" s="128"/>
      <c r="P734" s="128">
        <v>17</v>
      </c>
      <c r="Q734" s="116" t="str">
        <f t="shared" si="23"/>
        <v>-</v>
      </c>
      <c r="R734" s="118" t="s">
        <v>970</v>
      </c>
      <c r="S734" s="129" t="s">
        <v>832</v>
      </c>
      <c r="T734" s="198"/>
      <c r="U734" s="131" t="s">
        <v>833</v>
      </c>
    </row>
    <row r="735" spans="1:21" ht="29" hidden="1" x14ac:dyDescent="0.35">
      <c r="A735" s="121" t="str">
        <f>IFERROR(VLOOKUP(B735,[26]lista!$B$2:$C$46,2,0),"")</f>
        <v>Borsod-Abaúj-Zemplén</v>
      </c>
      <c r="B735" s="122" t="s">
        <v>967</v>
      </c>
      <c r="C735" s="123" t="s">
        <v>453</v>
      </c>
      <c r="D735" s="124" t="s">
        <v>836</v>
      </c>
      <c r="E735" s="125" t="s">
        <v>858</v>
      </c>
      <c r="F735" s="57" t="str">
        <f>VLOOKUP(D735,Háttér!$Q$2:$R$24,2,0)</f>
        <v>Gazdálkodás_és_menedzsment</v>
      </c>
      <c r="G735" s="57" t="str">
        <f t="shared" si="22"/>
        <v>Miskolci SZC Berzeviczy Gergely Technikum Gazdálkodás_és_menedzsment</v>
      </c>
      <c r="H735" s="126" t="s">
        <v>74</v>
      </c>
      <c r="I735" s="127" t="s">
        <v>75</v>
      </c>
      <c r="J735" s="126" t="s">
        <v>75</v>
      </c>
      <c r="K735" s="128">
        <v>16</v>
      </c>
      <c r="L735" s="128">
        <v>72</v>
      </c>
      <c r="M735" s="117">
        <v>16</v>
      </c>
      <c r="N735" s="128">
        <v>64</v>
      </c>
      <c r="O735" s="128"/>
      <c r="P735" s="128">
        <v>17</v>
      </c>
      <c r="Q735" s="116" t="str">
        <f t="shared" si="23"/>
        <v>-</v>
      </c>
      <c r="R735" s="118" t="s">
        <v>971</v>
      </c>
      <c r="S735" s="129" t="s">
        <v>832</v>
      </c>
      <c r="T735" s="198"/>
      <c r="U735" s="131" t="s">
        <v>833</v>
      </c>
    </row>
    <row r="736" spans="1:21" ht="29" hidden="1" x14ac:dyDescent="0.35">
      <c r="A736" s="121" t="str">
        <f>IFERROR(VLOOKUP(B736,[26]lista!$B$2:$C$46,2,0),"")</f>
        <v>Borsod-Abaúj-Zemplén</v>
      </c>
      <c r="B736" s="122" t="s">
        <v>967</v>
      </c>
      <c r="C736" s="123" t="s">
        <v>453</v>
      </c>
      <c r="D736" s="124" t="s">
        <v>848</v>
      </c>
      <c r="E736" s="125" t="s">
        <v>75</v>
      </c>
      <c r="F736" s="57" t="str">
        <f>VLOOKUP(D736,Háttér!$Q$2:$R$24,2,0)</f>
        <v>Kereskedelem</v>
      </c>
      <c r="G736" s="57" t="str">
        <f t="shared" si="22"/>
        <v>Miskolci SZC Berzeviczy Gergely Technikum Kereskedelem</v>
      </c>
      <c r="H736" s="126" t="s">
        <v>75</v>
      </c>
      <c r="I736" s="127" t="s">
        <v>75</v>
      </c>
      <c r="J736" s="126" t="s">
        <v>75</v>
      </c>
      <c r="K736" s="128">
        <v>32</v>
      </c>
      <c r="L736" s="128">
        <v>220</v>
      </c>
      <c r="M736" s="117">
        <v>32</v>
      </c>
      <c r="N736" s="128">
        <v>191</v>
      </c>
      <c r="O736" s="128"/>
      <c r="P736" s="128">
        <v>34</v>
      </c>
      <c r="Q736" s="116" t="str">
        <f t="shared" si="23"/>
        <v>-</v>
      </c>
      <c r="R736" s="118"/>
      <c r="S736" s="129" t="s">
        <v>832</v>
      </c>
      <c r="T736" s="198"/>
      <c r="U736" s="131" t="s">
        <v>833</v>
      </c>
    </row>
    <row r="737" spans="1:21" ht="29" hidden="1" x14ac:dyDescent="0.35">
      <c r="A737" s="121" t="str">
        <f>IFERROR(VLOOKUP(B737,[26]lista!$B$2:$C$46,2,0),"")</f>
        <v>Borsod-Abaúj-Zemplén</v>
      </c>
      <c r="B737" s="122" t="s">
        <v>967</v>
      </c>
      <c r="C737" s="123" t="s">
        <v>453</v>
      </c>
      <c r="D737" s="124" t="s">
        <v>831</v>
      </c>
      <c r="E737" s="125" t="s">
        <v>75</v>
      </c>
      <c r="F737" s="57" t="str">
        <f>VLOOKUP(D737,Háttér!$Q$2:$R$24,2,0)</f>
        <v>Turizmus_vendéglátás</v>
      </c>
      <c r="G737" s="57" t="str">
        <f t="shared" si="22"/>
        <v>Miskolci SZC Berzeviczy Gergely Technikum Turizmus_vendéglátás</v>
      </c>
      <c r="H737" s="126" t="s">
        <v>75</v>
      </c>
      <c r="I737" s="127" t="s">
        <v>869</v>
      </c>
      <c r="J737" s="126" t="s">
        <v>74</v>
      </c>
      <c r="K737" s="128">
        <v>16</v>
      </c>
      <c r="L737" s="128">
        <v>161</v>
      </c>
      <c r="M737" s="117">
        <v>14</v>
      </c>
      <c r="N737" s="128">
        <v>153</v>
      </c>
      <c r="O737" s="128"/>
      <c r="P737" s="128">
        <v>14</v>
      </c>
      <c r="Q737" s="116" t="str">
        <f t="shared" si="23"/>
        <v>+</v>
      </c>
      <c r="R737" s="118" t="s">
        <v>972</v>
      </c>
      <c r="S737" s="129" t="s">
        <v>832</v>
      </c>
      <c r="T737" s="198"/>
      <c r="U737" s="131" t="s">
        <v>833</v>
      </c>
    </row>
    <row r="738" spans="1:21" ht="29" hidden="1" x14ac:dyDescent="0.35">
      <c r="A738" s="121" t="str">
        <f>IFERROR(VLOOKUP(B738,[26]lista!$B$2:$C$46,2,0),"")</f>
        <v>Borsod-Abaúj-Zemplén</v>
      </c>
      <c r="B738" s="122" t="s">
        <v>967</v>
      </c>
      <c r="C738" s="123" t="s">
        <v>453</v>
      </c>
      <c r="D738" s="124" t="s">
        <v>831</v>
      </c>
      <c r="E738" s="125" t="s">
        <v>75</v>
      </c>
      <c r="F738" s="57" t="str">
        <f>VLOOKUP(D738,Háttér!$Q$2:$R$24,2,0)</f>
        <v>Turizmus_vendéglátás</v>
      </c>
      <c r="G738" s="57" t="str">
        <f t="shared" si="22"/>
        <v>Miskolci SZC Berzeviczy Gergely Technikum Turizmus_vendéglátás</v>
      </c>
      <c r="H738" s="126" t="s">
        <v>75</v>
      </c>
      <c r="I738" s="127" t="s">
        <v>858</v>
      </c>
      <c r="J738" s="126" t="s">
        <v>74</v>
      </c>
      <c r="K738" s="128">
        <v>16</v>
      </c>
      <c r="L738" s="128">
        <v>54</v>
      </c>
      <c r="M738" s="117">
        <v>14</v>
      </c>
      <c r="N738" s="128">
        <v>83</v>
      </c>
      <c r="O738" s="128"/>
      <c r="P738" s="128">
        <v>14</v>
      </c>
      <c r="Q738" s="116" t="str">
        <f t="shared" si="23"/>
        <v>+</v>
      </c>
      <c r="R738" s="118" t="s">
        <v>973</v>
      </c>
      <c r="S738" s="129" t="s">
        <v>832</v>
      </c>
      <c r="T738" s="198"/>
      <c r="U738" s="131" t="s">
        <v>833</v>
      </c>
    </row>
    <row r="739" spans="1:21" ht="29" hidden="1" x14ac:dyDescent="0.35">
      <c r="A739" s="121" t="str">
        <f>IFERROR(VLOOKUP(B739,[26]lista!$B$2:$C$46,2,0),"")</f>
        <v>Borsod-Abaúj-Zemplén</v>
      </c>
      <c r="B739" s="122" t="s">
        <v>967</v>
      </c>
      <c r="C739" s="123" t="s">
        <v>454</v>
      </c>
      <c r="D739" s="124" t="s">
        <v>857</v>
      </c>
      <c r="E739" s="125" t="s">
        <v>75</v>
      </c>
      <c r="F739" s="57" t="str">
        <f>VLOOKUP(D739,Háttér!$Q$2:$R$24,2,0)</f>
        <v>Elektronika_és_elektrotechnika</v>
      </c>
      <c r="G739" s="57" t="str">
        <f t="shared" si="22"/>
        <v>Miskolci SZC Bláthy Ottó Villamosipari Technikum Elektronika_és_elektrotechnika</v>
      </c>
      <c r="H739" s="126" t="s">
        <v>75</v>
      </c>
      <c r="I739" s="127" t="s">
        <v>75</v>
      </c>
      <c r="J739" s="126" t="s">
        <v>75</v>
      </c>
      <c r="K739" s="128">
        <v>128</v>
      </c>
      <c r="L739" s="128">
        <v>317</v>
      </c>
      <c r="M739" s="117">
        <v>123</v>
      </c>
      <c r="N739" s="128">
        <v>449</v>
      </c>
      <c r="O739" s="128"/>
      <c r="P739" s="128">
        <v>93</v>
      </c>
      <c r="Q739" s="116" t="str">
        <f t="shared" si="23"/>
        <v>+</v>
      </c>
      <c r="R739" s="118"/>
      <c r="S739" s="129" t="s">
        <v>832</v>
      </c>
      <c r="T739" s="198"/>
      <c r="U739" s="131" t="s">
        <v>833</v>
      </c>
    </row>
    <row r="740" spans="1:21" ht="29" hidden="1" x14ac:dyDescent="0.35">
      <c r="A740" s="121" t="str">
        <f>IFERROR(VLOOKUP(B740,[26]lista!$B$2:$C$46,2,0),"")</f>
        <v>Borsod-Abaúj-Zemplén</v>
      </c>
      <c r="B740" s="122" t="s">
        <v>967</v>
      </c>
      <c r="C740" s="123" t="s">
        <v>455</v>
      </c>
      <c r="D740" s="124" t="s">
        <v>835</v>
      </c>
      <c r="E740" s="125" t="s">
        <v>75</v>
      </c>
      <c r="F740" s="57" t="str">
        <f>VLOOKUP(D740,Háttér!$Q$2:$R$24,2,0)</f>
        <v>Informatika_és_távközlés</v>
      </c>
      <c r="G740" s="57" t="str">
        <f t="shared" si="22"/>
        <v>Miskolci SZC Kandó Kálmán Informatikai Technikum Informatika_és_távközlés</v>
      </c>
      <c r="H740" s="126" t="s">
        <v>75</v>
      </c>
      <c r="I740" s="127" t="s">
        <v>75</v>
      </c>
      <c r="J740" s="126" t="s">
        <v>75</v>
      </c>
      <c r="K740" s="128">
        <v>160</v>
      </c>
      <c r="L740" s="128">
        <v>511</v>
      </c>
      <c r="M740" s="117">
        <v>140</v>
      </c>
      <c r="N740" s="128">
        <v>703</v>
      </c>
      <c r="O740" s="128"/>
      <c r="P740" s="128">
        <v>123</v>
      </c>
      <c r="Q740" s="116" t="str">
        <f t="shared" si="23"/>
        <v>+</v>
      </c>
      <c r="R740" s="118"/>
      <c r="S740" s="129" t="s">
        <v>832</v>
      </c>
      <c r="T740" s="198"/>
      <c r="U740" s="131" t="s">
        <v>833</v>
      </c>
    </row>
    <row r="741" spans="1:21" ht="29" hidden="1" x14ac:dyDescent="0.35">
      <c r="A741" s="121" t="str">
        <f>IFERROR(VLOOKUP(B741,[26]lista!$B$2:$C$46,2,0),"")</f>
        <v>Borsod-Abaúj-Zemplén</v>
      </c>
      <c r="B741" s="122" t="s">
        <v>967</v>
      </c>
      <c r="C741" s="123" t="s">
        <v>456</v>
      </c>
      <c r="D741" s="124" t="s">
        <v>851</v>
      </c>
      <c r="E741" s="125" t="s">
        <v>75</v>
      </c>
      <c r="F741" s="57" t="str">
        <f>VLOOKUP(D741,Háttér!$Q$2:$R$24,2,0)</f>
        <v>Építőipar</v>
      </c>
      <c r="G741" s="57" t="str">
        <f t="shared" si="22"/>
        <v>Miskolci SZC Kós Károly Építőipari, Kreatív Technikum és Szakképző Iskola Építőipar</v>
      </c>
      <c r="H741" s="126" t="s">
        <v>75</v>
      </c>
      <c r="I741" s="127" t="s">
        <v>75</v>
      </c>
      <c r="J741" s="126" t="s">
        <v>75</v>
      </c>
      <c r="K741" s="128">
        <v>48</v>
      </c>
      <c r="L741" s="128">
        <v>74</v>
      </c>
      <c r="M741" s="117">
        <v>20</v>
      </c>
      <c r="N741" s="128">
        <v>63</v>
      </c>
      <c r="O741" s="128"/>
      <c r="P741" s="128">
        <v>12</v>
      </c>
      <c r="Q741" s="116" t="str">
        <f t="shared" si="23"/>
        <v>+</v>
      </c>
      <c r="R741" s="118"/>
      <c r="S741" s="129" t="s">
        <v>832</v>
      </c>
      <c r="T741" s="198"/>
      <c r="U741" s="131" t="s">
        <v>833</v>
      </c>
    </row>
    <row r="742" spans="1:21" ht="29" hidden="1" x14ac:dyDescent="0.35">
      <c r="A742" s="121" t="str">
        <f>IFERROR(VLOOKUP(B742,[26]lista!$B$2:$C$46,2,0),"")</f>
        <v>Borsod-Abaúj-Zemplén</v>
      </c>
      <c r="B742" s="122" t="s">
        <v>967</v>
      </c>
      <c r="C742" s="123" t="s">
        <v>456</v>
      </c>
      <c r="D742" s="124" t="s">
        <v>856</v>
      </c>
      <c r="E742" s="125" t="s">
        <v>75</v>
      </c>
      <c r="F742" s="57" t="str">
        <f>VLOOKUP(D742,Háttér!$Q$2:$R$24,2,0)</f>
        <v>Épületgépészet</v>
      </c>
      <c r="G742" s="57" t="str">
        <f t="shared" si="22"/>
        <v>Miskolci SZC Kós Károly Építőipari, Kreatív Technikum és Szakképző Iskola Épületgépészet</v>
      </c>
      <c r="H742" s="126" t="s">
        <v>75</v>
      </c>
      <c r="I742" s="127" t="s">
        <v>75</v>
      </c>
      <c r="J742" s="126" t="s">
        <v>75</v>
      </c>
      <c r="K742" s="128">
        <v>32</v>
      </c>
      <c r="L742" s="128">
        <v>112</v>
      </c>
      <c r="M742" s="117">
        <v>23</v>
      </c>
      <c r="N742" s="128">
        <v>68</v>
      </c>
      <c r="O742" s="128"/>
      <c r="P742" s="128">
        <v>20</v>
      </c>
      <c r="Q742" s="116" t="str">
        <f t="shared" si="23"/>
        <v>+</v>
      </c>
      <c r="R742" s="118"/>
      <c r="S742" s="129" t="s">
        <v>832</v>
      </c>
      <c r="T742" s="198"/>
      <c r="U742" s="131" t="s">
        <v>833</v>
      </c>
    </row>
    <row r="743" spans="1:21" ht="29" hidden="1" x14ac:dyDescent="0.35">
      <c r="A743" s="121" t="str">
        <f>IFERROR(VLOOKUP(B743,[26]lista!$B$2:$C$46,2,0),"")</f>
        <v>Borsod-Abaúj-Zemplén</v>
      </c>
      <c r="B743" s="122" t="s">
        <v>967</v>
      </c>
      <c r="C743" s="123" t="s">
        <v>456</v>
      </c>
      <c r="D743" s="124" t="s">
        <v>844</v>
      </c>
      <c r="E743" s="125" t="s">
        <v>75</v>
      </c>
      <c r="F743" s="57" t="str">
        <f>VLOOKUP(D743,Háttér!$Q$2:$R$24,2,0)</f>
        <v>Fa_és_bútoripar</v>
      </c>
      <c r="G743" s="57" t="str">
        <f t="shared" si="22"/>
        <v>Miskolci SZC Kós Károly Építőipari, Kreatív Technikum és Szakképző Iskola Fa_és_bútoripar</v>
      </c>
      <c r="H743" s="126" t="s">
        <v>75</v>
      </c>
      <c r="I743" s="127" t="s">
        <v>75</v>
      </c>
      <c r="J743" s="126" t="s">
        <v>75</v>
      </c>
      <c r="K743" s="128">
        <v>16</v>
      </c>
      <c r="L743" s="128">
        <v>37</v>
      </c>
      <c r="M743" s="117">
        <v>13</v>
      </c>
      <c r="N743" s="128">
        <v>10</v>
      </c>
      <c r="O743" s="128"/>
      <c r="P743" s="128">
        <v>2</v>
      </c>
      <c r="Q743" s="116" t="str">
        <f t="shared" si="23"/>
        <v>+</v>
      </c>
      <c r="R743" s="118"/>
      <c r="S743" s="129" t="s">
        <v>832</v>
      </c>
      <c r="T743" s="198"/>
      <c r="U743" s="131" t="s">
        <v>833</v>
      </c>
    </row>
    <row r="744" spans="1:21" ht="29" hidden="1" x14ac:dyDescent="0.35">
      <c r="A744" s="121" t="str">
        <f>IFERROR(VLOOKUP(B744,[26]lista!$B$2:$C$46,2,0),"")</f>
        <v>Borsod-Abaúj-Zemplén</v>
      </c>
      <c r="B744" s="122" t="s">
        <v>967</v>
      </c>
      <c r="C744" s="123" t="s">
        <v>456</v>
      </c>
      <c r="D744" s="124" t="s">
        <v>854</v>
      </c>
      <c r="E744" s="125" t="s">
        <v>75</v>
      </c>
      <c r="F744" s="57" t="str">
        <f>VLOOKUP(D744,Háttér!$Q$2:$R$24,2,0)</f>
        <v>Vegyipar</v>
      </c>
      <c r="G744" s="57" t="str">
        <f t="shared" si="22"/>
        <v>Miskolci SZC Kós Károly Építőipari, Kreatív Technikum és Szakképző Iskola Vegyipar</v>
      </c>
      <c r="H744" s="126" t="s">
        <v>75</v>
      </c>
      <c r="I744" s="127" t="s">
        <v>75</v>
      </c>
      <c r="J744" s="126" t="s">
        <v>75</v>
      </c>
      <c r="K744" s="128">
        <v>16</v>
      </c>
      <c r="L744" s="128">
        <v>21</v>
      </c>
      <c r="M744" s="117">
        <v>2</v>
      </c>
      <c r="N744" s="128">
        <v>18</v>
      </c>
      <c r="O744" s="128"/>
      <c r="P744" s="128">
        <v>5</v>
      </c>
      <c r="Q744" s="116" t="str">
        <f t="shared" si="23"/>
        <v>-</v>
      </c>
      <c r="R744" s="118"/>
      <c r="S744" s="129" t="s">
        <v>832</v>
      </c>
      <c r="T744" s="198"/>
      <c r="U744" s="131" t="s">
        <v>833</v>
      </c>
    </row>
    <row r="745" spans="1:21" ht="29" hidden="1" x14ac:dyDescent="0.35">
      <c r="A745" s="121" t="str">
        <f>IFERROR(VLOOKUP(B745,[26]lista!$B$2:$C$46,2,0),"")</f>
        <v>Borsod-Abaúj-Zemplén</v>
      </c>
      <c r="B745" s="122" t="s">
        <v>967</v>
      </c>
      <c r="C745" s="123" t="s">
        <v>456</v>
      </c>
      <c r="D745" s="124" t="s">
        <v>864</v>
      </c>
      <c r="E745" s="125" t="s">
        <v>75</v>
      </c>
      <c r="F745" s="57" t="str">
        <f>VLOOKUP(D745,Háttér!$Q$2:$R$24,2,0)</f>
        <v>Környezetvédelem_és_vízügy</v>
      </c>
      <c r="G745" s="57" t="str">
        <f t="shared" si="22"/>
        <v>Miskolci SZC Kós Károly Építőipari, Kreatív Technikum és Szakképző Iskola Környezetvédelem_és_vízügy</v>
      </c>
      <c r="H745" s="126" t="s">
        <v>75</v>
      </c>
      <c r="I745" s="127" t="s">
        <v>75</v>
      </c>
      <c r="J745" s="126" t="s">
        <v>75</v>
      </c>
      <c r="K745" s="128">
        <v>16</v>
      </c>
      <c r="L745" s="128">
        <v>47</v>
      </c>
      <c r="M745" s="117">
        <v>7</v>
      </c>
      <c r="N745" s="128">
        <v>44</v>
      </c>
      <c r="O745" s="128"/>
      <c r="P745" s="128">
        <v>2</v>
      </c>
      <c r="Q745" s="116" t="str">
        <f t="shared" si="23"/>
        <v>+</v>
      </c>
      <c r="R745" s="118"/>
      <c r="S745" s="129" t="s">
        <v>832</v>
      </c>
      <c r="T745" s="198"/>
      <c r="U745" s="131" t="s">
        <v>833</v>
      </c>
    </row>
    <row r="746" spans="1:21" ht="29" hidden="1" x14ac:dyDescent="0.35">
      <c r="A746" s="121" t="str">
        <f>IFERROR(VLOOKUP(B746,[26]lista!$B$2:$C$46,2,0),"")</f>
        <v>Borsod-Abaúj-Zemplén</v>
      </c>
      <c r="B746" s="122" t="s">
        <v>967</v>
      </c>
      <c r="C746" s="123" t="s">
        <v>456</v>
      </c>
      <c r="D746" s="124" t="s">
        <v>845</v>
      </c>
      <c r="E746" s="125" t="s">
        <v>75</v>
      </c>
      <c r="F746" s="57" t="str">
        <f>VLOOKUP(D746,Háttér!$Q$2:$R$24,2,0)</f>
        <v>Kreatív</v>
      </c>
      <c r="G746" s="57" t="str">
        <f t="shared" si="22"/>
        <v>Miskolci SZC Kós Károly Építőipari, Kreatív Technikum és Szakképző Iskola Kreatív</v>
      </c>
      <c r="H746" s="126" t="s">
        <v>75</v>
      </c>
      <c r="I746" s="127" t="s">
        <v>75</v>
      </c>
      <c r="J746" s="126" t="s">
        <v>75</v>
      </c>
      <c r="K746" s="128">
        <v>32</v>
      </c>
      <c r="L746" s="128">
        <v>58</v>
      </c>
      <c r="M746" s="117">
        <v>12</v>
      </c>
      <c r="N746" s="128">
        <v>37</v>
      </c>
      <c r="O746" s="128"/>
      <c r="P746" s="128">
        <v>14</v>
      </c>
      <c r="Q746" s="116" t="str">
        <f t="shared" si="23"/>
        <v>-</v>
      </c>
      <c r="R746" s="118"/>
      <c r="S746" s="129" t="s">
        <v>832</v>
      </c>
      <c r="T746" s="198"/>
      <c r="U746" s="131" t="s">
        <v>833</v>
      </c>
    </row>
    <row r="747" spans="1:21" ht="101.5" hidden="1" x14ac:dyDescent="0.35">
      <c r="A747" s="121" t="str">
        <f>IFERROR(VLOOKUP(B747,[26]lista!$B$2:$C$46,2,0),"")</f>
        <v>Borsod-Abaúj-Zemplén</v>
      </c>
      <c r="B747" s="122" t="s">
        <v>967</v>
      </c>
      <c r="C747" s="123" t="s">
        <v>694</v>
      </c>
      <c r="D747" s="124" t="s">
        <v>850</v>
      </c>
      <c r="E747" s="125" t="s">
        <v>75</v>
      </c>
      <c r="F747" s="57" t="str">
        <f>VLOOKUP(D747,Háttér!$Q$2:$R$24,2,0)</f>
        <v>Szociális</v>
      </c>
      <c r="G747" s="57" t="str">
        <f t="shared" si="22"/>
        <v>Miskolci SZC Mezőcsáti Gimnázium és Szakképző Iskola Szociális</v>
      </c>
      <c r="H747" s="126" t="s">
        <v>75</v>
      </c>
      <c r="I747" s="127" t="s">
        <v>75</v>
      </c>
      <c r="J747" s="126" t="s">
        <v>75</v>
      </c>
      <c r="K747" s="128">
        <v>32</v>
      </c>
      <c r="L747" s="128">
        <v>10</v>
      </c>
      <c r="M747" s="117">
        <v>4</v>
      </c>
      <c r="N747" s="128">
        <v>0</v>
      </c>
      <c r="O747" s="128"/>
      <c r="P747" s="128">
        <v>0</v>
      </c>
      <c r="Q747" s="116" t="str">
        <f t="shared" si="23"/>
        <v>+</v>
      </c>
      <c r="R747" s="118"/>
      <c r="S747" s="129" t="s">
        <v>832</v>
      </c>
      <c r="T747" s="133" t="s">
        <v>974</v>
      </c>
      <c r="U747" s="131" t="s">
        <v>833</v>
      </c>
    </row>
    <row r="748" spans="1:21" ht="29" hidden="1" x14ac:dyDescent="0.35">
      <c r="A748" s="121" t="str">
        <f>IFERROR(VLOOKUP(B748,[26]lista!$B$2:$C$46,2,0),"")</f>
        <v>Borsod-Abaúj-Zemplén</v>
      </c>
      <c r="B748" s="122" t="s">
        <v>967</v>
      </c>
      <c r="C748" s="123" t="s">
        <v>457</v>
      </c>
      <c r="D748" s="124" t="s">
        <v>836</v>
      </c>
      <c r="E748" s="125" t="s">
        <v>75</v>
      </c>
      <c r="F748" s="57" t="str">
        <f>VLOOKUP(D748,Háttér!$Q$2:$R$24,2,0)</f>
        <v>Gazdálkodás_és_menedzsment</v>
      </c>
      <c r="G748" s="57" t="str">
        <f t="shared" si="22"/>
        <v>Miskolci SZC Mezőkövesdi Szent László Gimnázium és Közgazdasági Technikum Gazdálkodás_és_menedzsment</v>
      </c>
      <c r="H748" s="126" t="s">
        <v>75</v>
      </c>
      <c r="I748" s="127" t="s">
        <v>75</v>
      </c>
      <c r="J748" s="126" t="s">
        <v>75</v>
      </c>
      <c r="K748" s="128">
        <v>64</v>
      </c>
      <c r="L748" s="128">
        <v>66</v>
      </c>
      <c r="M748" s="117">
        <v>29</v>
      </c>
      <c r="N748" s="128">
        <v>81</v>
      </c>
      <c r="O748" s="128"/>
      <c r="P748" s="128">
        <v>32</v>
      </c>
      <c r="Q748" s="116" t="str">
        <f t="shared" si="23"/>
        <v>-</v>
      </c>
      <c r="R748" s="118"/>
      <c r="S748" s="129" t="s">
        <v>832</v>
      </c>
      <c r="T748" s="198"/>
      <c r="U748" s="131" t="s">
        <v>833</v>
      </c>
    </row>
    <row r="749" spans="1:21" ht="29" hidden="1" x14ac:dyDescent="0.35">
      <c r="A749" s="121" t="str">
        <f>IFERROR(VLOOKUP(B749,[26]lista!$B$2:$C$46,2,0),"")</f>
        <v>Borsod-Abaúj-Zemplén</v>
      </c>
      <c r="B749" s="122" t="s">
        <v>967</v>
      </c>
      <c r="C749" s="123" t="s">
        <v>457</v>
      </c>
      <c r="D749" s="124" t="s">
        <v>837</v>
      </c>
      <c r="E749" s="125" t="s">
        <v>75</v>
      </c>
      <c r="F749" s="57" t="str">
        <f>VLOOKUP(D749,Háttér!$Q$2:$R$24,2,0)</f>
        <v>Rendészet_és_közszolgálat</v>
      </c>
      <c r="G749" s="57" t="str">
        <f t="shared" si="22"/>
        <v>Miskolci SZC Mezőkövesdi Szent László Gimnázium és Közgazdasági Technikum Rendészet_és_közszolgálat</v>
      </c>
      <c r="H749" s="126" t="s">
        <v>75</v>
      </c>
      <c r="I749" s="127" t="s">
        <v>75</v>
      </c>
      <c r="J749" s="126" t="s">
        <v>75</v>
      </c>
      <c r="K749" s="128">
        <v>32</v>
      </c>
      <c r="L749" s="128">
        <v>84</v>
      </c>
      <c r="M749" s="117">
        <v>32</v>
      </c>
      <c r="N749" s="128">
        <v>147</v>
      </c>
      <c r="O749" s="128"/>
      <c r="P749" s="128">
        <v>21</v>
      </c>
      <c r="Q749" s="116" t="str">
        <f t="shared" si="23"/>
        <v>+</v>
      </c>
      <c r="R749" s="118"/>
      <c r="S749" s="129" t="s">
        <v>832</v>
      </c>
      <c r="T749" s="198"/>
      <c r="U749" s="131" t="s">
        <v>839</v>
      </c>
    </row>
    <row r="750" spans="1:21" ht="29" hidden="1" x14ac:dyDescent="0.35">
      <c r="A750" s="121" t="str">
        <f>IFERROR(VLOOKUP(B750,[26]lista!$B$2:$C$46,2,0),"")</f>
        <v>Borsod-Abaúj-Zemplén</v>
      </c>
      <c r="B750" s="122" t="s">
        <v>967</v>
      </c>
      <c r="C750" s="123" t="s">
        <v>458</v>
      </c>
      <c r="D750" s="124" t="s">
        <v>846</v>
      </c>
      <c r="E750" s="125" t="s">
        <v>75</v>
      </c>
      <c r="F750" s="57" t="str">
        <f>VLOOKUP(D750,Háttér!$Q$2:$R$24,2,0)</f>
        <v>Specializált_gép_és_járműgyártás</v>
      </c>
      <c r="G750" s="57" t="str">
        <f t="shared" si="22"/>
        <v>Miskolci SZC Szemere Bertalan Technikum, Szakképző Iskola és Kollégium Specializált_gép_és_járműgyártás</v>
      </c>
      <c r="H750" s="126" t="s">
        <v>75</v>
      </c>
      <c r="I750" s="127" t="s">
        <v>75</v>
      </c>
      <c r="J750" s="126" t="s">
        <v>75</v>
      </c>
      <c r="K750" s="128">
        <v>64</v>
      </c>
      <c r="L750" s="128">
        <v>167</v>
      </c>
      <c r="M750" s="117">
        <v>64</v>
      </c>
      <c r="N750" s="128">
        <v>102</v>
      </c>
      <c r="O750" s="128"/>
      <c r="P750" s="128">
        <v>44</v>
      </c>
      <c r="Q750" s="116" t="str">
        <f t="shared" si="23"/>
        <v>+</v>
      </c>
      <c r="R750" s="118"/>
      <c r="S750" s="129" t="s">
        <v>832</v>
      </c>
      <c r="T750" s="198"/>
      <c r="U750" s="131" t="s">
        <v>833</v>
      </c>
    </row>
    <row r="751" spans="1:21" ht="29" hidden="1" x14ac:dyDescent="0.35">
      <c r="A751" s="121" t="str">
        <f>IFERROR(VLOOKUP(B751,[26]lista!$B$2:$C$46,2,0),"")</f>
        <v>Borsod-Abaúj-Zemplén</v>
      </c>
      <c r="B751" s="122" t="s">
        <v>967</v>
      </c>
      <c r="C751" s="123" t="s">
        <v>458</v>
      </c>
      <c r="D751" s="124" t="s">
        <v>840</v>
      </c>
      <c r="E751" s="125" t="s">
        <v>75</v>
      </c>
      <c r="F751" s="57" t="str">
        <f>VLOOKUP(D751,Háttér!$Q$2:$R$24,2,0)</f>
        <v>Szépészet</v>
      </c>
      <c r="G751" s="57" t="str">
        <f t="shared" si="22"/>
        <v>Miskolci SZC Szemere Bertalan Technikum, Szakképző Iskola és Kollégium Szépészet</v>
      </c>
      <c r="H751" s="126" t="s">
        <v>75</v>
      </c>
      <c r="I751" s="127" t="s">
        <v>75</v>
      </c>
      <c r="J751" s="126" t="s">
        <v>75</v>
      </c>
      <c r="K751" s="128">
        <v>64</v>
      </c>
      <c r="L751" s="128">
        <v>451</v>
      </c>
      <c r="M751" s="117">
        <v>64</v>
      </c>
      <c r="N751" s="128">
        <v>467</v>
      </c>
      <c r="O751" s="128"/>
      <c r="P751" s="128">
        <v>56</v>
      </c>
      <c r="Q751" s="116" t="str">
        <f t="shared" si="23"/>
        <v>+</v>
      </c>
      <c r="R751" s="118"/>
      <c r="S751" s="129" t="s">
        <v>832</v>
      </c>
      <c r="T751" s="198"/>
      <c r="U751" s="131" t="s">
        <v>833</v>
      </c>
    </row>
    <row r="752" spans="1:21" ht="29" hidden="1" x14ac:dyDescent="0.35">
      <c r="A752" s="121" t="str">
        <f>IFERROR(VLOOKUP(B752,[26]lista!$B$2:$C$46,2,0),"")</f>
        <v>Borsod-Abaúj-Zemplén</v>
      </c>
      <c r="B752" s="122" t="s">
        <v>967</v>
      </c>
      <c r="C752" s="123" t="s">
        <v>458</v>
      </c>
      <c r="D752" s="124" t="s">
        <v>837</v>
      </c>
      <c r="E752" s="125" t="s">
        <v>75</v>
      </c>
      <c r="F752" s="57" t="str">
        <f>VLOOKUP(D752,Háttér!$Q$2:$R$24,2,0)</f>
        <v>Rendészet_és_közszolgálat</v>
      </c>
      <c r="G752" s="57" t="str">
        <f t="shared" si="22"/>
        <v>Miskolci SZC Szemere Bertalan Technikum, Szakképző Iskola és Kollégium Rendészet_és_közszolgálat</v>
      </c>
      <c r="H752" s="126" t="s">
        <v>75</v>
      </c>
      <c r="I752" s="127" t="s">
        <v>75</v>
      </c>
      <c r="J752" s="126" t="s">
        <v>75</v>
      </c>
      <c r="K752" s="128">
        <v>64</v>
      </c>
      <c r="L752" s="128">
        <v>251</v>
      </c>
      <c r="M752" s="117">
        <v>64</v>
      </c>
      <c r="N752" s="128">
        <v>147</v>
      </c>
      <c r="O752" s="128"/>
      <c r="P752" s="128">
        <v>68</v>
      </c>
      <c r="Q752" s="116" t="str">
        <f t="shared" si="23"/>
        <v>-</v>
      </c>
      <c r="R752" s="168"/>
      <c r="S752" s="129" t="s">
        <v>832</v>
      </c>
      <c r="T752" s="198"/>
      <c r="U752" s="131" t="s">
        <v>839</v>
      </c>
    </row>
    <row r="753" spans="1:21" ht="29" hidden="1" x14ac:dyDescent="0.35">
      <c r="A753" s="121" t="str">
        <f>IFERROR(VLOOKUP(B753,[26]lista!$B$2:$C$46,2,0),"")</f>
        <v>Borsod-Abaúj-Zemplén</v>
      </c>
      <c r="B753" s="122" t="s">
        <v>967</v>
      </c>
      <c r="C753" s="123" t="s">
        <v>458</v>
      </c>
      <c r="D753" s="124" t="s">
        <v>861</v>
      </c>
      <c r="E753" s="125" t="s">
        <v>75</v>
      </c>
      <c r="F753" s="57" t="str">
        <f>VLOOKUP(D753,Háttér!$Q$2:$R$24,2,0)</f>
        <v>Sport</v>
      </c>
      <c r="G753" s="57" t="str">
        <f t="shared" si="22"/>
        <v>Miskolci SZC Szemere Bertalan Technikum, Szakképző Iskola és Kollégium Sport</v>
      </c>
      <c r="H753" s="126" t="s">
        <v>75</v>
      </c>
      <c r="I753" s="127" t="s">
        <v>75</v>
      </c>
      <c r="J753" s="126" t="s">
        <v>75</v>
      </c>
      <c r="K753" s="128">
        <v>32</v>
      </c>
      <c r="L753" s="128">
        <v>98</v>
      </c>
      <c r="M753" s="117">
        <v>32</v>
      </c>
      <c r="N753" s="128">
        <v>87</v>
      </c>
      <c r="O753" s="128"/>
      <c r="P753" s="128">
        <v>28</v>
      </c>
      <c r="Q753" s="116" t="str">
        <f t="shared" si="23"/>
        <v>+</v>
      </c>
      <c r="R753" s="118"/>
      <c r="S753" s="129" t="s">
        <v>832</v>
      </c>
      <c r="T753" s="198"/>
      <c r="U753" s="131" t="s">
        <v>833</v>
      </c>
    </row>
    <row r="754" spans="1:21" ht="29" hidden="1" x14ac:dyDescent="0.35">
      <c r="A754" s="121" t="str">
        <f>IFERROR(VLOOKUP(B754,[26]lista!$B$2:$C$46,2,0),"")</f>
        <v>Borsod-Abaúj-Zemplén</v>
      </c>
      <c r="B754" s="122" t="s">
        <v>967</v>
      </c>
      <c r="C754" s="123" t="s">
        <v>459</v>
      </c>
      <c r="D754" s="124" t="s">
        <v>831</v>
      </c>
      <c r="E754" s="125" t="s">
        <v>75</v>
      </c>
      <c r="F754" s="57" t="str">
        <f>VLOOKUP(D754,Háttér!$Q$2:$R$24,2,0)</f>
        <v>Turizmus_vendéglátás</v>
      </c>
      <c r="G754" s="57" t="str">
        <f t="shared" si="22"/>
        <v>Miskolci SZC Szentpáli István Kereskedelmi és Vendéglátó Technikum és Szakképző Iskola Turizmus_vendéglátás</v>
      </c>
      <c r="H754" s="126" t="s">
        <v>75</v>
      </c>
      <c r="I754" s="127" t="s">
        <v>75</v>
      </c>
      <c r="J754" s="126" t="s">
        <v>75</v>
      </c>
      <c r="K754" s="128">
        <v>96</v>
      </c>
      <c r="L754" s="128">
        <v>195</v>
      </c>
      <c r="M754" s="117">
        <v>81</v>
      </c>
      <c r="N754" s="128">
        <v>267</v>
      </c>
      <c r="O754" s="128"/>
      <c r="P754" s="128">
        <v>60</v>
      </c>
      <c r="Q754" s="116" t="str">
        <f t="shared" si="23"/>
        <v>+</v>
      </c>
      <c r="R754" s="118"/>
      <c r="S754" s="129" t="s">
        <v>832</v>
      </c>
      <c r="T754" s="198"/>
      <c r="U754" s="131" t="s">
        <v>833</v>
      </c>
    </row>
    <row r="755" spans="1:21" ht="29" hidden="1" x14ac:dyDescent="0.35">
      <c r="A755" s="121" t="str">
        <f>IFERROR(VLOOKUP(B755,[27]lista!$B$2:$C$46,2,0),"")</f>
        <v>Zala</v>
      </c>
      <c r="B755" s="122" t="s">
        <v>975</v>
      </c>
      <c r="C755" s="123" t="s">
        <v>461</v>
      </c>
      <c r="D755" s="124" t="s">
        <v>834</v>
      </c>
      <c r="E755" s="125" t="s">
        <v>75</v>
      </c>
      <c r="F755" s="57" t="str">
        <f>VLOOKUP(D755,Háttér!$Q$2:$R$24,2,0)</f>
        <v>Gépészet</v>
      </c>
      <c r="G755" s="57" t="str">
        <f t="shared" si="22"/>
        <v>Nagykanizsai SZC Cserháti Sándor Technikum és Kollégium Gépészet</v>
      </c>
      <c r="H755" s="126" t="s">
        <v>75</v>
      </c>
      <c r="I755" s="127" t="s">
        <v>75</v>
      </c>
      <c r="J755" s="126" t="s">
        <v>75</v>
      </c>
      <c r="K755" s="128">
        <v>28</v>
      </c>
      <c r="L755" s="128">
        <v>76</v>
      </c>
      <c r="M755" s="117">
        <v>19</v>
      </c>
      <c r="N755" s="128">
        <v>78</v>
      </c>
      <c r="O755" s="128"/>
      <c r="P755" s="128">
        <v>15</v>
      </c>
      <c r="Q755" s="116" t="str">
        <f t="shared" si="23"/>
        <v>+</v>
      </c>
      <c r="R755" s="118"/>
      <c r="S755" s="129" t="s">
        <v>832</v>
      </c>
      <c r="T755" s="130"/>
      <c r="U755" s="131" t="s">
        <v>833</v>
      </c>
    </row>
    <row r="756" spans="1:21" ht="29" hidden="1" x14ac:dyDescent="0.35">
      <c r="A756" s="121" t="str">
        <f>IFERROR(VLOOKUP(B756,[27]lista!$B$2:$C$46,2,0),"")</f>
        <v>Zala</v>
      </c>
      <c r="B756" s="122" t="s">
        <v>975</v>
      </c>
      <c r="C756" s="123" t="s">
        <v>461</v>
      </c>
      <c r="D756" s="124" t="s">
        <v>846</v>
      </c>
      <c r="E756" s="125" t="s">
        <v>75</v>
      </c>
      <c r="F756" s="57" t="str">
        <f>VLOOKUP(D756,Háttér!$Q$2:$R$24,2,0)</f>
        <v>Specializált_gép_és_járműgyártás</v>
      </c>
      <c r="G756" s="57" t="str">
        <f t="shared" si="22"/>
        <v>Nagykanizsai SZC Cserháti Sándor Technikum és Kollégium Specializált_gép_és_járműgyártás</v>
      </c>
      <c r="H756" s="126" t="s">
        <v>75</v>
      </c>
      <c r="I756" s="127" t="s">
        <v>75</v>
      </c>
      <c r="J756" s="126" t="s">
        <v>75</v>
      </c>
      <c r="K756" s="128">
        <v>28</v>
      </c>
      <c r="L756" s="128">
        <v>61</v>
      </c>
      <c r="M756" s="117">
        <v>11</v>
      </c>
      <c r="N756" s="128">
        <v>52</v>
      </c>
      <c r="O756" s="128"/>
      <c r="P756" s="128">
        <v>21</v>
      </c>
      <c r="Q756" s="116" t="str">
        <f t="shared" si="23"/>
        <v>-</v>
      </c>
      <c r="R756" s="118"/>
      <c r="S756" s="129" t="s">
        <v>832</v>
      </c>
      <c r="T756" s="130"/>
      <c r="U756" s="131" t="s">
        <v>833</v>
      </c>
    </row>
    <row r="757" spans="1:21" ht="29" hidden="1" x14ac:dyDescent="0.35">
      <c r="A757" s="121" t="str">
        <f>IFERROR(VLOOKUP(B757,[27]lista!$B$2:$C$46,2,0),"")</f>
        <v>Zala</v>
      </c>
      <c r="B757" s="122" t="s">
        <v>975</v>
      </c>
      <c r="C757" s="123" t="s">
        <v>461</v>
      </c>
      <c r="D757" s="124" t="s">
        <v>857</v>
      </c>
      <c r="E757" s="125" t="s">
        <v>75</v>
      </c>
      <c r="F757" s="57" t="str">
        <f>VLOOKUP(D757,Háttér!$Q$2:$R$24,2,0)</f>
        <v>Elektronika_és_elektrotechnika</v>
      </c>
      <c r="G757" s="57" t="str">
        <f t="shared" si="22"/>
        <v>Nagykanizsai SZC Cserháti Sándor Technikum és Kollégium Elektronika_és_elektrotechnika</v>
      </c>
      <c r="H757" s="126" t="s">
        <v>75</v>
      </c>
      <c r="I757" s="127" t="s">
        <v>75</v>
      </c>
      <c r="J757" s="126" t="s">
        <v>75</v>
      </c>
      <c r="K757" s="128">
        <v>28</v>
      </c>
      <c r="L757" s="128">
        <v>59</v>
      </c>
      <c r="M757" s="117">
        <v>13</v>
      </c>
      <c r="N757" s="128">
        <v>102</v>
      </c>
      <c r="O757" s="128"/>
      <c r="P757" s="128">
        <v>21</v>
      </c>
      <c r="Q757" s="116" t="str">
        <f t="shared" si="23"/>
        <v>-</v>
      </c>
      <c r="R757" s="118"/>
      <c r="S757" s="129" t="s">
        <v>832</v>
      </c>
      <c r="T757" s="130"/>
      <c r="U757" s="131" t="s">
        <v>833</v>
      </c>
    </row>
    <row r="758" spans="1:21" ht="29" hidden="1" x14ac:dyDescent="0.35">
      <c r="A758" s="121" t="str">
        <f>IFERROR(VLOOKUP(B758,[27]lista!$B$2:$C$46,2,0),"")</f>
        <v>Zala</v>
      </c>
      <c r="B758" s="122" t="s">
        <v>975</v>
      </c>
      <c r="C758" s="123" t="s">
        <v>461</v>
      </c>
      <c r="D758" s="124" t="s">
        <v>835</v>
      </c>
      <c r="E758" s="125" t="s">
        <v>75</v>
      </c>
      <c r="F758" s="57" t="str">
        <f>VLOOKUP(D758,Háttér!$Q$2:$R$24,2,0)</f>
        <v>Informatika_és_távközlés</v>
      </c>
      <c r="G758" s="57" t="str">
        <f t="shared" si="22"/>
        <v>Nagykanizsai SZC Cserháti Sándor Technikum és Kollégium Informatika_és_távközlés</v>
      </c>
      <c r="H758" s="126" t="s">
        <v>75</v>
      </c>
      <c r="I758" s="127" t="s">
        <v>75</v>
      </c>
      <c r="J758" s="126" t="s">
        <v>75</v>
      </c>
      <c r="K758" s="128">
        <v>14</v>
      </c>
      <c r="L758" s="128">
        <v>101</v>
      </c>
      <c r="M758" s="117">
        <v>14</v>
      </c>
      <c r="N758" s="128">
        <v>69</v>
      </c>
      <c r="O758" s="128"/>
      <c r="P758" s="128">
        <v>13</v>
      </c>
      <c r="Q758" s="116" t="str">
        <f t="shared" si="23"/>
        <v>+</v>
      </c>
      <c r="R758" s="118"/>
      <c r="S758" s="129" t="s">
        <v>832</v>
      </c>
      <c r="T758" s="130"/>
      <c r="U758" s="131" t="s">
        <v>833</v>
      </c>
    </row>
    <row r="759" spans="1:21" ht="29" hidden="1" x14ac:dyDescent="0.35">
      <c r="A759" s="121" t="str">
        <f>IFERROR(VLOOKUP(B759,[27]lista!$B$2:$C$46,2,0),"")</f>
        <v>Zala</v>
      </c>
      <c r="B759" s="169" t="s">
        <v>975</v>
      </c>
      <c r="C759" s="200" t="s">
        <v>461</v>
      </c>
      <c r="D759" s="167" t="s">
        <v>861</v>
      </c>
      <c r="E759" s="148" t="s">
        <v>75</v>
      </c>
      <c r="F759" s="57" t="str">
        <f>VLOOKUP(D759,Háttér!$Q$2:$R$24,2,0)</f>
        <v>Sport</v>
      </c>
      <c r="G759" s="57" t="str">
        <f t="shared" si="22"/>
        <v>Nagykanizsai SZC Cserháti Sándor Technikum és Kollégium Sport</v>
      </c>
      <c r="H759" s="126" t="s">
        <v>75</v>
      </c>
      <c r="I759" s="201" t="s">
        <v>75</v>
      </c>
      <c r="J759" s="126" t="s">
        <v>75</v>
      </c>
      <c r="K759" s="202">
        <v>28</v>
      </c>
      <c r="L759" s="128">
        <v>58</v>
      </c>
      <c r="M759" s="117">
        <v>10</v>
      </c>
      <c r="N759" s="128">
        <v>81</v>
      </c>
      <c r="O759" s="128"/>
      <c r="P759" s="128">
        <v>24</v>
      </c>
      <c r="Q759" s="116" t="str">
        <f t="shared" si="23"/>
        <v>-</v>
      </c>
      <c r="R759" s="118"/>
      <c r="S759" s="129" t="s">
        <v>832</v>
      </c>
      <c r="T759" s="132"/>
      <c r="U759" s="131" t="s">
        <v>833</v>
      </c>
    </row>
    <row r="760" spans="1:21" ht="43.5" hidden="1" x14ac:dyDescent="0.35">
      <c r="A760" s="121" t="str">
        <f>IFERROR(VLOOKUP(B760,[27]lista!$B$2:$C$46,2,0),"")</f>
        <v>Zala</v>
      </c>
      <c r="B760" s="203" t="s">
        <v>975</v>
      </c>
      <c r="C760" s="200" t="s">
        <v>461</v>
      </c>
      <c r="D760" s="167" t="s">
        <v>892</v>
      </c>
      <c r="E760" s="204" t="s">
        <v>75</v>
      </c>
      <c r="F760" s="57" t="str">
        <f>VLOOKUP(D760,Háttér!$Q$2:$R$24,2,0)</f>
        <v>Honvédelem</v>
      </c>
      <c r="G760" s="57" t="str">
        <f t="shared" si="22"/>
        <v>Nagykanizsai SZC Cserháti Sándor Technikum és Kollégium Honvédelem</v>
      </c>
      <c r="H760" s="126" t="s">
        <v>75</v>
      </c>
      <c r="I760" s="201" t="s">
        <v>75</v>
      </c>
      <c r="J760" s="126" t="s">
        <v>75</v>
      </c>
      <c r="K760" s="202">
        <v>14</v>
      </c>
      <c r="L760" s="128"/>
      <c r="M760" s="117">
        <v>0</v>
      </c>
      <c r="N760" s="128"/>
      <c r="O760" s="128"/>
      <c r="P760" s="128"/>
      <c r="Q760" s="116" t="str">
        <f t="shared" si="23"/>
        <v>+</v>
      </c>
      <c r="R760" s="118"/>
      <c r="S760" s="205" t="s">
        <v>832</v>
      </c>
      <c r="T760" s="171" t="s">
        <v>976</v>
      </c>
      <c r="U760" s="131" t="s">
        <v>893</v>
      </c>
    </row>
    <row r="761" spans="1:21" ht="29" hidden="1" x14ac:dyDescent="0.35">
      <c r="A761" s="121" t="str">
        <f>IFERROR(VLOOKUP(B761,[27]lista!$B$2:$C$46,2,0),"")</f>
        <v>Zala</v>
      </c>
      <c r="B761" s="169" t="s">
        <v>975</v>
      </c>
      <c r="C761" s="200" t="s">
        <v>462</v>
      </c>
      <c r="D761" s="167" t="s">
        <v>836</v>
      </c>
      <c r="E761" s="148" t="s">
        <v>75</v>
      </c>
      <c r="F761" s="57" t="str">
        <f>VLOOKUP(D761,Háttér!$Q$2:$R$24,2,0)</f>
        <v>Gazdálkodás_és_menedzsment</v>
      </c>
      <c r="G761" s="57" t="str">
        <f t="shared" si="22"/>
        <v>Nagykanizsai SZC Thúry György Technikum Gazdálkodás_és_menedzsment</v>
      </c>
      <c r="H761" s="126" t="s">
        <v>75</v>
      </c>
      <c r="I761" s="201" t="s">
        <v>75</v>
      </c>
      <c r="J761" s="126" t="s">
        <v>75</v>
      </c>
      <c r="K761" s="202">
        <v>28</v>
      </c>
      <c r="L761" s="128">
        <v>85</v>
      </c>
      <c r="M761" s="117">
        <v>16</v>
      </c>
      <c r="N761" s="128">
        <v>94</v>
      </c>
      <c r="O761" s="128"/>
      <c r="P761" s="128">
        <v>17</v>
      </c>
      <c r="Q761" s="116" t="str">
        <f t="shared" si="23"/>
        <v>-</v>
      </c>
      <c r="R761" s="118"/>
      <c r="S761" s="129" t="s">
        <v>832</v>
      </c>
      <c r="T761" s="130"/>
      <c r="U761" s="131" t="s">
        <v>833</v>
      </c>
    </row>
    <row r="762" spans="1:21" ht="15.5" hidden="1" x14ac:dyDescent="0.35">
      <c r="A762" s="121" t="str">
        <f>IFERROR(VLOOKUP(B762,[27]lista!$B$2:$C$46,2,0),"")</f>
        <v>Zala</v>
      </c>
      <c r="B762" s="169" t="s">
        <v>975</v>
      </c>
      <c r="C762" s="200" t="s">
        <v>462</v>
      </c>
      <c r="D762" s="167" t="s">
        <v>848</v>
      </c>
      <c r="E762" s="148" t="s">
        <v>75</v>
      </c>
      <c r="F762" s="57" t="str">
        <f>VLOOKUP(D762,Háttér!$Q$2:$R$24,2,0)</f>
        <v>Kereskedelem</v>
      </c>
      <c r="G762" s="57" t="str">
        <f t="shared" si="22"/>
        <v>Nagykanizsai SZC Thúry György Technikum Kereskedelem</v>
      </c>
      <c r="H762" s="126" t="s">
        <v>75</v>
      </c>
      <c r="I762" s="201" t="s">
        <v>75</v>
      </c>
      <c r="J762" s="126" t="s">
        <v>75</v>
      </c>
      <c r="K762" s="202">
        <v>28</v>
      </c>
      <c r="L762" s="128">
        <v>45</v>
      </c>
      <c r="M762" s="117">
        <v>6</v>
      </c>
      <c r="N762" s="128">
        <v>23</v>
      </c>
      <c r="O762" s="128"/>
      <c r="P762" s="128">
        <v>2</v>
      </c>
      <c r="Q762" s="116" t="str">
        <f t="shared" si="23"/>
        <v>+</v>
      </c>
      <c r="R762" s="168"/>
      <c r="S762" s="129" t="s">
        <v>832</v>
      </c>
      <c r="T762" s="130"/>
      <c r="U762" s="131" t="s">
        <v>833</v>
      </c>
    </row>
    <row r="763" spans="1:21" ht="29" hidden="1" x14ac:dyDescent="0.35">
      <c r="A763" s="121" t="str">
        <f>IFERROR(VLOOKUP(B763,[27]lista!$B$2:$C$46,2,0),"")</f>
        <v>Zala</v>
      </c>
      <c r="B763" s="122" t="s">
        <v>975</v>
      </c>
      <c r="C763" s="123" t="s">
        <v>462</v>
      </c>
      <c r="D763" s="124" t="s">
        <v>847</v>
      </c>
      <c r="E763" s="125" t="s">
        <v>75</v>
      </c>
      <c r="F763" s="57" t="str">
        <f>VLOOKUP(D763,Háttér!$Q$2:$R$24,2,0)</f>
        <v>Közlekedés_és_szállítmányozás</v>
      </c>
      <c r="G763" s="57" t="str">
        <f t="shared" si="22"/>
        <v>Nagykanizsai SZC Thúry György Technikum Közlekedés_és_szállítmányozás</v>
      </c>
      <c r="H763" s="126" t="s">
        <v>75</v>
      </c>
      <c r="I763" s="127" t="s">
        <v>75</v>
      </c>
      <c r="J763" s="126" t="s">
        <v>75</v>
      </c>
      <c r="K763" s="184">
        <v>28</v>
      </c>
      <c r="L763" s="128">
        <v>52</v>
      </c>
      <c r="M763" s="117">
        <v>10</v>
      </c>
      <c r="N763" s="128">
        <v>41</v>
      </c>
      <c r="O763" s="128"/>
      <c r="P763" s="128">
        <v>3</v>
      </c>
      <c r="Q763" s="116" t="str">
        <f t="shared" si="23"/>
        <v>+</v>
      </c>
      <c r="R763" s="168"/>
      <c r="S763" s="129" t="s">
        <v>832</v>
      </c>
      <c r="T763" s="130"/>
      <c r="U763" s="131" t="s">
        <v>833</v>
      </c>
    </row>
    <row r="764" spans="1:21" ht="15.5" hidden="1" x14ac:dyDescent="0.35">
      <c r="A764" s="121" t="str">
        <f>IFERROR(VLOOKUP(B764,[27]lista!$B$2:$C$46,2,0),"")</f>
        <v>Zala</v>
      </c>
      <c r="B764" s="122" t="s">
        <v>975</v>
      </c>
      <c r="C764" s="123" t="s">
        <v>462</v>
      </c>
      <c r="D764" s="124" t="s">
        <v>831</v>
      </c>
      <c r="E764" s="125" t="s">
        <v>75</v>
      </c>
      <c r="F764" s="57" t="str">
        <f>VLOOKUP(D764,Háttér!$Q$2:$R$24,2,0)</f>
        <v>Turizmus_vendéglátás</v>
      </c>
      <c r="G764" s="57" t="str">
        <f t="shared" si="22"/>
        <v>Nagykanizsai SZC Thúry György Technikum Turizmus_vendéglátás</v>
      </c>
      <c r="H764" s="126" t="s">
        <v>75</v>
      </c>
      <c r="I764" s="127" t="s">
        <v>75</v>
      </c>
      <c r="J764" s="126" t="s">
        <v>75</v>
      </c>
      <c r="K764" s="184">
        <v>56</v>
      </c>
      <c r="L764" s="128">
        <v>130</v>
      </c>
      <c r="M764" s="117">
        <v>36</v>
      </c>
      <c r="N764" s="128">
        <v>149</v>
      </c>
      <c r="O764" s="128"/>
      <c r="P764" s="128">
        <v>31</v>
      </c>
      <c r="Q764" s="116" t="str">
        <f t="shared" si="23"/>
        <v>+</v>
      </c>
      <c r="R764" s="118"/>
      <c r="S764" s="129" t="s">
        <v>832</v>
      </c>
      <c r="T764" s="130"/>
      <c r="U764" s="131" t="s">
        <v>833</v>
      </c>
    </row>
    <row r="765" spans="1:21" ht="29" hidden="1" x14ac:dyDescent="0.35">
      <c r="A765" s="121" t="str">
        <f>IFERROR(VLOOKUP(B765,[27]lista!$B$2:$C$46,2,0),"")</f>
        <v>Zala</v>
      </c>
      <c r="B765" s="122" t="s">
        <v>975</v>
      </c>
      <c r="C765" s="123" t="s">
        <v>463</v>
      </c>
      <c r="D765" s="124" t="s">
        <v>841</v>
      </c>
      <c r="E765" s="125" t="s">
        <v>75</v>
      </c>
      <c r="F765" s="57" t="str">
        <f>VLOOKUP(D765,Háttér!$Q$2:$R$24,2,0)</f>
        <v>Egészségügy</v>
      </c>
      <c r="G765" s="57" t="str">
        <f t="shared" si="22"/>
        <v>Nagykanizsai SZC Zsigmondy Vilmos Technikum Egészségügy</v>
      </c>
      <c r="H765" s="126" t="s">
        <v>75</v>
      </c>
      <c r="I765" s="127" t="s">
        <v>75</v>
      </c>
      <c r="J765" s="126" t="s">
        <v>75</v>
      </c>
      <c r="K765" s="184">
        <v>28</v>
      </c>
      <c r="L765" s="128">
        <v>86</v>
      </c>
      <c r="M765" s="117">
        <v>20</v>
      </c>
      <c r="N765" s="128">
        <v>74</v>
      </c>
      <c r="O765" s="128"/>
      <c r="P765" s="128">
        <v>16</v>
      </c>
      <c r="Q765" s="116" t="str">
        <f t="shared" si="23"/>
        <v>+</v>
      </c>
      <c r="R765" s="118"/>
      <c r="S765" s="129" t="s">
        <v>832</v>
      </c>
      <c r="T765" s="130"/>
      <c r="U765" s="131" t="s">
        <v>843</v>
      </c>
    </row>
    <row r="766" spans="1:21" ht="15.5" hidden="1" x14ac:dyDescent="0.35">
      <c r="A766" s="121" t="str">
        <f>IFERROR(VLOOKUP(B766,[27]lista!$B$2:$C$46,2,0),"")</f>
        <v>Zala</v>
      </c>
      <c r="B766" s="122" t="s">
        <v>975</v>
      </c>
      <c r="C766" s="123" t="s">
        <v>463</v>
      </c>
      <c r="D766" s="124" t="s">
        <v>856</v>
      </c>
      <c r="E766" s="125" t="s">
        <v>75</v>
      </c>
      <c r="F766" s="57" t="str">
        <f>VLOOKUP(D766,Háttér!$Q$2:$R$24,2,0)</f>
        <v>Épületgépészet</v>
      </c>
      <c r="G766" s="57" t="str">
        <f t="shared" si="22"/>
        <v>Nagykanizsai SZC Zsigmondy Vilmos Technikum Épületgépészet</v>
      </c>
      <c r="H766" s="126" t="s">
        <v>75</v>
      </c>
      <c r="I766" s="127" t="s">
        <v>75</v>
      </c>
      <c r="J766" s="126" t="s">
        <v>75</v>
      </c>
      <c r="K766" s="184">
        <v>14</v>
      </c>
      <c r="L766" s="128">
        <v>48</v>
      </c>
      <c r="M766" s="117">
        <v>14</v>
      </c>
      <c r="N766" s="128">
        <v>33</v>
      </c>
      <c r="O766" s="128"/>
      <c r="P766" s="128">
        <v>10</v>
      </c>
      <c r="Q766" s="116" t="str">
        <f t="shared" si="23"/>
        <v>+</v>
      </c>
      <c r="R766" s="118"/>
      <c r="S766" s="129" t="s">
        <v>832</v>
      </c>
      <c r="T766" s="130"/>
      <c r="U766" s="131" t="s">
        <v>833</v>
      </c>
    </row>
    <row r="767" spans="1:21" ht="29" hidden="1" x14ac:dyDescent="0.35">
      <c r="A767" s="121" t="str">
        <f>IFERROR(VLOOKUP(B767,[27]lista!$B$2:$C$46,2,0),"")</f>
        <v>Zala</v>
      </c>
      <c r="B767" s="122" t="s">
        <v>975</v>
      </c>
      <c r="C767" s="123" t="s">
        <v>463</v>
      </c>
      <c r="D767" s="124" t="s">
        <v>835</v>
      </c>
      <c r="E767" s="125" t="s">
        <v>75</v>
      </c>
      <c r="F767" s="57" t="str">
        <f>VLOOKUP(D767,Háttér!$Q$2:$R$24,2,0)</f>
        <v>Informatika_és_távközlés</v>
      </c>
      <c r="G767" s="57" t="str">
        <f t="shared" si="22"/>
        <v>Nagykanizsai SZC Zsigmondy Vilmos Technikum Informatika_és_távközlés</v>
      </c>
      <c r="H767" s="126" t="s">
        <v>75</v>
      </c>
      <c r="I767" s="127" t="s">
        <v>75</v>
      </c>
      <c r="J767" s="126" t="s">
        <v>75</v>
      </c>
      <c r="K767" s="184">
        <v>28</v>
      </c>
      <c r="L767" s="128">
        <v>106</v>
      </c>
      <c r="M767" s="117">
        <v>28</v>
      </c>
      <c r="N767" s="128">
        <v>94</v>
      </c>
      <c r="O767" s="128"/>
      <c r="P767" s="128">
        <v>21</v>
      </c>
      <c r="Q767" s="116" t="str">
        <f t="shared" si="23"/>
        <v>+</v>
      </c>
      <c r="R767" s="118"/>
      <c r="S767" s="129" t="s">
        <v>832</v>
      </c>
      <c r="T767" s="130"/>
      <c r="U767" s="131" t="s">
        <v>833</v>
      </c>
    </row>
    <row r="768" spans="1:21" ht="29" hidden="1" x14ac:dyDescent="0.35">
      <c r="A768" s="121" t="str">
        <f>IFERROR(VLOOKUP(B768,[27]lista!$B$2:$C$46,2,0),"")</f>
        <v>Zala</v>
      </c>
      <c r="B768" s="122" t="s">
        <v>975</v>
      </c>
      <c r="C768" s="123" t="s">
        <v>463</v>
      </c>
      <c r="D768" s="124" t="s">
        <v>837</v>
      </c>
      <c r="E768" s="125" t="s">
        <v>75</v>
      </c>
      <c r="F768" s="57" t="str">
        <f>VLOOKUP(D768,Háttér!$Q$2:$R$24,2,0)</f>
        <v>Rendészet_és_közszolgálat</v>
      </c>
      <c r="G768" s="57" t="str">
        <f t="shared" si="22"/>
        <v>Nagykanizsai SZC Zsigmondy Vilmos Technikum Rendészet_és_közszolgálat</v>
      </c>
      <c r="H768" s="126" t="s">
        <v>75</v>
      </c>
      <c r="I768" s="127" t="s">
        <v>75</v>
      </c>
      <c r="J768" s="126" t="s">
        <v>75</v>
      </c>
      <c r="K768" s="184">
        <v>32</v>
      </c>
      <c r="L768" s="128">
        <v>103</v>
      </c>
      <c r="M768" s="117">
        <v>32</v>
      </c>
      <c r="N768" s="128">
        <v>81</v>
      </c>
      <c r="O768" s="128"/>
      <c r="P768" s="128">
        <v>27</v>
      </c>
      <c r="Q768" s="116" t="str">
        <f t="shared" si="23"/>
        <v>+</v>
      </c>
      <c r="R768" s="118"/>
      <c r="S768" s="129" t="s">
        <v>832</v>
      </c>
      <c r="T768" s="130"/>
      <c r="U768" s="131" t="s">
        <v>839</v>
      </c>
    </row>
    <row r="769" spans="1:21" ht="15.5" hidden="1" x14ac:dyDescent="0.35">
      <c r="A769" s="121" t="str">
        <f>IFERROR(VLOOKUP(B769,[27]lista!$B$2:$C$46,2,0),"")</f>
        <v>Zala</v>
      </c>
      <c r="B769" s="122" t="s">
        <v>975</v>
      </c>
      <c r="C769" s="123" t="s">
        <v>463</v>
      </c>
      <c r="D769" s="124" t="s">
        <v>840</v>
      </c>
      <c r="E769" s="125" t="s">
        <v>75</v>
      </c>
      <c r="F769" s="57" t="str">
        <f>VLOOKUP(D769,Háttér!$Q$2:$R$24,2,0)</f>
        <v>Szépészet</v>
      </c>
      <c r="G769" s="57" t="str">
        <f t="shared" si="22"/>
        <v>Nagykanizsai SZC Zsigmondy Vilmos Technikum Szépészet</v>
      </c>
      <c r="H769" s="126" t="s">
        <v>75</v>
      </c>
      <c r="I769" s="127" t="s">
        <v>75</v>
      </c>
      <c r="J769" s="126" t="s">
        <v>75</v>
      </c>
      <c r="K769" s="184">
        <v>28</v>
      </c>
      <c r="L769" s="128">
        <v>132</v>
      </c>
      <c r="M769" s="117">
        <v>21</v>
      </c>
      <c r="N769" s="128">
        <v>127</v>
      </c>
      <c r="O769" s="128"/>
      <c r="P769" s="128">
        <v>28</v>
      </c>
      <c r="Q769" s="116" t="str">
        <f t="shared" si="23"/>
        <v>-</v>
      </c>
      <c r="R769" s="118"/>
      <c r="S769" s="129" t="s">
        <v>832</v>
      </c>
      <c r="T769" s="130"/>
      <c r="U769" s="131" t="s">
        <v>833</v>
      </c>
    </row>
    <row r="770" spans="1:21" ht="72.5" hidden="1" x14ac:dyDescent="0.35">
      <c r="A770" s="121" t="str">
        <f>IFERROR(VLOOKUP(B770,[27]lista!$B$2:$C$46,2,0),"")</f>
        <v>Zala</v>
      </c>
      <c r="B770" s="122" t="s">
        <v>975</v>
      </c>
      <c r="C770" s="123" t="s">
        <v>463</v>
      </c>
      <c r="D770" s="124" t="s">
        <v>850</v>
      </c>
      <c r="E770" s="125" t="s">
        <v>75</v>
      </c>
      <c r="F770" s="57" t="str">
        <f>VLOOKUP(D770,Háttér!$Q$2:$R$24,2,0)</f>
        <v>Szociális</v>
      </c>
      <c r="G770" s="57" t="str">
        <f t="shared" si="22"/>
        <v>Nagykanizsai SZC Zsigmondy Vilmos Technikum Szociális</v>
      </c>
      <c r="H770" s="126" t="s">
        <v>75</v>
      </c>
      <c r="I770" s="127" t="s">
        <v>75</v>
      </c>
      <c r="J770" s="126" t="s">
        <v>75</v>
      </c>
      <c r="K770" s="184">
        <v>14</v>
      </c>
      <c r="L770" s="128">
        <v>74</v>
      </c>
      <c r="M770" s="117">
        <v>12</v>
      </c>
      <c r="N770" s="128">
        <v>0</v>
      </c>
      <c r="O770" s="128"/>
      <c r="P770" s="128">
        <v>0</v>
      </c>
      <c r="Q770" s="116" t="str">
        <f t="shared" si="23"/>
        <v>+</v>
      </c>
      <c r="R770" s="118"/>
      <c r="S770" s="129" t="s">
        <v>832</v>
      </c>
      <c r="T770" s="171" t="s">
        <v>977</v>
      </c>
      <c r="U770" s="131" t="s">
        <v>833</v>
      </c>
    </row>
    <row r="771" spans="1:21" ht="29" hidden="1" x14ac:dyDescent="0.35">
      <c r="A771" s="121" t="str">
        <f>IFERROR(VLOOKUP(B771,[28]lista!$B$2:$C$46,2,0),"")</f>
        <v>Nógrád</v>
      </c>
      <c r="B771" s="122" t="s">
        <v>978</v>
      </c>
      <c r="C771" s="123" t="s">
        <v>498</v>
      </c>
      <c r="D771" s="124" t="s">
        <v>840</v>
      </c>
      <c r="E771" s="125" t="s">
        <v>75</v>
      </c>
      <c r="F771" s="57" t="str">
        <f>VLOOKUP(D771,Háttér!$Q$2:$R$24,2,0)</f>
        <v>Szépészet</v>
      </c>
      <c r="G771" s="57" t="str">
        <f t="shared" ref="G771:G834" si="24">C771&amp;" "&amp;F771</f>
        <v>Nógrád Megyei SZC Szondi György Technikum és Szakképző Iskola Szépészet</v>
      </c>
      <c r="H771" s="126" t="s">
        <v>75</v>
      </c>
      <c r="I771" s="127" t="s">
        <v>75</v>
      </c>
      <c r="J771" s="126" t="s">
        <v>75</v>
      </c>
      <c r="K771" s="184">
        <v>32</v>
      </c>
      <c r="L771" s="128">
        <v>59</v>
      </c>
      <c r="M771" s="117">
        <v>22</v>
      </c>
      <c r="N771" s="128">
        <v>85</v>
      </c>
      <c r="O771" s="128"/>
      <c r="P771" s="128">
        <v>34</v>
      </c>
      <c r="Q771" s="116" t="str">
        <f t="shared" ref="Q771:Q834" si="25">IF(P771&lt;=M771,"+","-")</f>
        <v>-</v>
      </c>
      <c r="R771" s="118"/>
      <c r="S771" s="129" t="s">
        <v>832</v>
      </c>
      <c r="T771" s="206" t="s">
        <v>883</v>
      </c>
      <c r="U771" s="131" t="s">
        <v>833</v>
      </c>
    </row>
    <row r="772" spans="1:21" ht="29" hidden="1" x14ac:dyDescent="0.35">
      <c r="A772" s="121" t="str">
        <f>IFERROR(VLOOKUP(B772,[28]lista!$B$2:$C$46,2,0),"")</f>
        <v>Nógrád</v>
      </c>
      <c r="B772" s="122" t="s">
        <v>978</v>
      </c>
      <c r="C772" s="123" t="s">
        <v>498</v>
      </c>
      <c r="D772" s="124" t="s">
        <v>857</v>
      </c>
      <c r="E772" s="125" t="s">
        <v>75</v>
      </c>
      <c r="F772" s="57" t="str">
        <f>VLOOKUP(D772,Háttér!$Q$2:$R$24,2,0)</f>
        <v>Elektronika_és_elektrotechnika</v>
      </c>
      <c r="G772" s="57" t="str">
        <f t="shared" si="24"/>
        <v>Nógrád Megyei SZC Szondi György Technikum és Szakképző Iskola Elektronika_és_elektrotechnika</v>
      </c>
      <c r="H772" s="126" t="s">
        <v>75</v>
      </c>
      <c r="I772" s="127" t="s">
        <v>75</v>
      </c>
      <c r="J772" s="126" t="s">
        <v>75</v>
      </c>
      <c r="K772" s="184">
        <v>32</v>
      </c>
      <c r="L772" s="128">
        <v>36</v>
      </c>
      <c r="M772" s="117">
        <v>9</v>
      </c>
      <c r="N772" s="128">
        <v>33</v>
      </c>
      <c r="O772" s="128"/>
      <c r="P772" s="128">
        <v>11</v>
      </c>
      <c r="Q772" s="116" t="str">
        <f t="shared" si="25"/>
        <v>-</v>
      </c>
      <c r="R772" s="118"/>
      <c r="S772" s="129" t="s">
        <v>832</v>
      </c>
      <c r="T772" s="206" t="s">
        <v>883</v>
      </c>
      <c r="U772" s="131" t="s">
        <v>833</v>
      </c>
    </row>
    <row r="773" spans="1:21" ht="29" hidden="1" x14ac:dyDescent="0.35">
      <c r="A773" s="121" t="str">
        <f>IFERROR(VLOOKUP(B773,[28]lista!$B$2:$C$46,2,0),"")</f>
        <v>Nógrád</v>
      </c>
      <c r="B773" s="122" t="s">
        <v>978</v>
      </c>
      <c r="C773" s="123" t="s">
        <v>498</v>
      </c>
      <c r="D773" s="124" t="s">
        <v>834</v>
      </c>
      <c r="E773" s="125" t="s">
        <v>75</v>
      </c>
      <c r="F773" s="57" t="str">
        <f>VLOOKUP(D773,Háttér!$Q$2:$R$24,2,0)</f>
        <v>Gépészet</v>
      </c>
      <c r="G773" s="57" t="str">
        <f t="shared" si="24"/>
        <v>Nógrád Megyei SZC Szondi György Technikum és Szakképző Iskola Gépészet</v>
      </c>
      <c r="H773" s="126" t="s">
        <v>75</v>
      </c>
      <c r="I773" s="127" t="s">
        <v>75</v>
      </c>
      <c r="J773" s="126" t="s">
        <v>75</v>
      </c>
      <c r="K773" s="184">
        <v>32</v>
      </c>
      <c r="L773" s="128">
        <v>19</v>
      </c>
      <c r="M773" s="117">
        <v>2</v>
      </c>
      <c r="N773" s="128">
        <v>25</v>
      </c>
      <c r="O773" s="128"/>
      <c r="P773" s="128">
        <v>7</v>
      </c>
      <c r="Q773" s="116" t="str">
        <f t="shared" si="25"/>
        <v>-</v>
      </c>
      <c r="R773" s="118"/>
      <c r="S773" s="129" t="s">
        <v>832</v>
      </c>
      <c r="T773" s="206" t="s">
        <v>883</v>
      </c>
      <c r="U773" s="131" t="s">
        <v>833</v>
      </c>
    </row>
    <row r="774" spans="1:21" ht="43.5" hidden="1" x14ac:dyDescent="0.35">
      <c r="A774" s="121" t="str">
        <f>IFERROR(VLOOKUP(B774,[28]lista!$B$2:$C$46,2,0),"")</f>
        <v>Nógrád</v>
      </c>
      <c r="B774" s="122" t="s">
        <v>978</v>
      </c>
      <c r="C774" s="123" t="s">
        <v>494</v>
      </c>
      <c r="D774" s="124" t="s">
        <v>848</v>
      </c>
      <c r="E774" s="125" t="s">
        <v>75</v>
      </c>
      <c r="F774" s="57" t="str">
        <f>VLOOKUP(D774,Háttér!$Q$2:$R$24,2,0)</f>
        <v>Kereskedelem</v>
      </c>
      <c r="G774" s="57" t="str">
        <f t="shared" si="24"/>
        <v>Nógrád Megyei SZC Kereskedelmi és Vendéglátóipari Technikum és Szakképző Iskola Kereskedelem</v>
      </c>
      <c r="H774" s="126" t="s">
        <v>75</v>
      </c>
      <c r="I774" s="127" t="s">
        <v>75</v>
      </c>
      <c r="J774" s="126" t="s">
        <v>75</v>
      </c>
      <c r="K774" s="184">
        <v>32</v>
      </c>
      <c r="L774" s="128">
        <v>39</v>
      </c>
      <c r="M774" s="117">
        <v>14</v>
      </c>
      <c r="N774" s="128">
        <v>40</v>
      </c>
      <c r="O774" s="128"/>
      <c r="P774" s="128">
        <v>9</v>
      </c>
      <c r="Q774" s="116" t="str">
        <f t="shared" si="25"/>
        <v>+</v>
      </c>
      <c r="R774" s="118"/>
      <c r="S774" s="129" t="s">
        <v>832</v>
      </c>
      <c r="T774" s="206" t="s">
        <v>883</v>
      </c>
      <c r="U774" s="131" t="s">
        <v>833</v>
      </c>
    </row>
    <row r="775" spans="1:21" ht="43.5" hidden="1" x14ac:dyDescent="0.35">
      <c r="A775" s="121" t="str">
        <f>IFERROR(VLOOKUP(B775,[28]lista!$B$2:$C$46,2,0),"")</f>
        <v>Nógrád</v>
      </c>
      <c r="B775" s="122" t="s">
        <v>978</v>
      </c>
      <c r="C775" s="123" t="s">
        <v>494</v>
      </c>
      <c r="D775" s="124" t="s">
        <v>831</v>
      </c>
      <c r="E775" s="125" t="s">
        <v>75</v>
      </c>
      <c r="F775" s="57" t="str">
        <f>VLOOKUP(D775,Háttér!$Q$2:$R$24,2,0)</f>
        <v>Turizmus_vendéglátás</v>
      </c>
      <c r="G775" s="57" t="str">
        <f t="shared" si="24"/>
        <v>Nógrád Megyei SZC Kereskedelmi és Vendéglátóipari Technikum és Szakképző Iskola Turizmus_vendéglátás</v>
      </c>
      <c r="H775" s="126" t="s">
        <v>75</v>
      </c>
      <c r="I775" s="127" t="s">
        <v>75</v>
      </c>
      <c r="J775" s="126" t="s">
        <v>75</v>
      </c>
      <c r="K775" s="184">
        <v>32</v>
      </c>
      <c r="L775" s="128">
        <v>93</v>
      </c>
      <c r="M775" s="117">
        <v>28</v>
      </c>
      <c r="N775" s="128">
        <v>160</v>
      </c>
      <c r="O775" s="128"/>
      <c r="P775" s="128">
        <v>39</v>
      </c>
      <c r="Q775" s="116" t="str">
        <f t="shared" si="25"/>
        <v>-</v>
      </c>
      <c r="R775" s="118"/>
      <c r="S775" s="129" t="s">
        <v>832</v>
      </c>
      <c r="T775" s="207" t="s">
        <v>883</v>
      </c>
      <c r="U775" s="131" t="s">
        <v>833</v>
      </c>
    </row>
    <row r="776" spans="1:21" ht="29" hidden="1" x14ac:dyDescent="0.35">
      <c r="A776" s="121" t="str">
        <f>IFERROR(VLOOKUP(B776,[28]lista!$B$2:$C$46,2,0),"")</f>
        <v>Nógrád</v>
      </c>
      <c r="B776" s="122" t="s">
        <v>978</v>
      </c>
      <c r="C776" s="123" t="s">
        <v>493</v>
      </c>
      <c r="D776" s="124" t="s">
        <v>837</v>
      </c>
      <c r="E776" s="125" t="s">
        <v>75</v>
      </c>
      <c r="F776" s="57" t="str">
        <f>VLOOKUP(D776,Háttér!$Q$2:$R$24,2,0)</f>
        <v>Rendészet_és_közszolgálat</v>
      </c>
      <c r="G776" s="57" t="str">
        <f t="shared" si="24"/>
        <v>Nógrád Megyei SZC Fáy András Technikum, Szakképző Iskola és Kollégium Rendészet_és_közszolgálat</v>
      </c>
      <c r="H776" s="126" t="s">
        <v>75</v>
      </c>
      <c r="I776" s="127" t="s">
        <v>75</v>
      </c>
      <c r="J776" s="126" t="s">
        <v>75</v>
      </c>
      <c r="K776" s="184">
        <v>32</v>
      </c>
      <c r="L776" s="128">
        <v>48</v>
      </c>
      <c r="M776" s="117">
        <v>22</v>
      </c>
      <c r="N776" s="128">
        <v>39</v>
      </c>
      <c r="O776" s="128"/>
      <c r="P776" s="128">
        <v>15</v>
      </c>
      <c r="Q776" s="116" t="str">
        <f t="shared" si="25"/>
        <v>+</v>
      </c>
      <c r="R776" s="118"/>
      <c r="S776" s="129" t="s">
        <v>832</v>
      </c>
      <c r="T776" s="206" t="s">
        <v>883</v>
      </c>
      <c r="U776" s="131" t="s">
        <v>839</v>
      </c>
    </row>
    <row r="777" spans="1:21" ht="29" hidden="1" x14ac:dyDescent="0.35">
      <c r="A777" s="121" t="str">
        <f>IFERROR(VLOOKUP(B777,[28]lista!$B$2:$C$46,2,0),"")</f>
        <v>Nógrád</v>
      </c>
      <c r="B777" s="122" t="s">
        <v>978</v>
      </c>
      <c r="C777" s="123" t="s">
        <v>493</v>
      </c>
      <c r="D777" s="124" t="s">
        <v>844</v>
      </c>
      <c r="E777" s="125" t="s">
        <v>75</v>
      </c>
      <c r="F777" s="57" t="str">
        <f>VLOOKUP(D777,Háttér!$Q$2:$R$24,2,0)</f>
        <v>Fa_és_bútoripar</v>
      </c>
      <c r="G777" s="57" t="str">
        <f t="shared" si="24"/>
        <v>Nógrád Megyei SZC Fáy András Technikum, Szakképző Iskola és Kollégium Fa_és_bútoripar</v>
      </c>
      <c r="H777" s="126" t="s">
        <v>75</v>
      </c>
      <c r="I777" s="127" t="s">
        <v>75</v>
      </c>
      <c r="J777" s="126" t="s">
        <v>75</v>
      </c>
      <c r="K777" s="184">
        <v>16</v>
      </c>
      <c r="L777" s="128">
        <v>3</v>
      </c>
      <c r="M777" s="117">
        <v>0</v>
      </c>
      <c r="N777" s="128">
        <v>0</v>
      </c>
      <c r="O777" s="128"/>
      <c r="P777" s="128">
        <v>0</v>
      </c>
      <c r="Q777" s="116" t="str">
        <f t="shared" si="25"/>
        <v>+</v>
      </c>
      <c r="R777" s="118"/>
      <c r="S777" s="129" t="s">
        <v>832</v>
      </c>
      <c r="T777" s="206" t="s">
        <v>891</v>
      </c>
      <c r="U777" s="131" t="s">
        <v>833</v>
      </c>
    </row>
    <row r="778" spans="1:21" ht="29" hidden="1" x14ac:dyDescent="0.35">
      <c r="A778" s="121" t="str">
        <f>IFERROR(VLOOKUP(B778,[28]lista!$B$2:$C$46,2,0),"")</f>
        <v>Nógrád</v>
      </c>
      <c r="B778" s="122" t="s">
        <v>978</v>
      </c>
      <c r="C778" s="123" t="s">
        <v>496</v>
      </c>
      <c r="D778" s="124" t="s">
        <v>835</v>
      </c>
      <c r="E778" s="125" t="s">
        <v>75</v>
      </c>
      <c r="F778" s="57" t="str">
        <f>VLOOKUP(D778,Háttér!$Q$2:$R$24,2,0)</f>
        <v>Informatika_és_távközlés</v>
      </c>
      <c r="G778" s="57" t="str">
        <f t="shared" si="24"/>
        <v>Nógrád Megyei SZC Stromfeld Aurél Technikum Informatika_és_távközlés</v>
      </c>
      <c r="H778" s="126" t="s">
        <v>75</v>
      </c>
      <c r="I778" s="127" t="s">
        <v>75</v>
      </c>
      <c r="J778" s="126" t="s">
        <v>75</v>
      </c>
      <c r="K778" s="184">
        <v>48</v>
      </c>
      <c r="L778" s="128">
        <v>172</v>
      </c>
      <c r="M778" s="117">
        <v>38</v>
      </c>
      <c r="N778" s="128">
        <v>175</v>
      </c>
      <c r="O778" s="128"/>
      <c r="P778" s="128">
        <v>48</v>
      </c>
      <c r="Q778" s="116" t="str">
        <f t="shared" si="25"/>
        <v>-</v>
      </c>
      <c r="R778" s="118"/>
      <c r="S778" s="129" t="s">
        <v>832</v>
      </c>
      <c r="T778" s="206" t="s">
        <v>883</v>
      </c>
      <c r="U778" s="131" t="s">
        <v>833</v>
      </c>
    </row>
    <row r="779" spans="1:21" ht="15.5" hidden="1" x14ac:dyDescent="0.35">
      <c r="A779" s="121" t="str">
        <f>IFERROR(VLOOKUP(B779,[28]lista!$B$2:$C$46,2,0),"")</f>
        <v>Nógrád</v>
      </c>
      <c r="B779" s="122" t="s">
        <v>978</v>
      </c>
      <c r="C779" s="123" t="s">
        <v>496</v>
      </c>
      <c r="D779" s="124" t="s">
        <v>834</v>
      </c>
      <c r="E779" s="125" t="s">
        <v>75</v>
      </c>
      <c r="F779" s="57" t="str">
        <f>VLOOKUP(D779,Háttér!$Q$2:$R$24,2,0)</f>
        <v>Gépészet</v>
      </c>
      <c r="G779" s="57" t="str">
        <f t="shared" si="24"/>
        <v>Nógrád Megyei SZC Stromfeld Aurél Technikum Gépészet</v>
      </c>
      <c r="H779" s="126" t="s">
        <v>75</v>
      </c>
      <c r="I779" s="127" t="s">
        <v>75</v>
      </c>
      <c r="J779" s="126" t="s">
        <v>75</v>
      </c>
      <c r="K779" s="184">
        <v>48</v>
      </c>
      <c r="L779" s="128">
        <v>94</v>
      </c>
      <c r="M779" s="117">
        <v>22</v>
      </c>
      <c r="N779" s="128">
        <v>57</v>
      </c>
      <c r="O779" s="128"/>
      <c r="P779" s="128">
        <v>18</v>
      </c>
      <c r="Q779" s="116" t="str">
        <f t="shared" si="25"/>
        <v>+</v>
      </c>
      <c r="R779" s="118"/>
      <c r="S779" s="129" t="s">
        <v>832</v>
      </c>
      <c r="T779" s="206" t="s">
        <v>883</v>
      </c>
      <c r="U779" s="131" t="s">
        <v>833</v>
      </c>
    </row>
    <row r="780" spans="1:21" ht="15.5" hidden="1" x14ac:dyDescent="0.35">
      <c r="A780" s="121" t="str">
        <f>IFERROR(VLOOKUP(B780,[28]lista!$B$2:$C$46,2,0),"")</f>
        <v>Nógrád</v>
      </c>
      <c r="B780" s="122" t="s">
        <v>978</v>
      </c>
      <c r="C780" s="123" t="s">
        <v>496</v>
      </c>
      <c r="D780" s="124" t="s">
        <v>851</v>
      </c>
      <c r="E780" s="125" t="s">
        <v>75</v>
      </c>
      <c r="F780" s="57" t="str">
        <f>VLOOKUP(D780,Háttér!$Q$2:$R$24,2,0)</f>
        <v>Építőipar</v>
      </c>
      <c r="G780" s="57" t="str">
        <f t="shared" si="24"/>
        <v>Nógrád Megyei SZC Stromfeld Aurél Technikum Építőipar</v>
      </c>
      <c r="H780" s="126" t="s">
        <v>75</v>
      </c>
      <c r="I780" s="127" t="s">
        <v>75</v>
      </c>
      <c r="J780" s="126" t="s">
        <v>75</v>
      </c>
      <c r="K780" s="184">
        <v>32</v>
      </c>
      <c r="L780" s="128">
        <v>62</v>
      </c>
      <c r="M780" s="117">
        <v>22</v>
      </c>
      <c r="N780" s="128">
        <v>61</v>
      </c>
      <c r="O780" s="128"/>
      <c r="P780" s="128">
        <v>17</v>
      </c>
      <c r="Q780" s="116" t="str">
        <f t="shared" si="25"/>
        <v>+</v>
      </c>
      <c r="R780" s="118"/>
      <c r="S780" s="129" t="s">
        <v>832</v>
      </c>
      <c r="T780" s="206" t="s">
        <v>883</v>
      </c>
      <c r="U780" s="131" t="s">
        <v>833</v>
      </c>
    </row>
    <row r="781" spans="1:21" ht="29" hidden="1" x14ac:dyDescent="0.35">
      <c r="A781" s="121" t="str">
        <f>IFERROR(VLOOKUP(B781,[28]lista!$B$2:$C$46,2,0),"")</f>
        <v>Nógrád</v>
      </c>
      <c r="B781" s="122" t="s">
        <v>978</v>
      </c>
      <c r="C781" s="123" t="s">
        <v>497</v>
      </c>
      <c r="D781" s="124" t="s">
        <v>835</v>
      </c>
      <c r="E781" s="125" t="s">
        <v>869</v>
      </c>
      <c r="F781" s="57" t="str">
        <f>VLOOKUP(D781,Háttér!$Q$2:$R$24,2,0)</f>
        <v>Informatika_és_távközlés</v>
      </c>
      <c r="G781" s="57" t="str">
        <f t="shared" si="24"/>
        <v>Nógrád Megyei SZC Szent-Györgyi Albert Technikum Informatika_és_távközlés</v>
      </c>
      <c r="H781" s="126" t="s">
        <v>74</v>
      </c>
      <c r="I781" s="127" t="s">
        <v>75</v>
      </c>
      <c r="J781" s="126" t="s">
        <v>75</v>
      </c>
      <c r="K781" s="184">
        <v>32</v>
      </c>
      <c r="L781" s="128">
        <v>91</v>
      </c>
      <c r="M781" s="117">
        <v>32</v>
      </c>
      <c r="N781" s="128">
        <v>0</v>
      </c>
      <c r="O781" s="128"/>
      <c r="P781" s="128">
        <v>0</v>
      </c>
      <c r="Q781" s="116" t="str">
        <f t="shared" si="25"/>
        <v>+</v>
      </c>
      <c r="R781" s="118"/>
      <c r="S781" s="129" t="s">
        <v>832</v>
      </c>
      <c r="T781" s="206" t="s">
        <v>883</v>
      </c>
      <c r="U781" s="131" t="s">
        <v>833</v>
      </c>
    </row>
    <row r="782" spans="1:21" ht="29" hidden="1" x14ac:dyDescent="0.35">
      <c r="A782" s="121" t="str">
        <f>IFERROR(VLOOKUP(B782,[28]lista!$B$2:$C$46,2,0),"")</f>
        <v>Nógrád</v>
      </c>
      <c r="B782" s="122" t="s">
        <v>978</v>
      </c>
      <c r="C782" s="123" t="s">
        <v>497</v>
      </c>
      <c r="D782" s="124" t="s">
        <v>835</v>
      </c>
      <c r="E782" s="125" t="s">
        <v>75</v>
      </c>
      <c r="F782" s="57" t="str">
        <f>VLOOKUP(D782,Háttér!$Q$2:$R$24,2,0)</f>
        <v>Informatika_és_távközlés</v>
      </c>
      <c r="G782" s="57" t="str">
        <f t="shared" si="24"/>
        <v>Nógrád Megyei SZC Szent-Györgyi Albert Technikum Informatika_és_távközlés</v>
      </c>
      <c r="H782" s="126" t="s">
        <v>75</v>
      </c>
      <c r="I782" s="127" t="s">
        <v>75</v>
      </c>
      <c r="J782" s="126" t="s">
        <v>75</v>
      </c>
      <c r="K782" s="184">
        <v>16</v>
      </c>
      <c r="L782" s="128">
        <v>53</v>
      </c>
      <c r="M782" s="117">
        <v>11</v>
      </c>
      <c r="N782" s="128">
        <v>113</v>
      </c>
      <c r="O782" s="128"/>
      <c r="P782" s="128">
        <v>41</v>
      </c>
      <c r="Q782" s="116" t="str">
        <f t="shared" si="25"/>
        <v>-</v>
      </c>
      <c r="R782" s="118"/>
      <c r="S782" s="129" t="s">
        <v>832</v>
      </c>
      <c r="T782" s="206" t="s">
        <v>883</v>
      </c>
      <c r="U782" s="131" t="s">
        <v>833</v>
      </c>
    </row>
    <row r="783" spans="1:21" ht="29" hidden="1" x14ac:dyDescent="0.35">
      <c r="A783" s="121" t="str">
        <f>IFERROR(VLOOKUP(B783,[28]lista!$B$2:$C$46,2,0),"")</f>
        <v>Nógrád</v>
      </c>
      <c r="B783" s="122" t="s">
        <v>978</v>
      </c>
      <c r="C783" s="123" t="s">
        <v>497</v>
      </c>
      <c r="D783" s="124" t="s">
        <v>841</v>
      </c>
      <c r="E783" s="125" t="s">
        <v>75</v>
      </c>
      <c r="F783" s="57" t="str">
        <f>VLOOKUP(D783,Háttér!$Q$2:$R$24,2,0)</f>
        <v>Egészségügy</v>
      </c>
      <c r="G783" s="57" t="str">
        <f t="shared" si="24"/>
        <v>Nógrád Megyei SZC Szent-Györgyi Albert Technikum Egészségügy</v>
      </c>
      <c r="H783" s="126" t="s">
        <v>75</v>
      </c>
      <c r="I783" s="127" t="s">
        <v>75</v>
      </c>
      <c r="J783" s="126" t="s">
        <v>75</v>
      </c>
      <c r="K783" s="184">
        <v>32</v>
      </c>
      <c r="L783" s="128">
        <v>39</v>
      </c>
      <c r="M783" s="117">
        <v>10</v>
      </c>
      <c r="N783" s="128">
        <v>46</v>
      </c>
      <c r="O783" s="128"/>
      <c r="P783" s="128">
        <v>20</v>
      </c>
      <c r="Q783" s="116" t="str">
        <f t="shared" si="25"/>
        <v>-</v>
      </c>
      <c r="R783" s="118"/>
      <c r="S783" s="129" t="s">
        <v>832</v>
      </c>
      <c r="T783" s="206" t="s">
        <v>979</v>
      </c>
      <c r="U783" s="131" t="s">
        <v>843</v>
      </c>
    </row>
    <row r="784" spans="1:21" ht="29" hidden="1" x14ac:dyDescent="0.35">
      <c r="A784" s="121" t="str">
        <f>IFERROR(VLOOKUP(B784,[28]lista!$B$2:$C$46,2,0),"")</f>
        <v>Nógrád</v>
      </c>
      <c r="B784" s="122" t="s">
        <v>978</v>
      </c>
      <c r="C784" s="123" t="s">
        <v>497</v>
      </c>
      <c r="D784" s="124" t="s">
        <v>861</v>
      </c>
      <c r="E784" s="125" t="s">
        <v>75</v>
      </c>
      <c r="F784" s="57" t="str">
        <f>VLOOKUP(D784,Háttér!$Q$2:$R$24,2,0)</f>
        <v>Sport</v>
      </c>
      <c r="G784" s="57" t="str">
        <f t="shared" si="24"/>
        <v>Nógrád Megyei SZC Szent-Györgyi Albert Technikum Sport</v>
      </c>
      <c r="H784" s="126" t="s">
        <v>75</v>
      </c>
      <c r="I784" s="127" t="s">
        <v>75</v>
      </c>
      <c r="J784" s="126" t="s">
        <v>75</v>
      </c>
      <c r="K784" s="184">
        <v>48</v>
      </c>
      <c r="L784" s="128">
        <v>45</v>
      </c>
      <c r="M784" s="117">
        <v>15</v>
      </c>
      <c r="N784" s="128">
        <v>38</v>
      </c>
      <c r="O784" s="128"/>
      <c r="P784" s="128">
        <v>16</v>
      </c>
      <c r="Q784" s="116" t="str">
        <f t="shared" si="25"/>
        <v>-</v>
      </c>
      <c r="R784" s="118"/>
      <c r="S784" s="129" t="s">
        <v>832</v>
      </c>
      <c r="T784" s="206" t="s">
        <v>883</v>
      </c>
      <c r="U784" s="131" t="s">
        <v>833</v>
      </c>
    </row>
    <row r="785" spans="1:21" ht="29" hidden="1" x14ac:dyDescent="0.35">
      <c r="A785" s="121" t="str">
        <f>IFERROR(VLOOKUP(B785,[28]lista!$B$2:$C$46,2,0),"")</f>
        <v>Nógrád</v>
      </c>
      <c r="B785" s="122" t="s">
        <v>978</v>
      </c>
      <c r="C785" s="123" t="s">
        <v>495</v>
      </c>
      <c r="D785" s="124" t="s">
        <v>831</v>
      </c>
      <c r="E785" s="125" t="s">
        <v>75</v>
      </c>
      <c r="F785" s="57" t="str">
        <f>VLOOKUP(D785,Háttér!$Q$2:$R$24,2,0)</f>
        <v>Turizmus_vendéglátás</v>
      </c>
      <c r="G785" s="57" t="str">
        <f t="shared" si="24"/>
        <v>Nógrád Megyei SZC Mikszáth Kálmán Technikum és Szakképző Iskola Turizmus_vendéglátás</v>
      </c>
      <c r="H785" s="126" t="s">
        <v>75</v>
      </c>
      <c r="I785" s="127" t="s">
        <v>75</v>
      </c>
      <c r="J785" s="126" t="s">
        <v>75</v>
      </c>
      <c r="K785" s="184">
        <v>32</v>
      </c>
      <c r="L785" s="128">
        <v>18</v>
      </c>
      <c r="M785" s="117">
        <v>5</v>
      </c>
      <c r="N785" s="128">
        <v>27</v>
      </c>
      <c r="O785" s="128"/>
      <c r="P785" s="128">
        <v>5</v>
      </c>
      <c r="Q785" s="116" t="str">
        <f t="shared" si="25"/>
        <v>+</v>
      </c>
      <c r="R785" s="118"/>
      <c r="S785" s="129" t="s">
        <v>832</v>
      </c>
      <c r="T785" s="206" t="s">
        <v>883</v>
      </c>
      <c r="U785" s="131" t="s">
        <v>833</v>
      </c>
    </row>
    <row r="786" spans="1:21" ht="29" hidden="1" x14ac:dyDescent="0.35">
      <c r="A786" s="121" t="str">
        <f>IFERROR(VLOOKUP(B786,[28]lista!$B$2:$C$46,2,0),"")</f>
        <v>Nógrád</v>
      </c>
      <c r="B786" s="122" t="s">
        <v>978</v>
      </c>
      <c r="C786" s="123" t="s">
        <v>495</v>
      </c>
      <c r="D786" s="124" t="s">
        <v>847</v>
      </c>
      <c r="E786" s="125" t="s">
        <v>75</v>
      </c>
      <c r="F786" s="57" t="str">
        <f>VLOOKUP(D786,Háttér!$Q$2:$R$24,2,0)</f>
        <v>Közlekedés_és_szállítmányozás</v>
      </c>
      <c r="G786" s="57" t="str">
        <f t="shared" si="24"/>
        <v>Nógrád Megyei SZC Mikszáth Kálmán Technikum és Szakképző Iskola Közlekedés_és_szállítmányozás</v>
      </c>
      <c r="H786" s="126" t="s">
        <v>75</v>
      </c>
      <c r="I786" s="127" t="s">
        <v>75</v>
      </c>
      <c r="J786" s="126" t="s">
        <v>75</v>
      </c>
      <c r="K786" s="184">
        <v>16</v>
      </c>
      <c r="L786" s="128">
        <v>20</v>
      </c>
      <c r="M786" s="117">
        <v>2</v>
      </c>
      <c r="N786" s="128">
        <v>0</v>
      </c>
      <c r="O786" s="128"/>
      <c r="P786" s="128">
        <v>0</v>
      </c>
      <c r="Q786" s="116" t="str">
        <f t="shared" si="25"/>
        <v>+</v>
      </c>
      <c r="R786" s="118"/>
      <c r="S786" s="129" t="s">
        <v>832</v>
      </c>
      <c r="T786" s="206" t="s">
        <v>891</v>
      </c>
      <c r="U786" s="131" t="s">
        <v>833</v>
      </c>
    </row>
    <row r="787" spans="1:21" ht="29" hidden="1" x14ac:dyDescent="0.35">
      <c r="A787" s="121" t="str">
        <f>IFERROR(VLOOKUP(B787,[28]lista!$B$2:$C$46,2,0),"")</f>
        <v>Nógrád</v>
      </c>
      <c r="B787" s="122" t="s">
        <v>978</v>
      </c>
      <c r="C787" s="123" t="s">
        <v>495</v>
      </c>
      <c r="D787" s="124" t="s">
        <v>837</v>
      </c>
      <c r="E787" s="125" t="s">
        <v>75</v>
      </c>
      <c r="F787" s="57" t="str">
        <f>VLOOKUP(D787,Háttér!$Q$2:$R$24,2,0)</f>
        <v>Rendészet_és_közszolgálat</v>
      </c>
      <c r="G787" s="57" t="str">
        <f t="shared" si="24"/>
        <v>Nógrád Megyei SZC Mikszáth Kálmán Technikum és Szakképző Iskola Rendészet_és_közszolgálat</v>
      </c>
      <c r="H787" s="126" t="s">
        <v>75</v>
      </c>
      <c r="I787" s="127" t="s">
        <v>75</v>
      </c>
      <c r="J787" s="126" t="s">
        <v>75</v>
      </c>
      <c r="K787" s="184">
        <v>30</v>
      </c>
      <c r="L787" s="128">
        <v>70</v>
      </c>
      <c r="M787" s="117">
        <v>29</v>
      </c>
      <c r="N787" s="128">
        <v>75</v>
      </c>
      <c r="O787" s="128"/>
      <c r="P787" s="128">
        <v>19</v>
      </c>
      <c r="Q787" s="116" t="str">
        <f t="shared" si="25"/>
        <v>+</v>
      </c>
      <c r="R787" s="118"/>
      <c r="S787" s="129" t="s">
        <v>832</v>
      </c>
      <c r="T787" s="206" t="s">
        <v>883</v>
      </c>
      <c r="U787" s="131" t="s">
        <v>839</v>
      </c>
    </row>
    <row r="788" spans="1:21" ht="29" hidden="1" x14ac:dyDescent="0.35">
      <c r="A788" s="121" t="str">
        <f>IFERROR(VLOOKUP(B788,[28]lista!$B$2:$C$46,2,0),"")</f>
        <v>Nógrád</v>
      </c>
      <c r="B788" s="122" t="s">
        <v>978</v>
      </c>
      <c r="C788" s="123" t="s">
        <v>495</v>
      </c>
      <c r="D788" s="124" t="s">
        <v>848</v>
      </c>
      <c r="E788" s="125" t="s">
        <v>75</v>
      </c>
      <c r="F788" s="57" t="str">
        <f>VLOOKUP(D788,Háttér!$Q$2:$R$24,2,0)</f>
        <v>Kereskedelem</v>
      </c>
      <c r="G788" s="57" t="str">
        <f t="shared" si="24"/>
        <v>Nógrád Megyei SZC Mikszáth Kálmán Technikum és Szakképző Iskola Kereskedelem</v>
      </c>
      <c r="H788" s="126" t="s">
        <v>75</v>
      </c>
      <c r="I788" s="127" t="s">
        <v>75</v>
      </c>
      <c r="J788" s="126" t="s">
        <v>75</v>
      </c>
      <c r="K788" s="184">
        <v>16</v>
      </c>
      <c r="L788" s="128">
        <v>21</v>
      </c>
      <c r="M788" s="117">
        <v>7</v>
      </c>
      <c r="N788" s="128">
        <v>15</v>
      </c>
      <c r="O788" s="128"/>
      <c r="P788" s="128">
        <v>3</v>
      </c>
      <c r="Q788" s="116" t="str">
        <f t="shared" si="25"/>
        <v>+</v>
      </c>
      <c r="R788" s="118"/>
      <c r="S788" s="129" t="s">
        <v>832</v>
      </c>
      <c r="T788" s="206" t="s">
        <v>883</v>
      </c>
      <c r="U788" s="131" t="s">
        <v>833</v>
      </c>
    </row>
    <row r="789" spans="1:21" ht="29" hidden="1" x14ac:dyDescent="0.35">
      <c r="A789" s="121" t="str">
        <f>IFERROR(VLOOKUP(B789,[28]lista!$B$2:$C$46,2,0),"")</f>
        <v>Nógrád</v>
      </c>
      <c r="B789" s="122" t="s">
        <v>978</v>
      </c>
      <c r="C789" s="123" t="s">
        <v>495</v>
      </c>
      <c r="D789" s="124" t="s">
        <v>836</v>
      </c>
      <c r="E789" s="125" t="s">
        <v>75</v>
      </c>
      <c r="F789" s="57" t="str">
        <f>VLOOKUP(D789,Háttér!$Q$2:$R$24,2,0)</f>
        <v>Gazdálkodás_és_menedzsment</v>
      </c>
      <c r="G789" s="57" t="str">
        <f t="shared" si="24"/>
        <v>Nógrád Megyei SZC Mikszáth Kálmán Technikum és Szakképző Iskola Gazdálkodás_és_menedzsment</v>
      </c>
      <c r="H789" s="126" t="s">
        <v>75</v>
      </c>
      <c r="I789" s="127" t="s">
        <v>75</v>
      </c>
      <c r="J789" s="126" t="s">
        <v>75</v>
      </c>
      <c r="K789" s="184">
        <v>16</v>
      </c>
      <c r="L789" s="128">
        <v>22</v>
      </c>
      <c r="M789" s="117">
        <v>2</v>
      </c>
      <c r="N789" s="128">
        <v>0</v>
      </c>
      <c r="O789" s="128"/>
      <c r="P789" s="128">
        <v>0</v>
      </c>
      <c r="Q789" s="116" t="str">
        <f t="shared" si="25"/>
        <v>+</v>
      </c>
      <c r="R789" s="118"/>
      <c r="S789" s="129" t="s">
        <v>832</v>
      </c>
      <c r="T789" s="206" t="s">
        <v>891</v>
      </c>
      <c r="U789" s="131" t="s">
        <v>833</v>
      </c>
    </row>
    <row r="790" spans="1:21" ht="29" hidden="1" x14ac:dyDescent="0.35">
      <c r="A790" s="121" t="str">
        <f>IFERROR(VLOOKUP(B790,[28]lista!$B$2:$C$46,2,0),"")</f>
        <v>Nógrád</v>
      </c>
      <c r="B790" s="122" t="s">
        <v>978</v>
      </c>
      <c r="C790" s="123" t="s">
        <v>492</v>
      </c>
      <c r="D790" s="124" t="s">
        <v>846</v>
      </c>
      <c r="E790" s="125" t="s">
        <v>75</v>
      </c>
      <c r="F790" s="57" t="str">
        <f>VLOOKUP(D790,Háttér!$Q$2:$R$24,2,0)</f>
        <v>Specializált_gép_és_járműgyártás</v>
      </c>
      <c r="G790" s="57" t="str">
        <f t="shared" si="24"/>
        <v>Nógrád Megyei SZC Borbély Lajos Technikum, Szakképző Iskola és Kollégium Specializált_gép_és_járműgyártás</v>
      </c>
      <c r="H790" s="126" t="s">
        <v>75</v>
      </c>
      <c r="I790" s="127" t="s">
        <v>75</v>
      </c>
      <c r="J790" s="126" t="s">
        <v>75</v>
      </c>
      <c r="K790" s="184">
        <v>16</v>
      </c>
      <c r="L790" s="128">
        <v>11</v>
      </c>
      <c r="M790" s="117">
        <v>5</v>
      </c>
      <c r="N790" s="128">
        <v>21</v>
      </c>
      <c r="O790" s="128"/>
      <c r="P790" s="128">
        <v>6</v>
      </c>
      <c r="Q790" s="116" t="str">
        <f t="shared" si="25"/>
        <v>-</v>
      </c>
      <c r="R790" s="118"/>
      <c r="S790" s="129" t="s">
        <v>832</v>
      </c>
      <c r="T790" s="206" t="s">
        <v>883</v>
      </c>
      <c r="U790" s="131" t="s">
        <v>833</v>
      </c>
    </row>
    <row r="791" spans="1:21" ht="29" hidden="1" x14ac:dyDescent="0.35">
      <c r="A791" s="121" t="str">
        <f>IFERROR(VLOOKUP(B791,[28]lista!$B$2:$C$46,2,0),"")</f>
        <v>Nógrád</v>
      </c>
      <c r="B791" s="122" t="s">
        <v>978</v>
      </c>
      <c r="C791" s="123" t="s">
        <v>492</v>
      </c>
      <c r="D791" s="124" t="s">
        <v>840</v>
      </c>
      <c r="E791" s="125" t="s">
        <v>75</v>
      </c>
      <c r="F791" s="57" t="str">
        <f>VLOOKUP(D791,Háttér!$Q$2:$R$24,2,0)</f>
        <v>Szépészet</v>
      </c>
      <c r="G791" s="57" t="str">
        <f t="shared" si="24"/>
        <v>Nógrád Megyei SZC Borbély Lajos Technikum, Szakképző Iskola és Kollégium Szépészet</v>
      </c>
      <c r="H791" s="126" t="s">
        <v>75</v>
      </c>
      <c r="I791" s="127" t="s">
        <v>75</v>
      </c>
      <c r="J791" s="126" t="s">
        <v>75</v>
      </c>
      <c r="K791" s="184">
        <v>16</v>
      </c>
      <c r="L791" s="128">
        <v>43</v>
      </c>
      <c r="M791" s="117">
        <v>12</v>
      </c>
      <c r="N791" s="128">
        <v>24</v>
      </c>
      <c r="O791" s="128"/>
      <c r="P791" s="128">
        <v>3</v>
      </c>
      <c r="Q791" s="116" t="str">
        <f t="shared" si="25"/>
        <v>+</v>
      </c>
      <c r="R791" s="118"/>
      <c r="S791" s="129" t="s">
        <v>832</v>
      </c>
      <c r="T791" s="206" t="s">
        <v>883</v>
      </c>
      <c r="U791" s="131" t="s">
        <v>833</v>
      </c>
    </row>
    <row r="792" spans="1:21" ht="29" hidden="1" x14ac:dyDescent="0.35">
      <c r="A792" s="121" t="str">
        <f>IFERROR(VLOOKUP(B792,[28]lista!$B$2:$C$46,2,0),"")</f>
        <v>Nógrád</v>
      </c>
      <c r="B792" s="122" t="s">
        <v>978</v>
      </c>
      <c r="C792" s="123" t="s">
        <v>492</v>
      </c>
      <c r="D792" s="124" t="s">
        <v>840</v>
      </c>
      <c r="E792" s="125" t="s">
        <v>75</v>
      </c>
      <c r="F792" s="57" t="str">
        <f>VLOOKUP(D792,Háttér!$Q$2:$R$24,2,0)</f>
        <v>Szépészet</v>
      </c>
      <c r="G792" s="57" t="str">
        <f t="shared" si="24"/>
        <v>Nógrád Megyei SZC Borbély Lajos Technikum, Szakképző Iskola és Kollégium Szépészet</v>
      </c>
      <c r="H792" s="126" t="s">
        <v>75</v>
      </c>
      <c r="I792" s="127" t="s">
        <v>75</v>
      </c>
      <c r="J792" s="126" t="s">
        <v>75</v>
      </c>
      <c r="K792" s="184">
        <v>16</v>
      </c>
      <c r="L792" s="128">
        <v>48</v>
      </c>
      <c r="M792" s="117">
        <v>13</v>
      </c>
      <c r="N792" s="128">
        <v>50</v>
      </c>
      <c r="O792" s="128"/>
      <c r="P792" s="128">
        <v>25</v>
      </c>
      <c r="Q792" s="116" t="str">
        <f t="shared" si="25"/>
        <v>-</v>
      </c>
      <c r="R792" s="118"/>
      <c r="S792" s="129" t="s">
        <v>832</v>
      </c>
      <c r="T792" s="206" t="s">
        <v>883</v>
      </c>
      <c r="U792" s="131" t="s">
        <v>833</v>
      </c>
    </row>
    <row r="793" spans="1:21" ht="29" hidden="1" x14ac:dyDescent="0.35">
      <c r="A793" s="121" t="str">
        <f>IFERROR(VLOOKUP(B793,[28]lista!$B$2:$C$46,2,0),"")</f>
        <v>Nógrád</v>
      </c>
      <c r="B793" s="122" t="s">
        <v>978</v>
      </c>
      <c r="C793" s="123" t="s">
        <v>492</v>
      </c>
      <c r="D793" s="124" t="s">
        <v>840</v>
      </c>
      <c r="E793" s="125" t="s">
        <v>75</v>
      </c>
      <c r="F793" s="57" t="str">
        <f>VLOOKUP(D793,Háttér!$Q$2:$R$24,2,0)</f>
        <v>Szépészet</v>
      </c>
      <c r="G793" s="57" t="str">
        <f t="shared" si="24"/>
        <v>Nógrád Megyei SZC Borbély Lajos Technikum, Szakképző Iskola és Kollégium Szépészet</v>
      </c>
      <c r="H793" s="126" t="s">
        <v>75</v>
      </c>
      <c r="I793" s="127" t="s">
        <v>75</v>
      </c>
      <c r="J793" s="126" t="s">
        <v>75</v>
      </c>
      <c r="K793" s="184">
        <v>16</v>
      </c>
      <c r="L793" s="128">
        <v>12</v>
      </c>
      <c r="M793" s="117">
        <v>3</v>
      </c>
      <c r="N793" s="128">
        <v>23</v>
      </c>
      <c r="O793" s="128"/>
      <c r="P793" s="128">
        <v>7</v>
      </c>
      <c r="Q793" s="116" t="str">
        <f t="shared" si="25"/>
        <v>-</v>
      </c>
      <c r="R793" s="118"/>
      <c r="S793" s="129" t="s">
        <v>832</v>
      </c>
      <c r="T793" s="206" t="s">
        <v>883</v>
      </c>
      <c r="U793" s="131" t="s">
        <v>833</v>
      </c>
    </row>
    <row r="794" spans="1:21" ht="29" hidden="1" x14ac:dyDescent="0.35">
      <c r="A794" s="121" t="str">
        <f>IFERROR(VLOOKUP(B794,[28]lista!$B$2:$C$46,2,0),"")</f>
        <v>Nógrád</v>
      </c>
      <c r="B794" s="122" t="s">
        <v>978</v>
      </c>
      <c r="C794" s="123" t="s">
        <v>499</v>
      </c>
      <c r="D794" s="124" t="s">
        <v>836</v>
      </c>
      <c r="E794" s="125" t="s">
        <v>75</v>
      </c>
      <c r="F794" s="57" t="str">
        <f>VLOOKUP(D794,Háttér!$Q$2:$R$24,2,0)</f>
        <v>Gazdálkodás_és_menedzsment</v>
      </c>
      <c r="G794" s="57" t="str">
        <f t="shared" si="24"/>
        <v>Nógrád Megyei SZC Táncsics Mihály Technikum Gazdálkodás_és_menedzsment</v>
      </c>
      <c r="H794" s="126" t="s">
        <v>75</v>
      </c>
      <c r="I794" s="127" t="s">
        <v>75</v>
      </c>
      <c r="J794" s="126" t="s">
        <v>75</v>
      </c>
      <c r="K794" s="184">
        <v>32</v>
      </c>
      <c r="L794" s="128">
        <v>121</v>
      </c>
      <c r="M794" s="117">
        <v>32</v>
      </c>
      <c r="N794" s="128">
        <v>84</v>
      </c>
      <c r="O794" s="128"/>
      <c r="P794" s="128">
        <v>28</v>
      </c>
      <c r="Q794" s="116" t="str">
        <f t="shared" si="25"/>
        <v>+</v>
      </c>
      <c r="R794" s="118"/>
      <c r="S794" s="129" t="s">
        <v>832</v>
      </c>
      <c r="T794" s="206" t="s">
        <v>883</v>
      </c>
      <c r="U794" s="131" t="s">
        <v>833</v>
      </c>
    </row>
    <row r="795" spans="1:21" ht="29" hidden="1" x14ac:dyDescent="0.35">
      <c r="A795" s="121" t="str">
        <f>IFERROR(VLOOKUP(B795,[28]lista!$B$2:$C$46,2,0),"")</f>
        <v>Nógrád</v>
      </c>
      <c r="B795" s="122" t="s">
        <v>978</v>
      </c>
      <c r="C795" s="123" t="s">
        <v>499</v>
      </c>
      <c r="D795" s="124" t="s">
        <v>847</v>
      </c>
      <c r="E795" s="125" t="s">
        <v>75</v>
      </c>
      <c r="F795" s="57" t="str">
        <f>VLOOKUP(D795,Háttér!$Q$2:$R$24,2,0)</f>
        <v>Közlekedés_és_szállítmányozás</v>
      </c>
      <c r="G795" s="57" t="str">
        <f t="shared" si="24"/>
        <v>Nógrád Megyei SZC Táncsics Mihály Technikum Közlekedés_és_szállítmányozás</v>
      </c>
      <c r="H795" s="126" t="s">
        <v>75</v>
      </c>
      <c r="I795" s="127" t="s">
        <v>75</v>
      </c>
      <c r="J795" s="126" t="s">
        <v>75</v>
      </c>
      <c r="K795" s="184">
        <v>32</v>
      </c>
      <c r="L795" s="128">
        <v>109</v>
      </c>
      <c r="M795" s="117">
        <v>30</v>
      </c>
      <c r="N795" s="128">
        <v>109</v>
      </c>
      <c r="O795" s="128"/>
      <c r="P795" s="128">
        <v>19</v>
      </c>
      <c r="Q795" s="116" t="str">
        <f t="shared" si="25"/>
        <v>+</v>
      </c>
      <c r="R795" s="118"/>
      <c r="S795" s="129" t="s">
        <v>832</v>
      </c>
      <c r="T795" s="206" t="s">
        <v>883</v>
      </c>
      <c r="U795" s="131" t="s">
        <v>833</v>
      </c>
    </row>
    <row r="796" spans="1:21" ht="15.5" hidden="1" x14ac:dyDescent="0.35">
      <c r="A796" s="121" t="str">
        <f>IFERROR(VLOOKUP(B796,[28]lista!$B$2:$C$46,2,0),"")</f>
        <v>Nógrád</v>
      </c>
      <c r="B796" s="122" t="s">
        <v>978</v>
      </c>
      <c r="C796" s="123" t="s">
        <v>499</v>
      </c>
      <c r="D796" s="124" t="s">
        <v>831</v>
      </c>
      <c r="E796" s="125" t="s">
        <v>869</v>
      </c>
      <c r="F796" s="57" t="str">
        <f>VLOOKUP(D796,Háttér!$Q$2:$R$24,2,0)</f>
        <v>Turizmus_vendéglátás</v>
      </c>
      <c r="G796" s="57" t="str">
        <f t="shared" si="24"/>
        <v>Nógrád Megyei SZC Táncsics Mihály Technikum Turizmus_vendéglátás</v>
      </c>
      <c r="H796" s="126" t="s">
        <v>74</v>
      </c>
      <c r="I796" s="127" t="s">
        <v>75</v>
      </c>
      <c r="J796" s="126" t="s">
        <v>75</v>
      </c>
      <c r="K796" s="184">
        <v>32</v>
      </c>
      <c r="L796" s="128">
        <v>128</v>
      </c>
      <c r="M796" s="117">
        <v>32</v>
      </c>
      <c r="N796" s="128">
        <v>141</v>
      </c>
      <c r="O796" s="128"/>
      <c r="P796" s="128">
        <v>26</v>
      </c>
      <c r="Q796" s="116" t="str">
        <f t="shared" si="25"/>
        <v>+</v>
      </c>
      <c r="R796" s="118"/>
      <c r="S796" s="129" t="s">
        <v>832</v>
      </c>
      <c r="T796" s="206" t="s">
        <v>883</v>
      </c>
      <c r="U796" s="131" t="s">
        <v>833</v>
      </c>
    </row>
    <row r="797" spans="1:21" ht="15.5" hidden="1" x14ac:dyDescent="0.35">
      <c r="A797" s="121" t="str">
        <f>IFERROR(VLOOKUP(B797,[28]lista!$B$2:$C$46,2,0),"")</f>
        <v>Nógrád</v>
      </c>
      <c r="B797" s="122" t="s">
        <v>978</v>
      </c>
      <c r="C797" s="123" t="s">
        <v>499</v>
      </c>
      <c r="D797" s="124" t="s">
        <v>848</v>
      </c>
      <c r="E797" s="125" t="s">
        <v>869</v>
      </c>
      <c r="F797" s="57" t="str">
        <f>VLOOKUP(D797,Háttér!$Q$2:$R$24,2,0)</f>
        <v>Kereskedelem</v>
      </c>
      <c r="G797" s="57" t="str">
        <f t="shared" si="24"/>
        <v>Nógrád Megyei SZC Táncsics Mihály Technikum Kereskedelem</v>
      </c>
      <c r="H797" s="126" t="s">
        <v>74</v>
      </c>
      <c r="I797" s="127" t="s">
        <v>75</v>
      </c>
      <c r="J797" s="126" t="s">
        <v>75</v>
      </c>
      <c r="K797" s="184">
        <v>32</v>
      </c>
      <c r="L797" s="128">
        <v>66</v>
      </c>
      <c r="M797" s="117">
        <v>13</v>
      </c>
      <c r="N797" s="128">
        <v>50</v>
      </c>
      <c r="O797" s="128"/>
      <c r="P797" s="128">
        <v>14</v>
      </c>
      <c r="Q797" s="116" t="str">
        <f t="shared" si="25"/>
        <v>-</v>
      </c>
      <c r="R797" s="118"/>
      <c r="S797" s="129" t="s">
        <v>832</v>
      </c>
      <c r="T797" s="206" t="s">
        <v>891</v>
      </c>
      <c r="U797" s="131" t="s">
        <v>833</v>
      </c>
    </row>
    <row r="798" spans="1:21" ht="29" hidden="1" x14ac:dyDescent="0.35">
      <c r="A798" s="121" t="str">
        <f>IFERROR(VLOOKUP(B798,[29]lista!$B$2:$C$46,2,0),"")</f>
        <v>Szabolcs-Szatmár-Bereg</v>
      </c>
      <c r="B798" s="122" t="s">
        <v>980</v>
      </c>
      <c r="C798" s="123" t="s">
        <v>465</v>
      </c>
      <c r="D798" s="124" t="s">
        <v>846</v>
      </c>
      <c r="E798" s="125" t="s">
        <v>75</v>
      </c>
      <c r="F798" s="57" t="str">
        <f>VLOOKUP(D798,Háttér!$Q$2:$R$24,2,0)</f>
        <v>Specializált_gép_és_járműgyártás</v>
      </c>
      <c r="G798" s="57" t="str">
        <f t="shared" si="24"/>
        <v>Nyíregyházi SZC Bánki Donát Műszaki Technikum és Kollégium Specializált_gép_és_járműgyártás</v>
      </c>
      <c r="H798" s="126" t="s">
        <v>75</v>
      </c>
      <c r="I798" s="127" t="s">
        <v>75</v>
      </c>
      <c r="J798" s="126" t="s">
        <v>75</v>
      </c>
      <c r="K798" s="184">
        <v>96</v>
      </c>
      <c r="L798" s="128">
        <v>352</v>
      </c>
      <c r="M798" s="117">
        <v>96</v>
      </c>
      <c r="N798" s="128">
        <v>283</v>
      </c>
      <c r="O798" s="128"/>
      <c r="P798" s="128">
        <v>68</v>
      </c>
      <c r="Q798" s="116" t="str">
        <f t="shared" si="25"/>
        <v>+</v>
      </c>
      <c r="R798" s="118"/>
      <c r="S798" s="129" t="s">
        <v>832</v>
      </c>
      <c r="T798" s="136"/>
      <c r="U798" s="131" t="s">
        <v>833</v>
      </c>
    </row>
    <row r="799" spans="1:21" ht="29" hidden="1" x14ac:dyDescent="0.35">
      <c r="A799" s="121" t="str">
        <f>IFERROR(VLOOKUP(B799,[29]lista!$B$2:$C$46,2,0),"")</f>
        <v>Szabolcs-Szatmár-Bereg</v>
      </c>
      <c r="B799" s="122" t="s">
        <v>980</v>
      </c>
      <c r="C799" s="123" t="s">
        <v>465</v>
      </c>
      <c r="D799" s="124" t="s">
        <v>834</v>
      </c>
      <c r="E799" s="125" t="s">
        <v>75</v>
      </c>
      <c r="F799" s="57" t="str">
        <f>VLOOKUP(D799,Háttér!$Q$2:$R$24,2,0)</f>
        <v>Gépészet</v>
      </c>
      <c r="G799" s="57" t="str">
        <f t="shared" si="24"/>
        <v>Nyíregyházi SZC Bánki Donát Műszaki Technikum és Kollégium Gépészet</v>
      </c>
      <c r="H799" s="126" t="s">
        <v>75</v>
      </c>
      <c r="I799" s="127" t="s">
        <v>75</v>
      </c>
      <c r="J799" s="126" t="s">
        <v>75</v>
      </c>
      <c r="K799" s="184">
        <v>32</v>
      </c>
      <c r="L799" s="128">
        <v>195</v>
      </c>
      <c r="M799" s="117">
        <v>32</v>
      </c>
      <c r="N799" s="128">
        <v>318</v>
      </c>
      <c r="O799" s="128"/>
      <c r="P799" s="128">
        <v>68</v>
      </c>
      <c r="Q799" s="116" t="str">
        <f t="shared" si="25"/>
        <v>-</v>
      </c>
      <c r="R799" s="118"/>
      <c r="S799" s="129" t="s">
        <v>832</v>
      </c>
      <c r="T799" s="136"/>
      <c r="U799" s="131" t="s">
        <v>833</v>
      </c>
    </row>
    <row r="800" spans="1:21" ht="29" hidden="1" x14ac:dyDescent="0.35">
      <c r="A800" s="121" t="str">
        <f>IFERROR(VLOOKUP(B800,[29]lista!$B$2:$C$46,2,0),"")</f>
        <v>Szabolcs-Szatmár-Bereg</v>
      </c>
      <c r="B800" s="122" t="s">
        <v>980</v>
      </c>
      <c r="C800" s="123" t="s">
        <v>465</v>
      </c>
      <c r="D800" s="124" t="s">
        <v>857</v>
      </c>
      <c r="E800" s="125" t="s">
        <v>75</v>
      </c>
      <c r="F800" s="57" t="str">
        <f>VLOOKUP(D800,Háttér!$Q$2:$R$24,2,0)</f>
        <v>Elektronika_és_elektrotechnika</v>
      </c>
      <c r="G800" s="57" t="str">
        <f t="shared" si="24"/>
        <v>Nyíregyházi SZC Bánki Donát Műszaki Technikum és Kollégium Elektronika_és_elektrotechnika</v>
      </c>
      <c r="H800" s="126" t="s">
        <v>75</v>
      </c>
      <c r="I800" s="127" t="s">
        <v>75</v>
      </c>
      <c r="J800" s="126" t="s">
        <v>75</v>
      </c>
      <c r="K800" s="184">
        <v>32</v>
      </c>
      <c r="L800" s="128">
        <v>223</v>
      </c>
      <c r="M800" s="117">
        <v>32</v>
      </c>
      <c r="N800" s="128">
        <v>199</v>
      </c>
      <c r="O800" s="128"/>
      <c r="P800" s="128">
        <v>34</v>
      </c>
      <c r="Q800" s="116" t="str">
        <f t="shared" si="25"/>
        <v>-</v>
      </c>
      <c r="R800" s="118"/>
      <c r="S800" s="129" t="s">
        <v>832</v>
      </c>
      <c r="T800" s="136"/>
      <c r="U800" s="131" t="s">
        <v>833</v>
      </c>
    </row>
    <row r="801" spans="1:21" ht="29" hidden="1" x14ac:dyDescent="0.35">
      <c r="A801" s="121" t="str">
        <f>IFERROR(VLOOKUP(B801,[29]lista!$B$2:$C$46,2,0),"")</f>
        <v>Szabolcs-Szatmár-Bereg</v>
      </c>
      <c r="B801" s="122" t="s">
        <v>980</v>
      </c>
      <c r="C801" s="123" t="s">
        <v>730</v>
      </c>
      <c r="D801" s="124" t="s">
        <v>835</v>
      </c>
      <c r="E801" s="125" t="s">
        <v>75</v>
      </c>
      <c r="F801" s="57" t="str">
        <f>VLOOKUP(D801,Háttér!$Q$2:$R$24,2,0)</f>
        <v>Informatika_és_távközlés</v>
      </c>
      <c r="G801" s="57" t="str">
        <f t="shared" si="24"/>
        <v>Nyíregyházi SZC Inczédy György Szakképző Iskola és Kollégium Informatika_és_távközlés</v>
      </c>
      <c r="H801" s="126" t="s">
        <v>75</v>
      </c>
      <c r="I801" s="127" t="s">
        <v>75</v>
      </c>
      <c r="J801" s="126" t="s">
        <v>75</v>
      </c>
      <c r="K801" s="184">
        <v>32</v>
      </c>
      <c r="L801" s="128">
        <v>147</v>
      </c>
      <c r="M801" s="117">
        <v>32</v>
      </c>
      <c r="N801" s="128">
        <v>144</v>
      </c>
      <c r="O801" s="128"/>
      <c r="P801" s="128">
        <v>28</v>
      </c>
      <c r="Q801" s="116" t="str">
        <f t="shared" si="25"/>
        <v>+</v>
      </c>
      <c r="R801" s="118"/>
      <c r="S801" s="129" t="s">
        <v>832</v>
      </c>
      <c r="T801" s="136"/>
      <c r="U801" s="131" t="s">
        <v>833</v>
      </c>
    </row>
    <row r="802" spans="1:21" ht="29" hidden="1" x14ac:dyDescent="0.35">
      <c r="A802" s="121" t="str">
        <f>IFERROR(VLOOKUP(B802,[29]lista!$B$2:$C$46,2,0),"")</f>
        <v>Szabolcs-Szatmár-Bereg</v>
      </c>
      <c r="B802" s="122" t="s">
        <v>980</v>
      </c>
      <c r="C802" s="123" t="s">
        <v>730</v>
      </c>
      <c r="D802" s="124" t="s">
        <v>847</v>
      </c>
      <c r="E802" s="125" t="s">
        <v>75</v>
      </c>
      <c r="F802" s="57" t="str">
        <f>VLOOKUP(D802,Háttér!$Q$2:$R$24,2,0)</f>
        <v>Közlekedés_és_szállítmányozás</v>
      </c>
      <c r="G802" s="57" t="str">
        <f t="shared" si="24"/>
        <v>Nyíregyházi SZC Inczédy György Szakképző Iskola és Kollégium Közlekedés_és_szállítmányozás</v>
      </c>
      <c r="H802" s="126" t="s">
        <v>75</v>
      </c>
      <c r="I802" s="127" t="s">
        <v>75</v>
      </c>
      <c r="J802" s="126" t="s">
        <v>75</v>
      </c>
      <c r="K802" s="128">
        <v>32</v>
      </c>
      <c r="L802" s="128">
        <v>96</v>
      </c>
      <c r="M802" s="117">
        <v>23</v>
      </c>
      <c r="N802" s="128">
        <v>101</v>
      </c>
      <c r="O802" s="128"/>
      <c r="P802" s="128">
        <v>21</v>
      </c>
      <c r="Q802" s="116" t="str">
        <f t="shared" si="25"/>
        <v>+</v>
      </c>
      <c r="R802" s="118"/>
      <c r="S802" s="129" t="s">
        <v>832</v>
      </c>
      <c r="T802" s="137"/>
      <c r="U802" s="131" t="s">
        <v>833</v>
      </c>
    </row>
    <row r="803" spans="1:21" ht="29" hidden="1" x14ac:dyDescent="0.35">
      <c r="A803" s="121" t="str">
        <f>IFERROR(VLOOKUP(B803,[29]lista!$B$2:$C$46,2,0),"")</f>
        <v>Szabolcs-Szatmár-Bereg</v>
      </c>
      <c r="B803" s="122" t="s">
        <v>980</v>
      </c>
      <c r="C803" s="123" t="s">
        <v>730</v>
      </c>
      <c r="D803" s="124" t="s">
        <v>861</v>
      </c>
      <c r="E803" s="125" t="s">
        <v>75</v>
      </c>
      <c r="F803" s="57" t="str">
        <f>VLOOKUP(D803,Háttér!$Q$2:$R$24,2,0)</f>
        <v>Sport</v>
      </c>
      <c r="G803" s="57" t="str">
        <f t="shared" si="24"/>
        <v>Nyíregyházi SZC Inczédy György Szakképző Iskola és Kollégium Sport</v>
      </c>
      <c r="H803" s="126" t="s">
        <v>75</v>
      </c>
      <c r="I803" s="127" t="s">
        <v>75</v>
      </c>
      <c r="J803" s="126" t="s">
        <v>75</v>
      </c>
      <c r="K803" s="128">
        <v>32</v>
      </c>
      <c r="L803" s="128">
        <v>57</v>
      </c>
      <c r="M803" s="117">
        <v>25</v>
      </c>
      <c r="N803" s="128">
        <v>69</v>
      </c>
      <c r="O803" s="128"/>
      <c r="P803" s="128">
        <v>28</v>
      </c>
      <c r="Q803" s="116" t="str">
        <f t="shared" si="25"/>
        <v>-</v>
      </c>
      <c r="R803" s="118"/>
      <c r="S803" s="129" t="s">
        <v>832</v>
      </c>
      <c r="T803" s="136"/>
      <c r="U803" s="131" t="s">
        <v>833</v>
      </c>
    </row>
    <row r="804" spans="1:21" ht="29" hidden="1" x14ac:dyDescent="0.35">
      <c r="A804" s="121" t="str">
        <f>IFERROR(VLOOKUP(B804,[29]lista!$B$2:$C$46,2,0),"")</f>
        <v>Szabolcs-Szatmár-Bereg</v>
      </c>
      <c r="B804" s="122" t="s">
        <v>980</v>
      </c>
      <c r="C804" s="123" t="s">
        <v>731</v>
      </c>
      <c r="D804" s="124" t="s">
        <v>847</v>
      </c>
      <c r="E804" s="125" t="s">
        <v>75</v>
      </c>
      <c r="F804" s="57" t="str">
        <f>VLOOKUP(D804,Háttér!$Q$2:$R$24,2,0)</f>
        <v>Közlekedés_és_szállítmányozás</v>
      </c>
      <c r="G804" s="57" t="str">
        <f t="shared" si="24"/>
        <v>Nyíregyházi SZC Teleki Blanka Szakképző Iskola és Kollégium Közlekedés_és_szállítmányozás</v>
      </c>
      <c r="H804" s="126" t="s">
        <v>75</v>
      </c>
      <c r="I804" s="127" t="s">
        <v>75</v>
      </c>
      <c r="J804" s="126" t="s">
        <v>75</v>
      </c>
      <c r="K804" s="128">
        <v>16</v>
      </c>
      <c r="L804" s="128">
        <v>18</v>
      </c>
      <c r="M804" s="117">
        <v>6</v>
      </c>
      <c r="N804" s="128">
        <v>13</v>
      </c>
      <c r="O804" s="128"/>
      <c r="P804" s="128">
        <v>4</v>
      </c>
      <c r="Q804" s="116" t="str">
        <f t="shared" si="25"/>
        <v>+</v>
      </c>
      <c r="R804" s="118"/>
      <c r="S804" s="129" t="s">
        <v>832</v>
      </c>
      <c r="T804" s="136"/>
      <c r="U804" s="131" t="s">
        <v>833</v>
      </c>
    </row>
    <row r="805" spans="1:21" ht="29" hidden="1" x14ac:dyDescent="0.35">
      <c r="A805" s="121" t="str">
        <f>IFERROR(VLOOKUP(B805,[29]lista!$B$2:$C$46,2,0),"")</f>
        <v>Szabolcs-Szatmár-Bereg</v>
      </c>
      <c r="B805" s="122" t="s">
        <v>980</v>
      </c>
      <c r="C805" s="123" t="s">
        <v>731</v>
      </c>
      <c r="D805" s="124" t="s">
        <v>837</v>
      </c>
      <c r="E805" s="125" t="s">
        <v>75</v>
      </c>
      <c r="F805" s="57" t="str">
        <f>VLOOKUP(D805,Háttér!$Q$2:$R$24,2,0)</f>
        <v>Rendészet_és_közszolgálat</v>
      </c>
      <c r="G805" s="57" t="str">
        <f t="shared" si="24"/>
        <v>Nyíregyházi SZC Teleki Blanka Szakképző Iskola és Kollégium Rendészet_és_közszolgálat</v>
      </c>
      <c r="H805" s="126" t="s">
        <v>75</v>
      </c>
      <c r="I805" s="127" t="s">
        <v>75</v>
      </c>
      <c r="J805" s="126" t="s">
        <v>75</v>
      </c>
      <c r="K805" s="128">
        <v>16</v>
      </c>
      <c r="L805" s="128">
        <v>19</v>
      </c>
      <c r="M805" s="117">
        <v>9</v>
      </c>
      <c r="N805" s="128">
        <v>15</v>
      </c>
      <c r="O805" s="128"/>
      <c r="P805" s="128">
        <v>7</v>
      </c>
      <c r="Q805" s="116" t="str">
        <f t="shared" si="25"/>
        <v>+</v>
      </c>
      <c r="R805" s="118"/>
      <c r="S805" s="129" t="s">
        <v>832</v>
      </c>
      <c r="T805" s="136"/>
      <c r="U805" s="131" t="s">
        <v>839</v>
      </c>
    </row>
    <row r="806" spans="1:21" ht="29" hidden="1" x14ac:dyDescent="0.35">
      <c r="A806" s="121" t="str">
        <f>IFERROR(VLOOKUP(B806,[29]lista!$B$2:$C$46,2,0),"")</f>
        <v>Szabolcs-Szatmár-Bereg</v>
      </c>
      <c r="B806" s="122" t="s">
        <v>980</v>
      </c>
      <c r="C806" s="123" t="s">
        <v>732</v>
      </c>
      <c r="D806" s="124" t="s">
        <v>834</v>
      </c>
      <c r="E806" s="125" t="s">
        <v>75</v>
      </c>
      <c r="F806" s="57" t="str">
        <f>VLOOKUP(D806,Háttér!$Q$2:$R$24,2,0)</f>
        <v>Gépészet</v>
      </c>
      <c r="G806" s="57" t="str">
        <f t="shared" si="24"/>
        <v>Nyíregyházi SZC Tiszavasvári Szakképző Iskola és Kollégium Gépészet</v>
      </c>
      <c r="H806" s="126" t="s">
        <v>75</v>
      </c>
      <c r="I806" s="127" t="s">
        <v>75</v>
      </c>
      <c r="J806" s="126" t="s">
        <v>75</v>
      </c>
      <c r="K806" s="128">
        <v>16</v>
      </c>
      <c r="L806" s="128">
        <v>8</v>
      </c>
      <c r="M806" s="117">
        <v>3</v>
      </c>
      <c r="N806" s="128">
        <v>7</v>
      </c>
      <c r="O806" s="128"/>
      <c r="P806" s="128">
        <v>3</v>
      </c>
      <c r="Q806" s="116" t="str">
        <f t="shared" si="25"/>
        <v>+</v>
      </c>
      <c r="R806" s="118"/>
      <c r="S806" s="129" t="s">
        <v>832</v>
      </c>
      <c r="T806" s="136"/>
      <c r="U806" s="131" t="s">
        <v>833</v>
      </c>
    </row>
    <row r="807" spans="1:21" ht="29" hidden="1" x14ac:dyDescent="0.35">
      <c r="A807" s="121" t="str">
        <f>IFERROR(VLOOKUP(B807,[29]lista!$B$2:$C$46,2,0),"")</f>
        <v>Szabolcs-Szatmár-Bereg</v>
      </c>
      <c r="B807" s="122" t="s">
        <v>980</v>
      </c>
      <c r="C807" s="123" t="s">
        <v>732</v>
      </c>
      <c r="D807" s="124" t="s">
        <v>837</v>
      </c>
      <c r="E807" s="125" t="s">
        <v>75</v>
      </c>
      <c r="F807" s="57" t="str">
        <f>VLOOKUP(D807,Háttér!$Q$2:$R$24,2,0)</f>
        <v>Rendészet_és_közszolgálat</v>
      </c>
      <c r="G807" s="57" t="str">
        <f t="shared" si="24"/>
        <v>Nyíregyházi SZC Tiszavasvári Szakképző Iskola és Kollégium Rendészet_és_közszolgálat</v>
      </c>
      <c r="H807" s="126" t="s">
        <v>75</v>
      </c>
      <c r="I807" s="127" t="s">
        <v>75</v>
      </c>
      <c r="J807" s="126" t="s">
        <v>75</v>
      </c>
      <c r="K807" s="128">
        <v>16</v>
      </c>
      <c r="L807" s="128">
        <v>23</v>
      </c>
      <c r="M807" s="117">
        <v>9</v>
      </c>
      <c r="N807" s="128">
        <v>17</v>
      </c>
      <c r="O807" s="128"/>
      <c r="P807" s="128">
        <v>5</v>
      </c>
      <c r="Q807" s="116" t="str">
        <f t="shared" si="25"/>
        <v>+</v>
      </c>
      <c r="R807" s="118"/>
      <c r="S807" s="129" t="s">
        <v>832</v>
      </c>
      <c r="T807" s="136"/>
      <c r="U807" s="131" t="s">
        <v>839</v>
      </c>
    </row>
    <row r="808" spans="1:21" ht="29" hidden="1" x14ac:dyDescent="0.35">
      <c r="A808" s="121" t="str">
        <f>IFERROR(VLOOKUP(B808,[29]lista!$B$2:$C$46,2,0),"")</f>
        <v>Szabolcs-Szatmár-Bereg</v>
      </c>
      <c r="B808" s="122" t="s">
        <v>980</v>
      </c>
      <c r="C808" s="123" t="s">
        <v>467</v>
      </c>
      <c r="D808" s="124" t="s">
        <v>836</v>
      </c>
      <c r="E808" s="125" t="s">
        <v>75</v>
      </c>
      <c r="F808" s="57" t="str">
        <f>VLOOKUP(D808,Háttér!$Q$2:$R$24,2,0)</f>
        <v>Gazdálkodás_és_menedzsment</v>
      </c>
      <c r="G808" s="57" t="str">
        <f t="shared" si="24"/>
        <v>Nyíregyházi SZC Széchenyi István Technikum és Kollégium Gazdálkodás_és_menedzsment</v>
      </c>
      <c r="H808" s="126" t="s">
        <v>75</v>
      </c>
      <c r="I808" s="127" t="s">
        <v>75</v>
      </c>
      <c r="J808" s="126" t="s">
        <v>75</v>
      </c>
      <c r="K808" s="128">
        <v>80</v>
      </c>
      <c r="L808" s="128">
        <v>290</v>
      </c>
      <c r="M808" s="117">
        <v>80</v>
      </c>
      <c r="N808" s="128">
        <v>330</v>
      </c>
      <c r="O808" s="128"/>
      <c r="P808" s="128">
        <v>51</v>
      </c>
      <c r="Q808" s="116" t="str">
        <f t="shared" si="25"/>
        <v>+</v>
      </c>
      <c r="R808" s="118"/>
      <c r="S808" s="129" t="s">
        <v>832</v>
      </c>
      <c r="T808" s="136"/>
      <c r="U808" s="131" t="s">
        <v>833</v>
      </c>
    </row>
    <row r="809" spans="1:21" ht="29" hidden="1" x14ac:dyDescent="0.35">
      <c r="A809" s="121" t="str">
        <f>IFERROR(VLOOKUP(B809,[29]lista!$B$2:$C$46,2,0),"")</f>
        <v>Szabolcs-Szatmár-Bereg</v>
      </c>
      <c r="B809" s="122" t="s">
        <v>980</v>
      </c>
      <c r="C809" s="123" t="s">
        <v>467</v>
      </c>
      <c r="D809" s="124" t="s">
        <v>835</v>
      </c>
      <c r="E809" s="125" t="s">
        <v>75</v>
      </c>
      <c r="F809" s="57" t="str">
        <f>VLOOKUP(D809,Háttér!$Q$2:$R$24,2,0)</f>
        <v>Informatika_és_távközlés</v>
      </c>
      <c r="G809" s="57" t="str">
        <f t="shared" si="24"/>
        <v>Nyíregyházi SZC Széchenyi István Technikum és Kollégium Informatika_és_távközlés</v>
      </c>
      <c r="H809" s="126" t="s">
        <v>75</v>
      </c>
      <c r="I809" s="127" t="s">
        <v>75</v>
      </c>
      <c r="J809" s="126" t="s">
        <v>75</v>
      </c>
      <c r="K809" s="128">
        <v>48</v>
      </c>
      <c r="L809" s="128">
        <v>307</v>
      </c>
      <c r="M809" s="117">
        <v>48</v>
      </c>
      <c r="N809" s="128">
        <v>240</v>
      </c>
      <c r="O809" s="128"/>
      <c r="P809" s="128">
        <v>51</v>
      </c>
      <c r="Q809" s="116" t="str">
        <f t="shared" si="25"/>
        <v>-</v>
      </c>
      <c r="R809" s="75"/>
      <c r="S809" s="129" t="s">
        <v>832</v>
      </c>
      <c r="T809" s="136"/>
      <c r="U809" s="131" t="s">
        <v>833</v>
      </c>
    </row>
    <row r="810" spans="1:21" ht="29" hidden="1" x14ac:dyDescent="0.35">
      <c r="A810" s="121" t="str">
        <f>IFERROR(VLOOKUP(B810,[29]lista!$B$2:$C$46,2,0),"")</f>
        <v>Szabolcs-Szatmár-Bereg</v>
      </c>
      <c r="B810" s="122" t="s">
        <v>980</v>
      </c>
      <c r="C810" s="123" t="s">
        <v>466</v>
      </c>
      <c r="D810" s="124" t="s">
        <v>848</v>
      </c>
      <c r="E810" s="141" t="s">
        <v>75</v>
      </c>
      <c r="F810" s="57" t="str">
        <f>VLOOKUP(D810,Háttér!$Q$2:$R$24,2,0)</f>
        <v>Kereskedelem</v>
      </c>
      <c r="G810" s="57" t="str">
        <f t="shared" si="24"/>
        <v>Nyíregyházi SZC Sipkay Barna Technikum Kereskedelem</v>
      </c>
      <c r="H810" s="126" t="s">
        <v>75</v>
      </c>
      <c r="I810" s="127" t="s">
        <v>869</v>
      </c>
      <c r="J810" s="126" t="s">
        <v>74</v>
      </c>
      <c r="K810" s="128">
        <v>32</v>
      </c>
      <c r="L810" s="128">
        <v>102</v>
      </c>
      <c r="M810" s="117">
        <v>30</v>
      </c>
      <c r="N810" s="128">
        <v>96</v>
      </c>
      <c r="O810" s="128"/>
      <c r="P810" s="128">
        <v>34</v>
      </c>
      <c r="Q810" s="116" t="str">
        <f t="shared" si="25"/>
        <v>-</v>
      </c>
      <c r="R810" s="118"/>
      <c r="S810" s="129" t="s">
        <v>832</v>
      </c>
      <c r="T810" s="138" t="s">
        <v>981</v>
      </c>
      <c r="U810" s="131" t="s">
        <v>833</v>
      </c>
    </row>
    <row r="811" spans="1:21" ht="29" hidden="1" x14ac:dyDescent="0.35">
      <c r="A811" s="121" t="str">
        <f>IFERROR(VLOOKUP(B811,[29]lista!$B$2:$C$46,2,0),"")</f>
        <v>Szabolcs-Szatmár-Bereg</v>
      </c>
      <c r="B811" s="122" t="s">
        <v>980</v>
      </c>
      <c r="C811" s="123" t="s">
        <v>466</v>
      </c>
      <c r="D811" s="124" t="s">
        <v>831</v>
      </c>
      <c r="E811" s="141" t="s">
        <v>75</v>
      </c>
      <c r="F811" s="57" t="str">
        <f>VLOOKUP(D811,Háttér!$Q$2:$R$24,2,0)</f>
        <v>Turizmus_vendéglátás</v>
      </c>
      <c r="G811" s="57" t="str">
        <f t="shared" si="24"/>
        <v>Nyíregyházi SZC Sipkay Barna Technikum Turizmus_vendéglátás</v>
      </c>
      <c r="H811" s="126" t="s">
        <v>75</v>
      </c>
      <c r="I811" s="127" t="s">
        <v>858</v>
      </c>
      <c r="J811" s="126" t="s">
        <v>74</v>
      </c>
      <c r="K811" s="128">
        <v>32</v>
      </c>
      <c r="L811" s="128">
        <v>62</v>
      </c>
      <c r="M811" s="117">
        <v>12</v>
      </c>
      <c r="N811" s="128">
        <v>87</v>
      </c>
      <c r="O811" s="128"/>
      <c r="P811" s="128">
        <v>25</v>
      </c>
      <c r="Q811" s="116" t="str">
        <f t="shared" si="25"/>
        <v>-</v>
      </c>
      <c r="R811" s="118"/>
      <c r="S811" s="129" t="s">
        <v>832</v>
      </c>
      <c r="T811" s="138" t="s">
        <v>981</v>
      </c>
      <c r="U811" s="131" t="s">
        <v>833</v>
      </c>
    </row>
    <row r="812" spans="1:21" ht="29" hidden="1" x14ac:dyDescent="0.35">
      <c r="A812" s="121" t="str">
        <f>IFERROR(VLOOKUP(B812,[29]lista!$B$2:$C$46,2,0),"")</f>
        <v>Szabolcs-Szatmár-Bereg</v>
      </c>
      <c r="B812" s="122" t="s">
        <v>980</v>
      </c>
      <c r="C812" s="123" t="s">
        <v>466</v>
      </c>
      <c r="D812" s="124" t="s">
        <v>848</v>
      </c>
      <c r="E812" s="125" t="s">
        <v>75</v>
      </c>
      <c r="F812" s="57" t="str">
        <f>VLOOKUP(D812,Háttér!$Q$2:$R$24,2,0)</f>
        <v>Kereskedelem</v>
      </c>
      <c r="G812" s="57" t="str">
        <f t="shared" si="24"/>
        <v>Nyíregyházi SZC Sipkay Barna Technikum Kereskedelem</v>
      </c>
      <c r="H812" s="126" t="s">
        <v>75</v>
      </c>
      <c r="I812" s="127" t="s">
        <v>75</v>
      </c>
      <c r="J812" s="126" t="s">
        <v>75</v>
      </c>
      <c r="K812" s="128">
        <v>32</v>
      </c>
      <c r="L812" s="128">
        <v>171</v>
      </c>
      <c r="M812" s="117">
        <v>32</v>
      </c>
      <c r="N812" s="128">
        <v>155</v>
      </c>
      <c r="O812" s="128"/>
      <c r="P812" s="128">
        <v>34</v>
      </c>
      <c r="Q812" s="116" t="str">
        <f t="shared" si="25"/>
        <v>-</v>
      </c>
      <c r="R812" s="118"/>
      <c r="S812" s="129" t="s">
        <v>832</v>
      </c>
      <c r="T812" s="136"/>
      <c r="U812" s="131" t="s">
        <v>833</v>
      </c>
    </row>
    <row r="813" spans="1:21" ht="29" hidden="1" x14ac:dyDescent="0.35">
      <c r="A813" s="121" t="str">
        <f>IFERROR(VLOOKUP(B813,[29]lista!$B$2:$C$46,2,0),"")</f>
        <v>Szabolcs-Szatmár-Bereg</v>
      </c>
      <c r="B813" s="122" t="s">
        <v>980</v>
      </c>
      <c r="C813" s="123" t="s">
        <v>466</v>
      </c>
      <c r="D813" s="124" t="s">
        <v>831</v>
      </c>
      <c r="E813" s="125" t="s">
        <v>75</v>
      </c>
      <c r="F813" s="57" t="str">
        <f>VLOOKUP(D813,Háttér!$Q$2:$R$24,2,0)</f>
        <v>Turizmus_vendéglátás</v>
      </c>
      <c r="G813" s="57" t="str">
        <f t="shared" si="24"/>
        <v>Nyíregyházi SZC Sipkay Barna Technikum Turizmus_vendéglátás</v>
      </c>
      <c r="H813" s="126" t="s">
        <v>75</v>
      </c>
      <c r="I813" s="127" t="s">
        <v>75</v>
      </c>
      <c r="J813" s="126" t="s">
        <v>75</v>
      </c>
      <c r="K813" s="128">
        <v>32</v>
      </c>
      <c r="L813" s="128">
        <v>187</v>
      </c>
      <c r="M813" s="117">
        <v>32</v>
      </c>
      <c r="N813" s="128">
        <v>207</v>
      </c>
      <c r="O813" s="128"/>
      <c r="P813" s="128">
        <v>34</v>
      </c>
      <c r="Q813" s="116" t="str">
        <f t="shared" si="25"/>
        <v>-</v>
      </c>
      <c r="R813" s="118"/>
      <c r="S813" s="129" t="s">
        <v>832</v>
      </c>
      <c r="T813" s="136"/>
      <c r="U813" s="131" t="s">
        <v>833</v>
      </c>
    </row>
    <row r="814" spans="1:21" ht="29" hidden="1" x14ac:dyDescent="0.35">
      <c r="A814" s="121" t="str">
        <f>IFERROR(VLOOKUP(B814,[29]lista!$B$2:$C$46,2,0),"")</f>
        <v>Szabolcs-Szatmár-Bereg</v>
      </c>
      <c r="B814" s="122" t="s">
        <v>980</v>
      </c>
      <c r="C814" s="123" t="s">
        <v>468</v>
      </c>
      <c r="D814" s="124" t="s">
        <v>851</v>
      </c>
      <c r="E814" s="125" t="s">
        <v>75</v>
      </c>
      <c r="F814" s="57" t="str">
        <f>VLOOKUP(D814,Háttér!$Q$2:$R$24,2,0)</f>
        <v>Építőipar</v>
      </c>
      <c r="G814" s="57" t="str">
        <f t="shared" si="24"/>
        <v>Nyíregyházi SZC Vásárhelyi Pál Technikum Építőipar</v>
      </c>
      <c r="H814" s="126" t="s">
        <v>75</v>
      </c>
      <c r="I814" s="127" t="s">
        <v>75</v>
      </c>
      <c r="J814" s="126" t="s">
        <v>75</v>
      </c>
      <c r="K814" s="128">
        <v>64</v>
      </c>
      <c r="L814" s="128">
        <v>239</v>
      </c>
      <c r="M814" s="117">
        <v>64</v>
      </c>
      <c r="N814" s="128">
        <v>314</v>
      </c>
      <c r="O814" s="128"/>
      <c r="P814" s="128">
        <v>62</v>
      </c>
      <c r="Q814" s="116" t="str">
        <f t="shared" si="25"/>
        <v>+</v>
      </c>
      <c r="R814" s="118"/>
      <c r="S814" s="129" t="s">
        <v>832</v>
      </c>
      <c r="T814" s="136"/>
      <c r="U814" s="131" t="s">
        <v>833</v>
      </c>
    </row>
    <row r="815" spans="1:21" ht="29" hidden="1" x14ac:dyDescent="0.35">
      <c r="A815" s="121" t="str">
        <f>IFERROR(VLOOKUP(B815,[29]lista!$B$2:$C$46,2,0),"")</f>
        <v>Szabolcs-Szatmár-Bereg</v>
      </c>
      <c r="B815" s="122" t="s">
        <v>980</v>
      </c>
      <c r="C815" s="123" t="s">
        <v>468</v>
      </c>
      <c r="D815" s="124" t="s">
        <v>864</v>
      </c>
      <c r="E815" s="125" t="s">
        <v>75</v>
      </c>
      <c r="F815" s="57" t="str">
        <f>VLOOKUP(D815,Háttér!$Q$2:$R$24,2,0)</f>
        <v>Környezetvédelem_és_vízügy</v>
      </c>
      <c r="G815" s="57" t="str">
        <f t="shared" si="24"/>
        <v>Nyíregyházi SZC Vásárhelyi Pál Technikum Környezetvédelem_és_vízügy</v>
      </c>
      <c r="H815" s="126" t="s">
        <v>75</v>
      </c>
      <c r="I815" s="127" t="s">
        <v>75</v>
      </c>
      <c r="J815" s="126" t="s">
        <v>75</v>
      </c>
      <c r="K815" s="128">
        <v>64</v>
      </c>
      <c r="L815" s="128">
        <v>238</v>
      </c>
      <c r="M815" s="117">
        <v>64</v>
      </c>
      <c r="N815" s="128">
        <v>269</v>
      </c>
      <c r="O815" s="128"/>
      <c r="P815" s="128">
        <v>48</v>
      </c>
      <c r="Q815" s="116" t="str">
        <f t="shared" si="25"/>
        <v>+</v>
      </c>
      <c r="R815" s="118"/>
      <c r="S815" s="129" t="s">
        <v>832</v>
      </c>
      <c r="T815" s="136"/>
      <c r="U815" s="131" t="s">
        <v>833</v>
      </c>
    </row>
    <row r="816" spans="1:21" ht="29" hidden="1" x14ac:dyDescent="0.35">
      <c r="A816" s="121" t="str">
        <f>IFERROR(VLOOKUP(B816,[29]lista!$B$2:$C$46,2,0),"")</f>
        <v>Szabolcs-Szatmár-Bereg</v>
      </c>
      <c r="B816" s="122" t="s">
        <v>980</v>
      </c>
      <c r="C816" s="123" t="s">
        <v>469</v>
      </c>
      <c r="D816" s="124" t="s">
        <v>845</v>
      </c>
      <c r="E816" s="125" t="s">
        <v>75</v>
      </c>
      <c r="F816" s="57" t="str">
        <f>VLOOKUP(D816,Háttér!$Q$2:$R$24,2,0)</f>
        <v>Kreatív</v>
      </c>
      <c r="G816" s="57" t="str">
        <f t="shared" si="24"/>
        <v>Nyíregyházi SZC Wesselényi Miklós Technikum és Kollégium Kreatív</v>
      </c>
      <c r="H816" s="126" t="s">
        <v>75</v>
      </c>
      <c r="I816" s="127" t="s">
        <v>75</v>
      </c>
      <c r="J816" s="126" t="s">
        <v>75</v>
      </c>
      <c r="K816" s="128">
        <v>16</v>
      </c>
      <c r="L816" s="128">
        <v>41</v>
      </c>
      <c r="M816" s="117">
        <v>13</v>
      </c>
      <c r="N816" s="128">
        <v>50</v>
      </c>
      <c r="O816" s="128"/>
      <c r="P816" s="128">
        <v>7</v>
      </c>
      <c r="Q816" s="116" t="str">
        <f t="shared" si="25"/>
        <v>+</v>
      </c>
      <c r="R816" s="118"/>
      <c r="S816" s="129" t="s">
        <v>832</v>
      </c>
      <c r="T816" s="136"/>
      <c r="U816" s="131" t="s">
        <v>833</v>
      </c>
    </row>
    <row r="817" spans="1:21" ht="29" hidden="1" x14ac:dyDescent="0.35">
      <c r="A817" s="121" t="str">
        <f>IFERROR(VLOOKUP(B817,[29]lista!$B$2:$C$46,2,0),"")</f>
        <v>Szabolcs-Szatmár-Bereg</v>
      </c>
      <c r="B817" s="122" t="s">
        <v>980</v>
      </c>
      <c r="C817" s="123" t="s">
        <v>469</v>
      </c>
      <c r="D817" s="124" t="s">
        <v>835</v>
      </c>
      <c r="E817" s="125" t="s">
        <v>75</v>
      </c>
      <c r="F817" s="57" t="str">
        <f>VLOOKUP(D817,Háttér!$Q$2:$R$24,2,0)</f>
        <v>Informatika_és_távközlés</v>
      </c>
      <c r="G817" s="57" t="str">
        <f t="shared" si="24"/>
        <v>Nyíregyházi SZC Wesselényi Miklós Technikum és Kollégium Informatika_és_távközlés</v>
      </c>
      <c r="H817" s="126" t="s">
        <v>75</v>
      </c>
      <c r="I817" s="127" t="s">
        <v>75</v>
      </c>
      <c r="J817" s="126" t="s">
        <v>75</v>
      </c>
      <c r="K817" s="128">
        <v>32</v>
      </c>
      <c r="L817" s="128">
        <v>154</v>
      </c>
      <c r="M817" s="117">
        <v>32</v>
      </c>
      <c r="N817" s="128">
        <v>106</v>
      </c>
      <c r="O817" s="128"/>
      <c r="P817" s="128">
        <v>33</v>
      </c>
      <c r="Q817" s="116" t="str">
        <f t="shared" si="25"/>
        <v>-</v>
      </c>
      <c r="R817" s="118"/>
      <c r="S817" s="129" t="s">
        <v>832</v>
      </c>
      <c r="T817" s="136"/>
      <c r="U817" s="131" t="s">
        <v>833</v>
      </c>
    </row>
    <row r="818" spans="1:21" ht="29" hidden="1" x14ac:dyDescent="0.35">
      <c r="A818" s="121" t="str">
        <f>IFERROR(VLOOKUP(B818,[29]lista!$B$2:$C$46,2,0),"")</f>
        <v>Szabolcs-Szatmár-Bereg</v>
      </c>
      <c r="B818" s="122" t="s">
        <v>980</v>
      </c>
      <c r="C818" s="123" t="s">
        <v>469</v>
      </c>
      <c r="D818" s="124" t="s">
        <v>854</v>
      </c>
      <c r="E818" s="125" t="s">
        <v>75</v>
      </c>
      <c r="F818" s="57" t="str">
        <f>VLOOKUP(D818,Háttér!$Q$2:$R$24,2,0)</f>
        <v>Vegyipar</v>
      </c>
      <c r="G818" s="57" t="str">
        <f t="shared" si="24"/>
        <v>Nyíregyházi SZC Wesselényi Miklós Technikum és Kollégium Vegyipar</v>
      </c>
      <c r="H818" s="126" t="s">
        <v>75</v>
      </c>
      <c r="I818" s="127" t="s">
        <v>75</v>
      </c>
      <c r="J818" s="126" t="s">
        <v>75</v>
      </c>
      <c r="K818" s="128">
        <v>32</v>
      </c>
      <c r="L818" s="128">
        <v>18</v>
      </c>
      <c r="M818" s="117">
        <v>2</v>
      </c>
      <c r="N818" s="128">
        <v>12</v>
      </c>
      <c r="O818" s="128"/>
      <c r="P818" s="128">
        <v>4</v>
      </c>
      <c r="Q818" s="116" t="str">
        <f t="shared" si="25"/>
        <v>-</v>
      </c>
      <c r="R818" s="118"/>
      <c r="S818" s="129" t="s">
        <v>832</v>
      </c>
      <c r="T818" s="136"/>
      <c r="U818" s="131" t="s">
        <v>833</v>
      </c>
    </row>
    <row r="819" spans="1:21" ht="29" hidden="1" x14ac:dyDescent="0.35">
      <c r="A819" s="121" t="str">
        <f>IFERROR(VLOOKUP(B819,[29]lista!$B$2:$C$46,2,0),"")</f>
        <v>Szabolcs-Szatmár-Bereg</v>
      </c>
      <c r="B819" s="122" t="s">
        <v>980</v>
      </c>
      <c r="C819" s="123" t="s">
        <v>469</v>
      </c>
      <c r="D819" s="124" t="s">
        <v>844</v>
      </c>
      <c r="E819" s="125" t="s">
        <v>75</v>
      </c>
      <c r="F819" s="57" t="str">
        <f>VLOOKUP(D819,Háttér!$Q$2:$R$24,2,0)</f>
        <v>Fa_és_bútoripar</v>
      </c>
      <c r="G819" s="57" t="str">
        <f t="shared" si="24"/>
        <v>Nyíregyházi SZC Wesselényi Miklós Technikum és Kollégium Fa_és_bútoripar</v>
      </c>
      <c r="H819" s="126" t="s">
        <v>75</v>
      </c>
      <c r="I819" s="127" t="s">
        <v>75</v>
      </c>
      <c r="J819" s="126" t="s">
        <v>75</v>
      </c>
      <c r="K819" s="128">
        <v>16</v>
      </c>
      <c r="L819" s="128">
        <v>34</v>
      </c>
      <c r="M819" s="117">
        <v>8</v>
      </c>
      <c r="N819" s="128">
        <v>32</v>
      </c>
      <c r="O819" s="128"/>
      <c r="P819" s="128">
        <v>11</v>
      </c>
      <c r="Q819" s="116" t="str">
        <f t="shared" si="25"/>
        <v>-</v>
      </c>
      <c r="R819" s="118"/>
      <c r="S819" s="129" t="s">
        <v>832</v>
      </c>
      <c r="T819" s="136"/>
      <c r="U819" s="131" t="s">
        <v>833</v>
      </c>
    </row>
    <row r="820" spans="1:21" ht="29" hidden="1" x14ac:dyDescent="0.35">
      <c r="A820" s="121" t="str">
        <f>IFERROR(VLOOKUP(B820,[29]lista!$B$2:$C$46,2,0),"")</f>
        <v>Szabolcs-Szatmár-Bereg</v>
      </c>
      <c r="B820" s="122" t="s">
        <v>980</v>
      </c>
      <c r="C820" s="123" t="s">
        <v>469</v>
      </c>
      <c r="D820" s="124" t="s">
        <v>840</v>
      </c>
      <c r="E820" s="125" t="s">
        <v>75</v>
      </c>
      <c r="F820" s="57" t="str">
        <f>VLOOKUP(D820,Háttér!$Q$2:$R$24,2,0)</f>
        <v>Szépészet</v>
      </c>
      <c r="G820" s="57" t="str">
        <f t="shared" si="24"/>
        <v>Nyíregyházi SZC Wesselényi Miklós Technikum és Kollégium Szépészet</v>
      </c>
      <c r="H820" s="126" t="s">
        <v>75</v>
      </c>
      <c r="I820" s="127" t="s">
        <v>75</v>
      </c>
      <c r="J820" s="126" t="s">
        <v>75</v>
      </c>
      <c r="K820" s="128">
        <v>64</v>
      </c>
      <c r="L820" s="128">
        <v>610</v>
      </c>
      <c r="M820" s="117">
        <v>64</v>
      </c>
      <c r="N820" s="128">
        <v>440</v>
      </c>
      <c r="O820" s="128"/>
      <c r="P820" s="128">
        <v>68</v>
      </c>
      <c r="Q820" s="116" t="str">
        <f t="shared" si="25"/>
        <v>-</v>
      </c>
      <c r="R820" s="118"/>
      <c r="S820" s="129" t="s">
        <v>832</v>
      </c>
      <c r="T820" s="136"/>
      <c r="U820" s="131" t="s">
        <v>833</v>
      </c>
    </row>
    <row r="821" spans="1:21" ht="29" hidden="1" x14ac:dyDescent="0.35">
      <c r="A821" s="121" t="str">
        <f>IFERROR(VLOOKUP(B821,[29]lista!$B$2:$C$46,2,0),"")</f>
        <v>Szabolcs-Szatmár-Bereg</v>
      </c>
      <c r="B821" s="122" t="s">
        <v>980</v>
      </c>
      <c r="C821" s="123" t="s">
        <v>470</v>
      </c>
      <c r="D821" s="124" t="s">
        <v>841</v>
      </c>
      <c r="E821" s="125" t="s">
        <v>75</v>
      </c>
      <c r="F821" s="57" t="str">
        <f>VLOOKUP(D821,Háttér!$Q$2:$R$24,2,0)</f>
        <v>Egészségügy</v>
      </c>
      <c r="G821" s="57" t="str">
        <f t="shared" si="24"/>
        <v>Nyíregyházi SZC Zay Anna Technikum és Kollégium Egészségügy</v>
      </c>
      <c r="H821" s="126" t="s">
        <v>75</v>
      </c>
      <c r="I821" s="127" t="s">
        <v>75</v>
      </c>
      <c r="J821" s="126" t="s">
        <v>75</v>
      </c>
      <c r="K821" s="128">
        <v>64</v>
      </c>
      <c r="L821" s="128">
        <v>203</v>
      </c>
      <c r="M821" s="117">
        <v>64</v>
      </c>
      <c r="N821" s="128">
        <v>185</v>
      </c>
      <c r="O821" s="128"/>
      <c r="P821" s="128">
        <v>68</v>
      </c>
      <c r="Q821" s="116" t="str">
        <f t="shared" si="25"/>
        <v>-</v>
      </c>
      <c r="R821" s="118"/>
      <c r="S821" s="129" t="s">
        <v>832</v>
      </c>
      <c r="T821" s="136"/>
      <c r="U821" s="131" t="s">
        <v>843</v>
      </c>
    </row>
    <row r="822" spans="1:21" ht="29" hidden="1" x14ac:dyDescent="0.35">
      <c r="A822" s="121" t="str">
        <f>IFERROR(VLOOKUP(B822,[29]lista!$B$2:$C$46,2,0),"")</f>
        <v>Szabolcs-Szatmár-Bereg</v>
      </c>
      <c r="B822" s="122" t="s">
        <v>980</v>
      </c>
      <c r="C822" s="123" t="s">
        <v>470</v>
      </c>
      <c r="D822" s="124" t="s">
        <v>850</v>
      </c>
      <c r="E822" s="125" t="s">
        <v>75</v>
      </c>
      <c r="F822" s="57" t="str">
        <f>VLOOKUP(D822,Háttér!$Q$2:$R$24,2,0)</f>
        <v>Szociális</v>
      </c>
      <c r="G822" s="57" t="str">
        <f t="shared" si="24"/>
        <v>Nyíregyházi SZC Zay Anna Technikum és Kollégium Szociális</v>
      </c>
      <c r="H822" s="126" t="s">
        <v>75</v>
      </c>
      <c r="I822" s="127" t="s">
        <v>75</v>
      </c>
      <c r="J822" s="126" t="s">
        <v>75</v>
      </c>
      <c r="K822" s="128">
        <v>32</v>
      </c>
      <c r="L822" s="128">
        <v>182</v>
      </c>
      <c r="M822" s="117">
        <v>32</v>
      </c>
      <c r="N822" s="128">
        <v>213</v>
      </c>
      <c r="O822" s="128"/>
      <c r="P822" s="128">
        <v>34</v>
      </c>
      <c r="Q822" s="116" t="str">
        <f t="shared" si="25"/>
        <v>-</v>
      </c>
      <c r="R822" s="118"/>
      <c r="S822" s="129" t="s">
        <v>832</v>
      </c>
      <c r="T822" s="136"/>
      <c r="U822" s="131" t="s">
        <v>833</v>
      </c>
    </row>
    <row r="823" spans="1:21" ht="29" hidden="1" x14ac:dyDescent="0.35">
      <c r="A823" s="121" t="str">
        <f>IFERROR(VLOOKUP(B823,[30]lista!$B$2:$C$46,2,0),"")</f>
        <v>Borsod-Abaúj-Zemplén</v>
      </c>
      <c r="B823" s="122" t="s">
        <v>982</v>
      </c>
      <c r="C823" s="123" t="s">
        <v>472</v>
      </c>
      <c r="D823" s="124" t="s">
        <v>841</v>
      </c>
      <c r="E823" s="125" t="s">
        <v>75</v>
      </c>
      <c r="F823" s="57" t="str">
        <f>VLOOKUP(D823,Háttér!$Q$2:$R$24,2,0)</f>
        <v>Egészségügy</v>
      </c>
      <c r="G823" s="57" t="str">
        <f t="shared" si="24"/>
        <v>Ózdi SZC Bródy Imre Technikum Egészségügy</v>
      </c>
      <c r="H823" s="126" t="s">
        <v>75</v>
      </c>
      <c r="I823" s="127" t="s">
        <v>75</v>
      </c>
      <c r="J823" s="126" t="s">
        <v>75</v>
      </c>
      <c r="K823" s="128">
        <v>28</v>
      </c>
      <c r="L823" s="128">
        <v>51</v>
      </c>
      <c r="M823" s="117">
        <v>28</v>
      </c>
      <c r="N823" s="128">
        <v>33</v>
      </c>
      <c r="O823" s="128"/>
      <c r="P823" s="128">
        <v>17</v>
      </c>
      <c r="Q823" s="116" t="str">
        <f t="shared" si="25"/>
        <v>+</v>
      </c>
      <c r="R823" s="118"/>
      <c r="S823" s="129" t="s">
        <v>832</v>
      </c>
      <c r="T823" s="198"/>
      <c r="U823" s="131" t="s">
        <v>843</v>
      </c>
    </row>
    <row r="824" spans="1:21" ht="29" hidden="1" x14ac:dyDescent="0.35">
      <c r="A824" s="121" t="str">
        <f>IFERROR(VLOOKUP(B824,[30]lista!$B$2:$C$46,2,0),"")</f>
        <v>Borsod-Abaúj-Zemplén</v>
      </c>
      <c r="B824" s="122" t="s">
        <v>982</v>
      </c>
      <c r="C824" s="123" t="s">
        <v>472</v>
      </c>
      <c r="D824" s="124" t="s">
        <v>857</v>
      </c>
      <c r="E824" s="125" t="s">
        <v>75</v>
      </c>
      <c r="F824" s="57" t="str">
        <f>VLOOKUP(D824,Háttér!$Q$2:$R$24,2,0)</f>
        <v>Elektronika_és_elektrotechnika</v>
      </c>
      <c r="G824" s="57" t="str">
        <f t="shared" si="24"/>
        <v>Ózdi SZC Bródy Imre Technikum Elektronika_és_elektrotechnika</v>
      </c>
      <c r="H824" s="126" t="s">
        <v>75</v>
      </c>
      <c r="I824" s="127" t="s">
        <v>75</v>
      </c>
      <c r="J824" s="126" t="s">
        <v>75</v>
      </c>
      <c r="K824" s="128">
        <v>28</v>
      </c>
      <c r="L824" s="128">
        <v>38</v>
      </c>
      <c r="M824" s="117">
        <v>18</v>
      </c>
      <c r="N824" s="128">
        <v>34</v>
      </c>
      <c r="O824" s="128"/>
      <c r="P824" s="128">
        <v>16</v>
      </c>
      <c r="Q824" s="116" t="str">
        <f t="shared" si="25"/>
        <v>+</v>
      </c>
      <c r="R824" s="118"/>
      <c r="S824" s="129" t="s">
        <v>832</v>
      </c>
      <c r="T824" s="198"/>
      <c r="U824" s="131" t="s">
        <v>833</v>
      </c>
    </row>
    <row r="825" spans="1:21" ht="29" hidden="1" x14ac:dyDescent="0.35">
      <c r="A825" s="121" t="str">
        <f>IFERROR(VLOOKUP(B825,[30]lista!$B$2:$C$46,2,0),"")</f>
        <v>Borsod-Abaúj-Zemplén</v>
      </c>
      <c r="B825" s="122" t="s">
        <v>982</v>
      </c>
      <c r="C825" s="123" t="s">
        <v>472</v>
      </c>
      <c r="D825" s="124" t="s">
        <v>835</v>
      </c>
      <c r="E825" s="125" t="s">
        <v>75</v>
      </c>
      <c r="F825" s="57" t="str">
        <f>VLOOKUP(D825,Háttér!$Q$2:$R$24,2,0)</f>
        <v>Informatika_és_távközlés</v>
      </c>
      <c r="G825" s="57" t="str">
        <f t="shared" si="24"/>
        <v>Ózdi SZC Bródy Imre Technikum Informatika_és_távközlés</v>
      </c>
      <c r="H825" s="126" t="s">
        <v>75</v>
      </c>
      <c r="I825" s="127" t="s">
        <v>75</v>
      </c>
      <c r="J825" s="126" t="s">
        <v>75</v>
      </c>
      <c r="K825" s="128">
        <v>28</v>
      </c>
      <c r="L825" s="128">
        <v>58</v>
      </c>
      <c r="M825" s="117">
        <v>17</v>
      </c>
      <c r="N825" s="128">
        <v>42</v>
      </c>
      <c r="O825" s="128"/>
      <c r="P825" s="128">
        <v>18</v>
      </c>
      <c r="Q825" s="116" t="str">
        <f t="shared" si="25"/>
        <v>-</v>
      </c>
      <c r="R825" s="118"/>
      <c r="S825" s="129" t="s">
        <v>832</v>
      </c>
      <c r="T825" s="198"/>
      <c r="U825" s="131" t="s">
        <v>833</v>
      </c>
    </row>
    <row r="826" spans="1:21" ht="29" hidden="1" x14ac:dyDescent="0.35">
      <c r="A826" s="121" t="str">
        <f>IFERROR(VLOOKUP(B826,[30]lista!$B$2:$C$46,2,0),"")</f>
        <v>Borsod-Abaúj-Zemplén</v>
      </c>
      <c r="B826" s="122" t="s">
        <v>982</v>
      </c>
      <c r="C826" s="123" t="s">
        <v>473</v>
      </c>
      <c r="D826" s="124" t="s">
        <v>845</v>
      </c>
      <c r="E826" s="125" t="s">
        <v>75</v>
      </c>
      <c r="F826" s="57" t="str">
        <f>VLOOKUP(D826,Háttér!$Q$2:$R$24,2,0)</f>
        <v>Kreatív</v>
      </c>
      <c r="G826" s="57" t="str">
        <f t="shared" si="24"/>
        <v>Ózdi SZC Deák Ferenc Technikum és Szakképző Iskola Kreatív</v>
      </c>
      <c r="H826" s="126" t="s">
        <v>75</v>
      </c>
      <c r="I826" s="127" t="s">
        <v>75</v>
      </c>
      <c r="J826" s="126" t="s">
        <v>75</v>
      </c>
      <c r="K826" s="128">
        <v>28</v>
      </c>
      <c r="L826" s="128">
        <v>34</v>
      </c>
      <c r="M826" s="117">
        <v>14</v>
      </c>
      <c r="N826" s="128">
        <v>33</v>
      </c>
      <c r="O826" s="128"/>
      <c r="P826" s="128">
        <v>15</v>
      </c>
      <c r="Q826" s="116" t="str">
        <f t="shared" si="25"/>
        <v>-</v>
      </c>
      <c r="R826" s="118"/>
      <c r="S826" s="129" t="s">
        <v>832</v>
      </c>
      <c r="T826" s="198"/>
      <c r="U826" s="131" t="s">
        <v>833</v>
      </c>
    </row>
    <row r="827" spans="1:21" ht="29" hidden="1" x14ac:dyDescent="0.35">
      <c r="A827" s="121" t="str">
        <f>IFERROR(VLOOKUP(B827,[30]lista!$B$2:$C$46,2,0),"")</f>
        <v>Borsod-Abaúj-Zemplén</v>
      </c>
      <c r="B827" s="122" t="s">
        <v>982</v>
      </c>
      <c r="C827" s="123" t="s">
        <v>473</v>
      </c>
      <c r="D827" s="124" t="s">
        <v>856</v>
      </c>
      <c r="E827" s="125" t="s">
        <v>75</v>
      </c>
      <c r="F827" s="57" t="str">
        <f>VLOOKUP(D827,Háttér!$Q$2:$R$24,2,0)</f>
        <v>Épületgépészet</v>
      </c>
      <c r="G827" s="57" t="str">
        <f t="shared" si="24"/>
        <v>Ózdi SZC Deák Ferenc Technikum és Szakképző Iskola Épületgépészet</v>
      </c>
      <c r="H827" s="126" t="s">
        <v>75</v>
      </c>
      <c r="I827" s="127" t="s">
        <v>75</v>
      </c>
      <c r="J827" s="126" t="s">
        <v>75</v>
      </c>
      <c r="K827" s="128">
        <v>26</v>
      </c>
      <c r="L827" s="128">
        <v>39</v>
      </c>
      <c r="M827" s="117">
        <v>14</v>
      </c>
      <c r="N827" s="128">
        <v>37</v>
      </c>
      <c r="O827" s="128"/>
      <c r="P827" s="128">
        <v>10</v>
      </c>
      <c r="Q827" s="116" t="str">
        <f t="shared" si="25"/>
        <v>+</v>
      </c>
      <c r="R827" s="118"/>
      <c r="S827" s="129" t="s">
        <v>832</v>
      </c>
      <c r="T827" s="198"/>
      <c r="U827" s="131" t="s">
        <v>833</v>
      </c>
    </row>
    <row r="828" spans="1:21" ht="29" hidden="1" x14ac:dyDescent="0.35">
      <c r="A828" s="121" t="str">
        <f>IFERROR(VLOOKUP(B828,[30]lista!$B$2:$C$46,2,0),"")</f>
        <v>Borsod-Abaúj-Zemplén</v>
      </c>
      <c r="B828" s="122" t="s">
        <v>982</v>
      </c>
      <c r="C828" s="123" t="s">
        <v>473</v>
      </c>
      <c r="D828" s="124" t="s">
        <v>836</v>
      </c>
      <c r="E828" s="125" t="s">
        <v>75</v>
      </c>
      <c r="F828" s="57" t="str">
        <f>VLOOKUP(D828,Háttér!$Q$2:$R$24,2,0)</f>
        <v>Gazdálkodás_és_menedzsment</v>
      </c>
      <c r="G828" s="57" t="str">
        <f t="shared" si="24"/>
        <v>Ózdi SZC Deák Ferenc Technikum és Szakképző Iskola Gazdálkodás_és_menedzsment</v>
      </c>
      <c r="H828" s="126" t="s">
        <v>75</v>
      </c>
      <c r="I828" s="127" t="s">
        <v>75</v>
      </c>
      <c r="J828" s="126" t="s">
        <v>75</v>
      </c>
      <c r="K828" s="128">
        <v>26</v>
      </c>
      <c r="L828" s="128">
        <v>35</v>
      </c>
      <c r="M828" s="117">
        <v>7</v>
      </c>
      <c r="N828" s="128">
        <v>38</v>
      </c>
      <c r="O828" s="128"/>
      <c r="P828" s="128">
        <v>15</v>
      </c>
      <c r="Q828" s="116" t="str">
        <f t="shared" si="25"/>
        <v>-</v>
      </c>
      <c r="R828" s="118"/>
      <c r="S828" s="129" t="s">
        <v>832</v>
      </c>
      <c r="T828" s="198"/>
      <c r="U828" s="131" t="s">
        <v>833</v>
      </c>
    </row>
    <row r="829" spans="1:21" ht="29" hidden="1" x14ac:dyDescent="0.35">
      <c r="A829" s="121" t="str">
        <f>IFERROR(VLOOKUP(B829,[30]lista!$B$2:$C$46,2,0),"")</f>
        <v>Borsod-Abaúj-Zemplén</v>
      </c>
      <c r="B829" s="122" t="s">
        <v>982</v>
      </c>
      <c r="C829" s="123" t="s">
        <v>473</v>
      </c>
      <c r="D829" s="124" t="s">
        <v>847</v>
      </c>
      <c r="E829" s="125" t="s">
        <v>75</v>
      </c>
      <c r="F829" s="57" t="str">
        <f>VLOOKUP(D829,Háttér!$Q$2:$R$24,2,0)</f>
        <v>Közlekedés_és_szállítmányozás</v>
      </c>
      <c r="G829" s="57" t="str">
        <f t="shared" si="24"/>
        <v>Ózdi SZC Deák Ferenc Technikum és Szakképző Iskola Közlekedés_és_szállítmányozás</v>
      </c>
      <c r="H829" s="126" t="s">
        <v>75</v>
      </c>
      <c r="I829" s="127" t="s">
        <v>75</v>
      </c>
      <c r="J829" s="126" t="s">
        <v>75</v>
      </c>
      <c r="K829" s="128">
        <v>26</v>
      </c>
      <c r="L829" s="128">
        <v>20</v>
      </c>
      <c r="M829" s="117">
        <v>3</v>
      </c>
      <c r="N829" s="128">
        <v>34</v>
      </c>
      <c r="O829" s="128"/>
      <c r="P829" s="128">
        <v>5</v>
      </c>
      <c r="Q829" s="116" t="str">
        <f t="shared" si="25"/>
        <v>-</v>
      </c>
      <c r="R829" s="118"/>
      <c r="S829" s="129" t="s">
        <v>832</v>
      </c>
      <c r="T829" s="208"/>
      <c r="U829" s="131" t="s">
        <v>833</v>
      </c>
    </row>
    <row r="830" spans="1:21" ht="29" hidden="1" x14ac:dyDescent="0.35">
      <c r="A830" s="121" t="str">
        <f>IFERROR(VLOOKUP(B830,[30]lista!$B$2:$C$46,2,0),"")</f>
        <v>Borsod-Abaúj-Zemplén</v>
      </c>
      <c r="B830" s="122" t="s">
        <v>982</v>
      </c>
      <c r="C830" s="123" t="s">
        <v>474</v>
      </c>
      <c r="D830" s="124" t="s">
        <v>834</v>
      </c>
      <c r="E830" s="125" t="s">
        <v>75</v>
      </c>
      <c r="F830" s="57" t="str">
        <f>VLOOKUP(D830,Háttér!$Q$2:$R$24,2,0)</f>
        <v>Gépészet</v>
      </c>
      <c r="G830" s="57" t="str">
        <f t="shared" si="24"/>
        <v>Ózdi SZC Gábor Áron Technikum és Szakképző Iskola Gépészet</v>
      </c>
      <c r="H830" s="126" t="s">
        <v>75</v>
      </c>
      <c r="I830" s="127" t="s">
        <v>75</v>
      </c>
      <c r="J830" s="126" t="s">
        <v>75</v>
      </c>
      <c r="K830" s="128">
        <v>28</v>
      </c>
      <c r="L830" s="128">
        <v>13</v>
      </c>
      <c r="M830" s="117">
        <v>1</v>
      </c>
      <c r="N830" s="128">
        <v>5</v>
      </c>
      <c r="O830" s="128"/>
      <c r="P830" s="128">
        <v>5</v>
      </c>
      <c r="Q830" s="116" t="str">
        <f t="shared" si="25"/>
        <v>-</v>
      </c>
      <c r="R830" s="118"/>
      <c r="S830" s="129" t="s">
        <v>832</v>
      </c>
      <c r="T830" s="208"/>
      <c r="U830" s="131" t="s">
        <v>833</v>
      </c>
    </row>
    <row r="831" spans="1:21" ht="29" hidden="1" x14ac:dyDescent="0.35">
      <c r="A831" s="121" t="str">
        <f>IFERROR(VLOOKUP(B831,[30]lista!$B$2:$C$46,2,0),"")</f>
        <v>Borsod-Abaúj-Zemplén</v>
      </c>
      <c r="B831" s="122" t="s">
        <v>982</v>
      </c>
      <c r="C831" s="123" t="s">
        <v>474</v>
      </c>
      <c r="D831" s="124" t="s">
        <v>831</v>
      </c>
      <c r="E831" s="125" t="s">
        <v>75</v>
      </c>
      <c r="F831" s="57" t="str">
        <f>VLOOKUP(D831,Háttér!$Q$2:$R$24,2,0)</f>
        <v>Turizmus_vendéglátás</v>
      </c>
      <c r="G831" s="57" t="str">
        <f t="shared" si="24"/>
        <v>Ózdi SZC Gábor Áron Technikum és Szakképző Iskola Turizmus_vendéglátás</v>
      </c>
      <c r="H831" s="126" t="s">
        <v>75</v>
      </c>
      <c r="I831" s="127" t="s">
        <v>75</v>
      </c>
      <c r="J831" s="126" t="s">
        <v>75</v>
      </c>
      <c r="K831" s="128">
        <v>28</v>
      </c>
      <c r="L831" s="128">
        <v>12</v>
      </c>
      <c r="M831" s="117">
        <v>4</v>
      </c>
      <c r="N831" s="128">
        <v>18</v>
      </c>
      <c r="O831" s="128"/>
      <c r="P831" s="128">
        <v>6</v>
      </c>
      <c r="Q831" s="116" t="str">
        <f t="shared" si="25"/>
        <v>-</v>
      </c>
      <c r="R831" s="118"/>
      <c r="S831" s="129" t="s">
        <v>832</v>
      </c>
      <c r="T831" s="208"/>
      <c r="U831" s="131" t="s">
        <v>833</v>
      </c>
    </row>
    <row r="832" spans="1:21" ht="29" hidden="1" x14ac:dyDescent="0.35">
      <c r="A832" s="121" t="str">
        <f>IFERROR(VLOOKUP(B832,[30]lista!$B$2:$C$46,2,0),"")</f>
        <v>Borsod-Abaúj-Zemplén</v>
      </c>
      <c r="B832" s="209" t="s">
        <v>982</v>
      </c>
      <c r="C832" s="210" t="s">
        <v>475</v>
      </c>
      <c r="D832" s="189" t="s">
        <v>848</v>
      </c>
      <c r="E832" s="211" t="s">
        <v>75</v>
      </c>
      <c r="F832" s="57" t="str">
        <f>VLOOKUP(D832,Háttér!$Q$2:$R$24,2,0)</f>
        <v>Kereskedelem</v>
      </c>
      <c r="G832" s="57" t="str">
        <f t="shared" si="24"/>
        <v>Ózdi SZC Surányi Endre Technikum, Szakképző Iskola és Kollégium Kereskedelem</v>
      </c>
      <c r="H832" s="126" t="s">
        <v>75</v>
      </c>
      <c r="I832" s="191" t="s">
        <v>75</v>
      </c>
      <c r="J832" s="126" t="s">
        <v>75</v>
      </c>
      <c r="K832" s="192">
        <v>16</v>
      </c>
      <c r="L832" s="192">
        <v>64</v>
      </c>
      <c r="M832" s="193">
        <v>4</v>
      </c>
      <c r="N832" s="192">
        <v>32</v>
      </c>
      <c r="O832" s="192"/>
      <c r="P832" s="192">
        <v>8</v>
      </c>
      <c r="Q832" s="116" t="str">
        <f t="shared" si="25"/>
        <v>-</v>
      </c>
      <c r="R832" s="118"/>
      <c r="S832" s="129" t="s">
        <v>832</v>
      </c>
      <c r="T832" s="208"/>
      <c r="U832" s="131" t="s">
        <v>833</v>
      </c>
    </row>
    <row r="833" spans="1:21" ht="29" hidden="1" x14ac:dyDescent="0.35">
      <c r="A833" s="121" t="str">
        <f>IFERROR(VLOOKUP(B833,[30]lista!$B$2:$C$46,2,0),"")</f>
        <v>Borsod-Abaúj-Zemplén</v>
      </c>
      <c r="B833" s="209" t="s">
        <v>982</v>
      </c>
      <c r="C833" s="210" t="s">
        <v>475</v>
      </c>
      <c r="D833" s="189" t="s">
        <v>846</v>
      </c>
      <c r="E833" s="211" t="s">
        <v>75</v>
      </c>
      <c r="F833" s="57" t="str">
        <f>VLOOKUP(D833,Háttér!$Q$2:$R$24,2,0)</f>
        <v>Specializált_gép_és_járműgyártás</v>
      </c>
      <c r="G833" s="57" t="str">
        <f t="shared" si="24"/>
        <v>Ózdi SZC Surányi Endre Technikum, Szakképző Iskola és Kollégium Specializált_gép_és_járműgyártás</v>
      </c>
      <c r="H833" s="126" t="s">
        <v>75</v>
      </c>
      <c r="I833" s="191" t="s">
        <v>75</v>
      </c>
      <c r="J833" s="126" t="s">
        <v>75</v>
      </c>
      <c r="K833" s="192">
        <v>32</v>
      </c>
      <c r="L833" s="192">
        <v>70</v>
      </c>
      <c r="M833" s="193">
        <v>31</v>
      </c>
      <c r="N833" s="192">
        <v>53</v>
      </c>
      <c r="O833" s="192"/>
      <c r="P833" s="192">
        <v>15</v>
      </c>
      <c r="Q833" s="116" t="str">
        <f t="shared" si="25"/>
        <v>+</v>
      </c>
      <c r="R833" s="118"/>
      <c r="S833" s="129" t="s">
        <v>832</v>
      </c>
      <c r="T833" s="208"/>
      <c r="U833" s="131" t="s">
        <v>833</v>
      </c>
    </row>
    <row r="834" spans="1:21" ht="29" hidden="1" x14ac:dyDescent="0.35">
      <c r="A834" s="121" t="str">
        <f>IFERROR(VLOOKUP(B834,[30]lista!$B$2:$C$46,2,0),"")</f>
        <v>Borsod-Abaúj-Zemplén</v>
      </c>
      <c r="B834" s="209" t="s">
        <v>982</v>
      </c>
      <c r="C834" s="210" t="s">
        <v>475</v>
      </c>
      <c r="D834" s="189" t="s">
        <v>831</v>
      </c>
      <c r="E834" s="211" t="s">
        <v>75</v>
      </c>
      <c r="F834" s="57" t="str">
        <f>VLOOKUP(D834,Háttér!$Q$2:$R$24,2,0)</f>
        <v>Turizmus_vendéglátás</v>
      </c>
      <c r="G834" s="57" t="str">
        <f t="shared" si="24"/>
        <v>Ózdi SZC Surányi Endre Technikum, Szakképző Iskola és Kollégium Turizmus_vendéglátás</v>
      </c>
      <c r="H834" s="126" t="s">
        <v>75</v>
      </c>
      <c r="I834" s="191" t="s">
        <v>75</v>
      </c>
      <c r="J834" s="126" t="s">
        <v>75</v>
      </c>
      <c r="K834" s="192">
        <v>32</v>
      </c>
      <c r="L834" s="192">
        <v>56</v>
      </c>
      <c r="M834" s="193">
        <v>17</v>
      </c>
      <c r="N834" s="192">
        <v>41</v>
      </c>
      <c r="O834" s="192"/>
      <c r="P834" s="192">
        <v>9</v>
      </c>
      <c r="Q834" s="116" t="str">
        <f t="shared" si="25"/>
        <v>+</v>
      </c>
      <c r="R834" s="118"/>
      <c r="S834" s="129" t="s">
        <v>832</v>
      </c>
      <c r="T834" s="208"/>
      <c r="U834" s="131" t="s">
        <v>833</v>
      </c>
    </row>
    <row r="835" spans="1:21" ht="29" hidden="1" x14ac:dyDescent="0.35">
      <c r="A835" s="121" t="str">
        <f>IFERROR(VLOOKUP(B835,[30]lista!$B$2:$C$46,2,0),"")</f>
        <v>Borsod-Abaúj-Zemplén</v>
      </c>
      <c r="B835" s="209" t="s">
        <v>982</v>
      </c>
      <c r="C835" s="210" t="s">
        <v>475</v>
      </c>
      <c r="D835" s="189" t="s">
        <v>841</v>
      </c>
      <c r="E835" s="211" t="s">
        <v>75</v>
      </c>
      <c r="F835" s="57" t="str">
        <f>VLOOKUP(D835,Háttér!$Q$2:$R$24,2,0)</f>
        <v>Egészségügy</v>
      </c>
      <c r="G835" s="57" t="str">
        <f t="shared" ref="G835:G898" si="26">C835&amp;" "&amp;F835</f>
        <v>Ózdi SZC Surányi Endre Technikum, Szakképző Iskola és Kollégium Egészségügy</v>
      </c>
      <c r="H835" s="126" t="s">
        <v>75</v>
      </c>
      <c r="I835" s="191" t="s">
        <v>75</v>
      </c>
      <c r="J835" s="126" t="s">
        <v>75</v>
      </c>
      <c r="K835" s="192">
        <v>32</v>
      </c>
      <c r="L835" s="192">
        <v>32</v>
      </c>
      <c r="M835" s="193">
        <v>10</v>
      </c>
      <c r="N835" s="192">
        <v>28</v>
      </c>
      <c r="O835" s="192"/>
      <c r="P835" s="192">
        <v>9</v>
      </c>
      <c r="Q835" s="116" t="str">
        <f t="shared" ref="Q835:Q898" si="27">IF(P835&lt;=M835,"+","-")</f>
        <v>+</v>
      </c>
      <c r="R835" s="118"/>
      <c r="S835" s="129" t="s">
        <v>832</v>
      </c>
      <c r="T835" s="208"/>
      <c r="U835" s="131" t="s">
        <v>843</v>
      </c>
    </row>
    <row r="836" spans="1:21" ht="29" hidden="1" x14ac:dyDescent="0.35">
      <c r="A836" s="121" t="str">
        <f>IFERROR(VLOOKUP(B836,[30]lista!$B$2:$C$46,2,0),"")</f>
        <v>Borsod-Abaúj-Zemplén</v>
      </c>
      <c r="B836" s="209" t="s">
        <v>982</v>
      </c>
      <c r="C836" s="210" t="s">
        <v>475</v>
      </c>
      <c r="D836" s="189" t="s">
        <v>840</v>
      </c>
      <c r="E836" s="211" t="s">
        <v>75</v>
      </c>
      <c r="F836" s="57" t="str">
        <f>VLOOKUP(D836,Háttér!$Q$2:$R$24,2,0)</f>
        <v>Szépészet</v>
      </c>
      <c r="G836" s="57" t="str">
        <f t="shared" si="26"/>
        <v>Ózdi SZC Surányi Endre Technikum, Szakképző Iskola és Kollégium Szépészet</v>
      </c>
      <c r="H836" s="126" t="s">
        <v>75</v>
      </c>
      <c r="I836" s="191" t="s">
        <v>75</v>
      </c>
      <c r="J836" s="126" t="s">
        <v>75</v>
      </c>
      <c r="K836" s="192">
        <v>32</v>
      </c>
      <c r="L836" s="192">
        <v>93</v>
      </c>
      <c r="M836" s="193">
        <v>32</v>
      </c>
      <c r="N836" s="192">
        <v>91</v>
      </c>
      <c r="O836" s="192"/>
      <c r="P836" s="192">
        <v>34</v>
      </c>
      <c r="Q836" s="116" t="str">
        <f t="shared" si="27"/>
        <v>-</v>
      </c>
      <c r="R836" s="118"/>
      <c r="S836" s="129" t="s">
        <v>832</v>
      </c>
      <c r="T836" s="208"/>
      <c r="U836" s="131" t="s">
        <v>833</v>
      </c>
    </row>
    <row r="837" spans="1:21" ht="29" hidden="1" x14ac:dyDescent="0.35">
      <c r="A837" s="121" t="str">
        <f>IFERROR(VLOOKUP(B837,[30]lista!$B$2:$C$46,2,0),"")</f>
        <v>Borsod-Abaúj-Zemplén</v>
      </c>
      <c r="B837" s="209" t="s">
        <v>982</v>
      </c>
      <c r="C837" s="210" t="s">
        <v>475</v>
      </c>
      <c r="D837" s="189" t="s">
        <v>837</v>
      </c>
      <c r="E837" s="211" t="s">
        <v>75</v>
      </c>
      <c r="F837" s="57" t="str">
        <f>VLOOKUP(D837,Háttér!$Q$2:$R$24,2,0)</f>
        <v>Rendészet_és_közszolgálat</v>
      </c>
      <c r="G837" s="57" t="str">
        <f t="shared" si="26"/>
        <v>Ózdi SZC Surányi Endre Technikum, Szakképző Iskola és Kollégium Rendészet_és_közszolgálat</v>
      </c>
      <c r="H837" s="126" t="s">
        <v>75</v>
      </c>
      <c r="I837" s="191" t="s">
        <v>75</v>
      </c>
      <c r="J837" s="126" t="s">
        <v>75</v>
      </c>
      <c r="K837" s="192">
        <v>16</v>
      </c>
      <c r="L837" s="192">
        <v>57</v>
      </c>
      <c r="M837" s="212">
        <v>14</v>
      </c>
      <c r="N837" s="192">
        <v>22</v>
      </c>
      <c r="O837" s="192"/>
      <c r="P837" s="192">
        <v>8</v>
      </c>
      <c r="Q837" s="116" t="str">
        <f t="shared" si="27"/>
        <v>+</v>
      </c>
      <c r="R837" s="118"/>
      <c r="S837" s="129" t="s">
        <v>832</v>
      </c>
      <c r="T837" s="208"/>
      <c r="U837" s="131" t="s">
        <v>839</v>
      </c>
    </row>
    <row r="838" spans="1:21" ht="29" hidden="1" x14ac:dyDescent="0.35">
      <c r="A838" s="121" t="str">
        <f>IFERROR(VLOOKUP(B838,[31]lista!$B$2:$C$46,2,0),"")</f>
        <v>Veszprém</v>
      </c>
      <c r="B838" s="122" t="s">
        <v>983</v>
      </c>
      <c r="C838" s="123" t="s">
        <v>477</v>
      </c>
      <c r="D838" s="124" t="s">
        <v>844</v>
      </c>
      <c r="E838" s="125" t="s">
        <v>75</v>
      </c>
      <c r="F838" s="57" t="str">
        <f>VLOOKUP(D838,Háttér!$Q$2:$R$24,2,0)</f>
        <v>Fa_és_bútoripar</v>
      </c>
      <c r="G838" s="57" t="str">
        <f t="shared" si="26"/>
        <v>Pápai SZC Acsády Ignác Technikum és Szakképző Iskola Fa_és_bútoripar</v>
      </c>
      <c r="H838" s="126" t="s">
        <v>75</v>
      </c>
      <c r="I838" s="127" t="s">
        <v>75</v>
      </c>
      <c r="J838" s="126" t="s">
        <v>75</v>
      </c>
      <c r="K838" s="128">
        <v>32</v>
      </c>
      <c r="L838" s="128">
        <v>8</v>
      </c>
      <c r="M838" s="117">
        <v>1</v>
      </c>
      <c r="N838" s="128">
        <v>17</v>
      </c>
      <c r="O838" s="128"/>
      <c r="P838" s="128">
        <v>1</v>
      </c>
      <c r="Q838" s="116" t="str">
        <f t="shared" si="27"/>
        <v>+</v>
      </c>
      <c r="R838" s="118"/>
      <c r="S838" s="129" t="s">
        <v>832</v>
      </c>
      <c r="T838" s="213"/>
      <c r="U838" s="131" t="s">
        <v>833</v>
      </c>
    </row>
    <row r="839" spans="1:21" ht="29" hidden="1" x14ac:dyDescent="0.35">
      <c r="A839" s="121" t="str">
        <f>IFERROR(VLOOKUP(B839,[31]lista!$B$2:$C$46,2,0),"")</f>
        <v>Veszprém</v>
      </c>
      <c r="B839" s="122" t="s">
        <v>983</v>
      </c>
      <c r="C839" s="123" t="s">
        <v>477</v>
      </c>
      <c r="D839" s="124" t="s">
        <v>846</v>
      </c>
      <c r="E839" s="125" t="s">
        <v>75</v>
      </c>
      <c r="F839" s="57" t="str">
        <f>VLOOKUP(D839,Háttér!$Q$2:$R$24,2,0)</f>
        <v>Specializált_gép_és_járműgyártás</v>
      </c>
      <c r="G839" s="57" t="str">
        <f t="shared" si="26"/>
        <v>Pápai SZC Acsády Ignác Technikum és Szakképző Iskola Specializált_gép_és_járműgyártás</v>
      </c>
      <c r="H839" s="126" t="s">
        <v>75</v>
      </c>
      <c r="I839" s="127" t="s">
        <v>75</v>
      </c>
      <c r="J839" s="126" t="s">
        <v>75</v>
      </c>
      <c r="K839" s="128">
        <v>32</v>
      </c>
      <c r="L839" s="128">
        <v>56</v>
      </c>
      <c r="M839" s="117">
        <v>28</v>
      </c>
      <c r="N839" s="128">
        <v>34</v>
      </c>
      <c r="O839" s="128"/>
      <c r="P839" s="128">
        <v>19</v>
      </c>
      <c r="Q839" s="116" t="str">
        <f t="shared" si="27"/>
        <v>+</v>
      </c>
      <c r="R839" s="118"/>
      <c r="S839" s="129" t="s">
        <v>832</v>
      </c>
      <c r="T839" s="213"/>
      <c r="U839" s="131" t="s">
        <v>833</v>
      </c>
    </row>
    <row r="840" spans="1:21" ht="29" hidden="1" x14ac:dyDescent="0.35">
      <c r="A840" s="121" t="str">
        <f>IFERROR(VLOOKUP(B840,[31]lista!$B$2:$C$46,2,0),"")</f>
        <v>Veszprém</v>
      </c>
      <c r="B840" s="122" t="s">
        <v>983</v>
      </c>
      <c r="C840" s="123" t="s">
        <v>477</v>
      </c>
      <c r="D840" s="124" t="s">
        <v>831</v>
      </c>
      <c r="E840" s="125" t="s">
        <v>75</v>
      </c>
      <c r="F840" s="57" t="str">
        <f>VLOOKUP(D840,Háttér!$Q$2:$R$24,2,0)</f>
        <v>Turizmus_vendéglátás</v>
      </c>
      <c r="G840" s="57" t="str">
        <f t="shared" si="26"/>
        <v>Pápai SZC Acsády Ignác Technikum és Szakképző Iskola Turizmus_vendéglátás</v>
      </c>
      <c r="H840" s="126" t="s">
        <v>75</v>
      </c>
      <c r="I840" s="127" t="s">
        <v>75</v>
      </c>
      <c r="J840" s="126" t="s">
        <v>75</v>
      </c>
      <c r="K840" s="128">
        <v>32</v>
      </c>
      <c r="L840" s="128">
        <v>32</v>
      </c>
      <c r="M840" s="117">
        <v>10</v>
      </c>
      <c r="N840" s="128">
        <v>34</v>
      </c>
      <c r="O840" s="128"/>
      <c r="P840" s="128">
        <v>6</v>
      </c>
      <c r="Q840" s="116" t="str">
        <f t="shared" si="27"/>
        <v>+</v>
      </c>
      <c r="R840" s="118"/>
      <c r="S840" s="129" t="s">
        <v>832</v>
      </c>
      <c r="T840" s="213"/>
      <c r="U840" s="131" t="s">
        <v>833</v>
      </c>
    </row>
    <row r="841" spans="1:21" ht="29" hidden="1" x14ac:dyDescent="0.35">
      <c r="A841" s="121" t="str">
        <f>IFERROR(VLOOKUP(B841,[31]lista!$B$2:$C$46,2,0),"")</f>
        <v>Veszprém</v>
      </c>
      <c r="B841" s="122" t="s">
        <v>983</v>
      </c>
      <c r="C841" s="123" t="s">
        <v>479</v>
      </c>
      <c r="D841" s="124" t="s">
        <v>857</v>
      </c>
      <c r="E841" s="125" t="s">
        <v>75</v>
      </c>
      <c r="F841" s="57" t="str">
        <f>VLOOKUP(D841,Háttér!$Q$2:$R$24,2,0)</f>
        <v>Elektronika_és_elektrotechnika</v>
      </c>
      <c r="G841" s="57" t="str">
        <f t="shared" si="26"/>
        <v>Pápai SZC Faller Jenő Technikum, Szakképző Iskola és Kollégium Elektronika_és_elektrotechnika</v>
      </c>
      <c r="H841" s="126" t="s">
        <v>75</v>
      </c>
      <c r="I841" s="127" t="s">
        <v>75</v>
      </c>
      <c r="J841" s="126" t="s">
        <v>75</v>
      </c>
      <c r="K841" s="128">
        <v>16</v>
      </c>
      <c r="L841" s="128">
        <v>32</v>
      </c>
      <c r="M841" s="117">
        <v>9</v>
      </c>
      <c r="N841" s="128">
        <v>28</v>
      </c>
      <c r="O841" s="128"/>
      <c r="P841" s="128">
        <v>11</v>
      </c>
      <c r="Q841" s="116" t="str">
        <f t="shared" si="27"/>
        <v>-</v>
      </c>
      <c r="R841" s="118"/>
      <c r="S841" s="129" t="s">
        <v>832</v>
      </c>
      <c r="T841" s="213"/>
      <c r="U841" s="131" t="s">
        <v>833</v>
      </c>
    </row>
    <row r="842" spans="1:21" ht="29" hidden="1" x14ac:dyDescent="0.35">
      <c r="A842" s="121" t="str">
        <f>IFERROR(VLOOKUP(B842,[31]lista!$B$2:$C$46,2,0),"")</f>
        <v>Veszprém</v>
      </c>
      <c r="B842" s="122" t="s">
        <v>983</v>
      </c>
      <c r="C842" s="123" t="s">
        <v>479</v>
      </c>
      <c r="D842" s="124" t="s">
        <v>892</v>
      </c>
      <c r="E842" s="125" t="s">
        <v>75</v>
      </c>
      <c r="F842" s="57" t="str">
        <f>VLOOKUP(D842,Háttér!$Q$2:$R$24,2,0)</f>
        <v>Honvédelem</v>
      </c>
      <c r="G842" s="57" t="str">
        <f t="shared" si="26"/>
        <v>Pápai SZC Faller Jenő Technikum, Szakképző Iskola és Kollégium Honvédelem</v>
      </c>
      <c r="H842" s="126" t="s">
        <v>75</v>
      </c>
      <c r="I842" s="127" t="s">
        <v>75</v>
      </c>
      <c r="J842" s="126" t="s">
        <v>75</v>
      </c>
      <c r="K842" s="128">
        <v>48</v>
      </c>
      <c r="L842" s="128">
        <v>68</v>
      </c>
      <c r="M842" s="117">
        <v>20</v>
      </c>
      <c r="N842" s="128">
        <v>70</v>
      </c>
      <c r="O842" s="128"/>
      <c r="P842" s="128">
        <v>34</v>
      </c>
      <c r="Q842" s="116" t="str">
        <f t="shared" si="27"/>
        <v>-</v>
      </c>
      <c r="R842" s="118"/>
      <c r="S842" s="129" t="s">
        <v>832</v>
      </c>
      <c r="T842" s="214"/>
      <c r="U842" s="131" t="s">
        <v>893</v>
      </c>
    </row>
    <row r="843" spans="1:21" ht="29" hidden="1" x14ac:dyDescent="0.35">
      <c r="A843" s="121" t="str">
        <f>IFERROR(VLOOKUP(B843,[31]lista!$B$2:$C$46,2,0),"")</f>
        <v>Veszprém</v>
      </c>
      <c r="B843" s="122" t="s">
        <v>983</v>
      </c>
      <c r="C843" s="123" t="s">
        <v>479</v>
      </c>
      <c r="D843" s="124" t="s">
        <v>835</v>
      </c>
      <c r="E843" s="125" t="s">
        <v>75</v>
      </c>
      <c r="F843" s="57" t="str">
        <f>VLOOKUP(D843,Háttér!$Q$2:$R$24,2,0)</f>
        <v>Informatika_és_távközlés</v>
      </c>
      <c r="G843" s="57" t="str">
        <f t="shared" si="26"/>
        <v>Pápai SZC Faller Jenő Technikum, Szakképző Iskola és Kollégium Informatika_és_távközlés</v>
      </c>
      <c r="H843" s="126" t="s">
        <v>75</v>
      </c>
      <c r="I843" s="127" t="s">
        <v>75</v>
      </c>
      <c r="J843" s="126" t="s">
        <v>75</v>
      </c>
      <c r="K843" s="128">
        <v>32</v>
      </c>
      <c r="L843" s="128">
        <v>52</v>
      </c>
      <c r="M843" s="117">
        <v>22</v>
      </c>
      <c r="N843" s="128">
        <v>61</v>
      </c>
      <c r="O843" s="128"/>
      <c r="P843" s="128">
        <v>16</v>
      </c>
      <c r="Q843" s="116" t="str">
        <f t="shared" si="27"/>
        <v>+</v>
      </c>
      <c r="R843" s="118"/>
      <c r="S843" s="129" t="s">
        <v>832</v>
      </c>
      <c r="T843" s="213"/>
      <c r="U843" s="131" t="s">
        <v>833</v>
      </c>
    </row>
    <row r="844" spans="1:21" ht="29" hidden="1" x14ac:dyDescent="0.35">
      <c r="A844" s="121" t="str">
        <f>IFERROR(VLOOKUP(B844,[31]lista!$B$2:$C$46,2,0),"")</f>
        <v>Veszprém</v>
      </c>
      <c r="B844" s="122" t="s">
        <v>983</v>
      </c>
      <c r="C844" s="123" t="s">
        <v>479</v>
      </c>
      <c r="D844" s="124" t="s">
        <v>848</v>
      </c>
      <c r="E844" s="125" t="s">
        <v>75</v>
      </c>
      <c r="F844" s="57" t="str">
        <f>VLOOKUP(D844,Háttér!$Q$2:$R$24,2,0)</f>
        <v>Kereskedelem</v>
      </c>
      <c r="G844" s="57" t="str">
        <f t="shared" si="26"/>
        <v>Pápai SZC Faller Jenő Technikum, Szakképző Iskola és Kollégium Kereskedelem</v>
      </c>
      <c r="H844" s="126" t="s">
        <v>75</v>
      </c>
      <c r="I844" s="127" t="s">
        <v>75</v>
      </c>
      <c r="J844" s="126" t="s">
        <v>75</v>
      </c>
      <c r="K844" s="128">
        <v>16</v>
      </c>
      <c r="L844" s="128">
        <v>26</v>
      </c>
      <c r="M844" s="117">
        <v>2</v>
      </c>
      <c r="N844" s="128">
        <v>27</v>
      </c>
      <c r="O844" s="128"/>
      <c r="P844" s="128">
        <v>2</v>
      </c>
      <c r="Q844" s="116" t="str">
        <f t="shared" si="27"/>
        <v>+</v>
      </c>
      <c r="R844" s="118"/>
      <c r="S844" s="129" t="s">
        <v>832</v>
      </c>
      <c r="T844" s="213"/>
      <c r="U844" s="131" t="s">
        <v>833</v>
      </c>
    </row>
    <row r="845" spans="1:21" ht="29" hidden="1" x14ac:dyDescent="0.35">
      <c r="A845" s="121" t="str">
        <f>IFERROR(VLOOKUP(B845,[31]lista!$B$2:$C$46,2,0),"")</f>
        <v>Veszprém</v>
      </c>
      <c r="B845" s="122" t="s">
        <v>983</v>
      </c>
      <c r="C845" s="123" t="s">
        <v>479</v>
      </c>
      <c r="D845" s="124" t="s">
        <v>847</v>
      </c>
      <c r="E845" s="125" t="s">
        <v>75</v>
      </c>
      <c r="F845" s="57" t="str">
        <f>VLOOKUP(D845,Háttér!$Q$2:$R$24,2,0)</f>
        <v>Közlekedés_és_szállítmányozás</v>
      </c>
      <c r="G845" s="57" t="str">
        <f t="shared" si="26"/>
        <v>Pápai SZC Faller Jenő Technikum, Szakképző Iskola és Kollégium Közlekedés_és_szállítmányozás</v>
      </c>
      <c r="H845" s="126" t="s">
        <v>75</v>
      </c>
      <c r="I845" s="127" t="s">
        <v>75</v>
      </c>
      <c r="J845" s="126" t="s">
        <v>75</v>
      </c>
      <c r="K845" s="128">
        <v>16</v>
      </c>
      <c r="L845" s="128">
        <v>50</v>
      </c>
      <c r="M845" s="117">
        <v>13</v>
      </c>
      <c r="N845" s="128">
        <v>44</v>
      </c>
      <c r="O845" s="128"/>
      <c r="P845" s="128">
        <v>9</v>
      </c>
      <c r="Q845" s="116" t="str">
        <f t="shared" si="27"/>
        <v>+</v>
      </c>
      <c r="R845" s="118"/>
      <c r="S845" s="129" t="s">
        <v>832</v>
      </c>
      <c r="T845" s="213"/>
      <c r="U845" s="131" t="s">
        <v>833</v>
      </c>
    </row>
    <row r="846" spans="1:21" ht="29" hidden="1" x14ac:dyDescent="0.35">
      <c r="A846" s="121" t="str">
        <f>IFERROR(VLOOKUP(B846,[31]lista!$B$2:$C$46,2,0),"")</f>
        <v>Veszprém</v>
      </c>
      <c r="B846" s="122" t="s">
        <v>983</v>
      </c>
      <c r="C846" s="123" t="s">
        <v>479</v>
      </c>
      <c r="D846" s="124" t="s">
        <v>837</v>
      </c>
      <c r="E846" s="125" t="s">
        <v>75</v>
      </c>
      <c r="F846" s="57" t="str">
        <f>VLOOKUP(D846,Háttér!$Q$2:$R$24,2,0)</f>
        <v>Rendészet_és_közszolgálat</v>
      </c>
      <c r="G846" s="57" t="str">
        <f t="shared" si="26"/>
        <v>Pápai SZC Faller Jenő Technikum, Szakképző Iskola és Kollégium Rendészet_és_közszolgálat</v>
      </c>
      <c r="H846" s="126" t="s">
        <v>75</v>
      </c>
      <c r="I846" s="127" t="s">
        <v>75</v>
      </c>
      <c r="J846" s="126" t="s">
        <v>75</v>
      </c>
      <c r="K846" s="128">
        <v>32</v>
      </c>
      <c r="L846" s="128">
        <v>80</v>
      </c>
      <c r="M846" s="117">
        <v>27</v>
      </c>
      <c r="N846" s="128">
        <v>64</v>
      </c>
      <c r="O846" s="128"/>
      <c r="P846" s="128">
        <v>21</v>
      </c>
      <c r="Q846" s="116" t="str">
        <f t="shared" si="27"/>
        <v>+</v>
      </c>
      <c r="R846" s="118"/>
      <c r="S846" s="129" t="s">
        <v>832</v>
      </c>
      <c r="T846" s="213"/>
      <c r="U846" s="131" t="s">
        <v>839</v>
      </c>
    </row>
    <row r="847" spans="1:21" ht="29" hidden="1" x14ac:dyDescent="0.35">
      <c r="A847" s="121" t="str">
        <f>IFERROR(VLOOKUP(B847,[31]lista!$B$2:$C$46,2,0),"")</f>
        <v>Veszprém</v>
      </c>
      <c r="B847" s="122" t="s">
        <v>983</v>
      </c>
      <c r="C847" s="123" t="s">
        <v>479</v>
      </c>
      <c r="D847" s="124" t="s">
        <v>861</v>
      </c>
      <c r="E847" s="125" t="s">
        <v>75</v>
      </c>
      <c r="F847" s="57" t="str">
        <f>VLOOKUP(D847,Háttér!$Q$2:$R$24,2,0)</f>
        <v>Sport</v>
      </c>
      <c r="G847" s="57" t="str">
        <f t="shared" si="26"/>
        <v>Pápai SZC Faller Jenő Technikum, Szakképző Iskola és Kollégium Sport</v>
      </c>
      <c r="H847" s="126" t="s">
        <v>75</v>
      </c>
      <c r="I847" s="127" t="s">
        <v>75</v>
      </c>
      <c r="J847" s="126" t="s">
        <v>75</v>
      </c>
      <c r="K847" s="128">
        <v>32</v>
      </c>
      <c r="L847" s="128">
        <v>43</v>
      </c>
      <c r="M847" s="117">
        <v>13</v>
      </c>
      <c r="N847" s="128">
        <v>38</v>
      </c>
      <c r="O847" s="128"/>
      <c r="P847" s="128">
        <v>17</v>
      </c>
      <c r="Q847" s="116" t="str">
        <f t="shared" si="27"/>
        <v>-</v>
      </c>
      <c r="R847" s="118"/>
      <c r="S847" s="129" t="s">
        <v>832</v>
      </c>
      <c r="T847" s="213"/>
      <c r="U847" s="131" t="s">
        <v>833</v>
      </c>
    </row>
    <row r="848" spans="1:21" ht="29" hidden="1" x14ac:dyDescent="0.35">
      <c r="A848" s="121" t="str">
        <f>IFERROR(VLOOKUP(B848,[31]lista!$B$2:$C$46,2,0),"")</f>
        <v>Veszprém</v>
      </c>
      <c r="B848" s="122" t="s">
        <v>983</v>
      </c>
      <c r="C848" s="123" t="s">
        <v>480</v>
      </c>
      <c r="D848" s="124" t="s">
        <v>836</v>
      </c>
      <c r="E848" s="125" t="s">
        <v>75</v>
      </c>
      <c r="F848" s="57" t="str">
        <f>VLOOKUP(D848,Háttér!$Q$2:$R$24,2,0)</f>
        <v>Gazdálkodás_és_menedzsment</v>
      </c>
      <c r="G848" s="57" t="str">
        <f t="shared" si="26"/>
        <v>Pápai SZC Jókai Mór Közgazdasági Technikum és Kollégium Gazdálkodás_és_menedzsment</v>
      </c>
      <c r="H848" s="126" t="s">
        <v>75</v>
      </c>
      <c r="I848" s="127" t="s">
        <v>75</v>
      </c>
      <c r="J848" s="126" t="s">
        <v>75</v>
      </c>
      <c r="K848" s="128">
        <v>64</v>
      </c>
      <c r="L848" s="128">
        <v>212</v>
      </c>
      <c r="M848" s="117">
        <v>57</v>
      </c>
      <c r="N848" s="128">
        <v>168</v>
      </c>
      <c r="O848" s="128"/>
      <c r="P848" s="128">
        <v>47</v>
      </c>
      <c r="Q848" s="116" t="str">
        <f t="shared" si="27"/>
        <v>+</v>
      </c>
      <c r="R848" s="118"/>
      <c r="S848" s="129" t="s">
        <v>832</v>
      </c>
      <c r="T848" s="213"/>
      <c r="U848" s="131" t="s">
        <v>833</v>
      </c>
    </row>
    <row r="849" spans="1:21" ht="58" hidden="1" x14ac:dyDescent="0.35">
      <c r="A849" s="121" t="str">
        <f>IFERROR(VLOOKUP(B849,[31]lista!$B$2:$C$46,2,0),"")</f>
        <v>Veszprém</v>
      </c>
      <c r="B849" s="122" t="s">
        <v>983</v>
      </c>
      <c r="C849" s="123" t="s">
        <v>480</v>
      </c>
      <c r="D849" s="124" t="s">
        <v>848</v>
      </c>
      <c r="E849" s="125" t="s">
        <v>75</v>
      </c>
      <c r="F849" s="57" t="str">
        <f>VLOOKUP(D849,Háttér!$Q$2:$R$24,2,0)</f>
        <v>Kereskedelem</v>
      </c>
      <c r="G849" s="57" t="str">
        <f t="shared" si="26"/>
        <v>Pápai SZC Jókai Mór Közgazdasági Technikum és Kollégium Kereskedelem</v>
      </c>
      <c r="H849" s="126" t="s">
        <v>75</v>
      </c>
      <c r="I849" s="127" t="s">
        <v>75</v>
      </c>
      <c r="J849" s="126" t="s">
        <v>75</v>
      </c>
      <c r="K849" s="128">
        <v>32</v>
      </c>
      <c r="L849" s="128">
        <v>73</v>
      </c>
      <c r="M849" s="117">
        <v>15</v>
      </c>
      <c r="N849" s="128">
        <v>0</v>
      </c>
      <c r="O849" s="128"/>
      <c r="P849" s="128">
        <v>0</v>
      </c>
      <c r="Q849" s="116" t="str">
        <f t="shared" si="27"/>
        <v>+</v>
      </c>
      <c r="R849" s="118"/>
      <c r="S849" s="129" t="s">
        <v>832</v>
      </c>
      <c r="T849" s="215" t="s">
        <v>984</v>
      </c>
      <c r="U849" s="131" t="s">
        <v>833</v>
      </c>
    </row>
    <row r="850" spans="1:21" ht="29" hidden="1" x14ac:dyDescent="0.35">
      <c r="A850" s="121" t="str">
        <f>IFERROR(VLOOKUP(B850,[31]lista!$B$2:$C$46,2,0),"")</f>
        <v>Veszprém</v>
      </c>
      <c r="B850" s="122" t="s">
        <v>983</v>
      </c>
      <c r="C850" s="123" t="s">
        <v>480</v>
      </c>
      <c r="D850" s="124" t="s">
        <v>847</v>
      </c>
      <c r="E850" s="125" t="s">
        <v>75</v>
      </c>
      <c r="F850" s="57" t="str">
        <f>VLOOKUP(D850,Háttér!$Q$2:$R$24,2,0)</f>
        <v>Közlekedés_és_szállítmányozás</v>
      </c>
      <c r="G850" s="57" t="str">
        <f t="shared" si="26"/>
        <v>Pápai SZC Jókai Mór Közgazdasági Technikum és Kollégium Közlekedés_és_szállítmányozás</v>
      </c>
      <c r="H850" s="126" t="s">
        <v>75</v>
      </c>
      <c r="I850" s="127" t="s">
        <v>75</v>
      </c>
      <c r="J850" s="126" t="s">
        <v>75</v>
      </c>
      <c r="K850" s="128">
        <v>32</v>
      </c>
      <c r="L850" s="128">
        <v>136</v>
      </c>
      <c r="M850" s="117">
        <v>45</v>
      </c>
      <c r="N850" s="128">
        <v>148</v>
      </c>
      <c r="O850" s="128"/>
      <c r="P850" s="128">
        <v>36</v>
      </c>
      <c r="Q850" s="116" t="str">
        <f t="shared" si="27"/>
        <v>+</v>
      </c>
      <c r="R850" s="118"/>
      <c r="S850" s="129" t="s">
        <v>832</v>
      </c>
      <c r="T850" s="213"/>
      <c r="U850" s="131" t="s">
        <v>833</v>
      </c>
    </row>
    <row r="851" spans="1:21" ht="58" hidden="1" x14ac:dyDescent="0.35">
      <c r="A851" s="121" t="str">
        <f>IFERROR(VLOOKUP(B851,[31]lista!$B$2:$C$46,2,0),"")</f>
        <v>Veszprém</v>
      </c>
      <c r="B851" s="122" t="s">
        <v>983</v>
      </c>
      <c r="C851" s="123" t="s">
        <v>734</v>
      </c>
      <c r="D851" s="124" t="s">
        <v>834</v>
      </c>
      <c r="E851" s="125" t="s">
        <v>75</v>
      </c>
      <c r="F851" s="57" t="str">
        <f>VLOOKUP(D851,Háttér!$Q$2:$R$24,2,0)</f>
        <v>Gépészet</v>
      </c>
      <c r="G851" s="57" t="str">
        <f t="shared" si="26"/>
        <v>Pápai SZC Reguly Antal Szakképző Iskola és Kollégium Gépészet</v>
      </c>
      <c r="H851" s="126" t="s">
        <v>75</v>
      </c>
      <c r="I851" s="127" t="s">
        <v>75</v>
      </c>
      <c r="J851" s="126" t="s">
        <v>75</v>
      </c>
      <c r="K851" s="128">
        <v>16</v>
      </c>
      <c r="L851" s="128">
        <v>7</v>
      </c>
      <c r="M851" s="117">
        <v>1</v>
      </c>
      <c r="N851" s="128">
        <v>0</v>
      </c>
      <c r="O851" s="128"/>
      <c r="P851" s="128">
        <v>0</v>
      </c>
      <c r="Q851" s="116" t="str">
        <f t="shared" si="27"/>
        <v>+</v>
      </c>
      <c r="R851" s="118"/>
      <c r="S851" s="129" t="s">
        <v>832</v>
      </c>
      <c r="T851" s="215" t="s">
        <v>984</v>
      </c>
      <c r="U851" s="131" t="s">
        <v>833</v>
      </c>
    </row>
    <row r="852" spans="1:21" ht="29" hidden="1" x14ac:dyDescent="0.35">
      <c r="A852" s="121" t="str">
        <f>IFERROR(VLOOKUP(B852,[31]lista!$B$2:$C$46,2,0),"")</f>
        <v>Veszprém</v>
      </c>
      <c r="B852" s="122" t="s">
        <v>983</v>
      </c>
      <c r="C852" s="123" t="s">
        <v>734</v>
      </c>
      <c r="D852" s="124" t="s">
        <v>847</v>
      </c>
      <c r="E852" s="125" t="s">
        <v>75</v>
      </c>
      <c r="F852" s="57" t="str">
        <f>VLOOKUP(D852,Háttér!$Q$2:$R$24,2,0)</f>
        <v>Közlekedés_és_szállítmányozás</v>
      </c>
      <c r="G852" s="57" t="str">
        <f t="shared" si="26"/>
        <v>Pápai SZC Reguly Antal Szakképző Iskola és Kollégium Közlekedés_és_szállítmányozás</v>
      </c>
      <c r="H852" s="126" t="s">
        <v>75</v>
      </c>
      <c r="I852" s="127" t="s">
        <v>75</v>
      </c>
      <c r="J852" s="126" t="s">
        <v>75</v>
      </c>
      <c r="K852" s="128">
        <v>16</v>
      </c>
      <c r="L852" s="128">
        <v>30</v>
      </c>
      <c r="M852" s="117">
        <v>6</v>
      </c>
      <c r="N852" s="128">
        <v>26</v>
      </c>
      <c r="O852" s="128"/>
      <c r="P852" s="128">
        <v>8</v>
      </c>
      <c r="Q852" s="116" t="str">
        <f t="shared" si="27"/>
        <v>-</v>
      </c>
      <c r="R852" s="118"/>
      <c r="S852" s="129" t="s">
        <v>832</v>
      </c>
      <c r="T852" s="213"/>
      <c r="U852" s="131" t="s">
        <v>833</v>
      </c>
    </row>
    <row r="853" spans="1:21" ht="58" hidden="1" x14ac:dyDescent="0.35">
      <c r="A853" s="121" t="str">
        <f>IFERROR(VLOOKUP(B853,[31]lista!$B$2:$C$46,2,0),"")</f>
        <v>Veszprém</v>
      </c>
      <c r="B853" s="122" t="s">
        <v>983</v>
      </c>
      <c r="C853" s="123" t="s">
        <v>734</v>
      </c>
      <c r="D853" s="124" t="s">
        <v>850</v>
      </c>
      <c r="E853" s="125" t="s">
        <v>75</v>
      </c>
      <c r="F853" s="57" t="str">
        <f>VLOOKUP(D853,Háttér!$Q$2:$R$24,2,0)</f>
        <v>Szociális</v>
      </c>
      <c r="G853" s="57" t="str">
        <f t="shared" si="26"/>
        <v>Pápai SZC Reguly Antal Szakképző Iskola és Kollégium Szociális</v>
      </c>
      <c r="H853" s="126" t="s">
        <v>75</v>
      </c>
      <c r="I853" s="127" t="s">
        <v>75</v>
      </c>
      <c r="J853" s="126" t="s">
        <v>75</v>
      </c>
      <c r="K853" s="128">
        <v>16</v>
      </c>
      <c r="L853" s="128">
        <v>35</v>
      </c>
      <c r="M853" s="117">
        <v>14</v>
      </c>
      <c r="N853" s="128">
        <v>0</v>
      </c>
      <c r="O853" s="128"/>
      <c r="P853" s="128">
        <v>0</v>
      </c>
      <c r="Q853" s="116" t="str">
        <f t="shared" si="27"/>
        <v>+</v>
      </c>
      <c r="R853" s="118"/>
      <c r="S853" s="129" t="s">
        <v>832</v>
      </c>
      <c r="T853" s="215" t="s">
        <v>984</v>
      </c>
      <c r="U853" s="131" t="s">
        <v>833</v>
      </c>
    </row>
    <row r="854" spans="1:21" ht="29" hidden="1" x14ac:dyDescent="0.35">
      <c r="A854" s="121" t="str">
        <f>IFERROR(VLOOKUP(B854,[32]lista!$B$2:$C$46,2,0),"")</f>
        <v>Somogy</v>
      </c>
      <c r="B854" s="122" t="s">
        <v>985</v>
      </c>
      <c r="C854" s="123" t="s">
        <v>501</v>
      </c>
      <c r="D854" s="124" t="s">
        <v>848</v>
      </c>
      <c r="E854" s="125" t="s">
        <v>75</v>
      </c>
      <c r="F854" s="57" t="str">
        <f>VLOOKUP(D854,Háttér!$Q$2:$R$24,2,0)</f>
        <v>Kereskedelem</v>
      </c>
      <c r="G854" s="57" t="str">
        <f t="shared" si="26"/>
        <v>Siófoki SZC Bacsák György Technikum és Szakképző Iskola Kereskedelem</v>
      </c>
      <c r="H854" s="126" t="s">
        <v>75</v>
      </c>
      <c r="I854" s="127" t="s">
        <v>75</v>
      </c>
      <c r="J854" s="126" t="s">
        <v>75</v>
      </c>
      <c r="K854" s="128">
        <v>16</v>
      </c>
      <c r="L854" s="128">
        <v>8</v>
      </c>
      <c r="M854" s="117">
        <v>0</v>
      </c>
      <c r="N854" s="128">
        <v>2</v>
      </c>
      <c r="O854" s="128"/>
      <c r="P854" s="128">
        <v>0</v>
      </c>
      <c r="Q854" s="116" t="str">
        <f t="shared" si="27"/>
        <v>+</v>
      </c>
      <c r="R854" s="118"/>
      <c r="S854" s="129" t="s">
        <v>832</v>
      </c>
      <c r="T854" s="213"/>
      <c r="U854" s="131" t="s">
        <v>833</v>
      </c>
    </row>
    <row r="855" spans="1:21" ht="58" hidden="1" x14ac:dyDescent="0.35">
      <c r="A855" s="121" t="str">
        <f>IFERROR(VLOOKUP(B855,[32]lista!$B$2:$C$46,2,0),"")</f>
        <v>Somogy</v>
      </c>
      <c r="B855" s="122" t="s">
        <v>985</v>
      </c>
      <c r="C855" s="123" t="s">
        <v>501</v>
      </c>
      <c r="D855" s="124" t="s">
        <v>857</v>
      </c>
      <c r="E855" s="125" t="s">
        <v>75</v>
      </c>
      <c r="F855" s="57" t="str">
        <f>VLOOKUP(D855,Háttér!$Q$2:$R$24,2,0)</f>
        <v>Elektronika_és_elektrotechnika</v>
      </c>
      <c r="G855" s="57" t="str">
        <f t="shared" si="26"/>
        <v>Siófoki SZC Bacsák György Technikum és Szakképző Iskola Elektronika_és_elektrotechnika</v>
      </c>
      <c r="H855" s="126" t="s">
        <v>75</v>
      </c>
      <c r="I855" s="127" t="s">
        <v>75</v>
      </c>
      <c r="J855" s="126" t="s">
        <v>75</v>
      </c>
      <c r="K855" s="128">
        <v>16</v>
      </c>
      <c r="L855" s="128">
        <v>5</v>
      </c>
      <c r="M855" s="117">
        <v>0</v>
      </c>
      <c r="N855" s="128">
        <v>0</v>
      </c>
      <c r="O855" s="128"/>
      <c r="P855" s="128">
        <v>0</v>
      </c>
      <c r="Q855" s="116" t="str">
        <f t="shared" si="27"/>
        <v>+</v>
      </c>
      <c r="R855" s="118"/>
      <c r="S855" s="129" t="s">
        <v>832</v>
      </c>
      <c r="T855" s="215" t="s">
        <v>986</v>
      </c>
      <c r="U855" s="131" t="s">
        <v>833</v>
      </c>
    </row>
    <row r="856" spans="1:21" ht="29" hidden="1" x14ac:dyDescent="0.35">
      <c r="A856" s="121" t="str">
        <f>IFERROR(VLOOKUP(B856,[32]lista!$B$2:$C$46,2,0),"")</f>
        <v>Somogy</v>
      </c>
      <c r="B856" s="122" t="s">
        <v>985</v>
      </c>
      <c r="C856" s="123" t="s">
        <v>501</v>
      </c>
      <c r="D856" s="124" t="s">
        <v>837</v>
      </c>
      <c r="E856" s="125" t="s">
        <v>75</v>
      </c>
      <c r="F856" s="57" t="str">
        <f>VLOOKUP(D856,Háttér!$Q$2:$R$24,2,0)</f>
        <v>Rendészet_és_közszolgálat</v>
      </c>
      <c r="G856" s="57" t="str">
        <f t="shared" si="26"/>
        <v>Siófoki SZC Bacsák György Technikum és Szakképző Iskola Rendészet_és_közszolgálat</v>
      </c>
      <c r="H856" s="126" t="s">
        <v>75</v>
      </c>
      <c r="I856" s="127" t="s">
        <v>75</v>
      </c>
      <c r="J856" s="126" t="s">
        <v>75</v>
      </c>
      <c r="K856" s="128">
        <v>32</v>
      </c>
      <c r="L856" s="128">
        <v>36</v>
      </c>
      <c r="M856" s="117">
        <v>19</v>
      </c>
      <c r="N856" s="128">
        <v>15</v>
      </c>
      <c r="O856" s="128"/>
      <c r="P856" s="128">
        <v>14</v>
      </c>
      <c r="Q856" s="116" t="str">
        <f t="shared" si="27"/>
        <v>+</v>
      </c>
      <c r="R856" s="118"/>
      <c r="S856" s="129" t="s">
        <v>832</v>
      </c>
      <c r="T856" s="213"/>
      <c r="U856" s="131" t="s">
        <v>839</v>
      </c>
    </row>
    <row r="857" spans="1:21" ht="29" hidden="1" x14ac:dyDescent="0.35">
      <c r="A857" s="121" t="str">
        <f>IFERROR(VLOOKUP(B857,[32]lista!$B$2:$C$46,2,0),"")</f>
        <v>Somogy</v>
      </c>
      <c r="B857" s="122" t="s">
        <v>985</v>
      </c>
      <c r="C857" s="123" t="s">
        <v>501</v>
      </c>
      <c r="D857" s="124" t="s">
        <v>836</v>
      </c>
      <c r="E857" s="125" t="s">
        <v>75</v>
      </c>
      <c r="F857" s="57" t="str">
        <f>VLOOKUP(D857,Háttér!$Q$2:$R$24,2,0)</f>
        <v>Gazdálkodás_és_menedzsment</v>
      </c>
      <c r="G857" s="57" t="str">
        <f t="shared" si="26"/>
        <v>Siófoki SZC Bacsák György Technikum és Szakképző Iskola Gazdálkodás_és_menedzsment</v>
      </c>
      <c r="H857" s="126" t="s">
        <v>75</v>
      </c>
      <c r="I857" s="127" t="s">
        <v>75</v>
      </c>
      <c r="J857" s="126" t="s">
        <v>75</v>
      </c>
      <c r="K857" s="128">
        <v>16</v>
      </c>
      <c r="L857" s="128">
        <v>13</v>
      </c>
      <c r="M857" s="117">
        <v>3</v>
      </c>
      <c r="N857" s="128">
        <v>1</v>
      </c>
      <c r="O857" s="128"/>
      <c r="P857" s="128">
        <v>0</v>
      </c>
      <c r="Q857" s="116" t="str">
        <f t="shared" si="27"/>
        <v>+</v>
      </c>
      <c r="R857" s="118"/>
      <c r="S857" s="129" t="s">
        <v>832</v>
      </c>
      <c r="T857" s="213"/>
      <c r="U857" s="131" t="s">
        <v>833</v>
      </c>
    </row>
    <row r="858" spans="1:21" ht="29" hidden="1" x14ac:dyDescent="0.35">
      <c r="A858" s="121" t="str">
        <f>IFERROR(VLOOKUP(B858,[32]lista!$B$2:$C$46,2,0),"")</f>
        <v>Somogy</v>
      </c>
      <c r="B858" s="122" t="s">
        <v>985</v>
      </c>
      <c r="C858" s="123" t="s">
        <v>501</v>
      </c>
      <c r="D858" s="124" t="s">
        <v>850</v>
      </c>
      <c r="E858" s="125" t="s">
        <v>75</v>
      </c>
      <c r="F858" s="57" t="str">
        <f>VLOOKUP(D858,Háttér!$Q$2:$R$24,2,0)</f>
        <v>Szociális</v>
      </c>
      <c r="G858" s="57" t="str">
        <f t="shared" si="26"/>
        <v>Siófoki SZC Bacsák György Technikum és Szakképző Iskola Szociális</v>
      </c>
      <c r="H858" s="126" t="s">
        <v>75</v>
      </c>
      <c r="I858" s="127" t="s">
        <v>75</v>
      </c>
      <c r="J858" s="126" t="s">
        <v>75</v>
      </c>
      <c r="K858" s="128">
        <v>16</v>
      </c>
      <c r="L858" s="128">
        <v>11</v>
      </c>
      <c r="M858" s="117">
        <v>2</v>
      </c>
      <c r="N858" s="128">
        <v>2</v>
      </c>
      <c r="O858" s="128"/>
      <c r="P858" s="128">
        <v>0</v>
      </c>
      <c r="Q858" s="116" t="str">
        <f t="shared" si="27"/>
        <v>+</v>
      </c>
      <c r="R858" s="118"/>
      <c r="S858" s="129" t="s">
        <v>832</v>
      </c>
      <c r="T858" s="214"/>
      <c r="U858" s="131" t="s">
        <v>833</v>
      </c>
    </row>
    <row r="859" spans="1:21" ht="29" hidden="1" x14ac:dyDescent="0.35">
      <c r="A859" s="121" t="str">
        <f>IFERROR(VLOOKUP(B859,[32]lista!$B$2:$C$46,2,0),"")</f>
        <v>Somogy</v>
      </c>
      <c r="B859" s="122" t="s">
        <v>985</v>
      </c>
      <c r="C859" s="123" t="s">
        <v>501</v>
      </c>
      <c r="D859" s="124" t="s">
        <v>831</v>
      </c>
      <c r="E859" s="125" t="s">
        <v>75</v>
      </c>
      <c r="F859" s="57" t="str">
        <f>VLOOKUP(D859,Háttér!$Q$2:$R$24,2,0)</f>
        <v>Turizmus_vendéglátás</v>
      </c>
      <c r="G859" s="57" t="str">
        <f t="shared" si="26"/>
        <v>Siófoki SZC Bacsák György Technikum és Szakképző Iskola Turizmus_vendéglátás</v>
      </c>
      <c r="H859" s="126" t="s">
        <v>75</v>
      </c>
      <c r="I859" s="127" t="s">
        <v>75</v>
      </c>
      <c r="J859" s="126" t="s">
        <v>75</v>
      </c>
      <c r="K859" s="128">
        <v>16</v>
      </c>
      <c r="L859" s="128">
        <v>21</v>
      </c>
      <c r="M859" s="117">
        <v>1</v>
      </c>
      <c r="N859" s="128">
        <v>2</v>
      </c>
      <c r="O859" s="128"/>
      <c r="P859" s="128">
        <v>10</v>
      </c>
      <c r="Q859" s="116" t="str">
        <f t="shared" si="27"/>
        <v>-</v>
      </c>
      <c r="R859" s="118"/>
      <c r="S859" s="129" t="s">
        <v>832</v>
      </c>
      <c r="T859" s="213"/>
      <c r="U859" s="131" t="s">
        <v>833</v>
      </c>
    </row>
    <row r="860" spans="1:21" ht="29" hidden="1" x14ac:dyDescent="0.35">
      <c r="A860" s="121" t="str">
        <f>IFERROR(VLOOKUP(B860,[32]lista!$B$2:$C$46,2,0),"")</f>
        <v>Somogy</v>
      </c>
      <c r="B860" s="122" t="s">
        <v>985</v>
      </c>
      <c r="C860" s="123" t="s">
        <v>502</v>
      </c>
      <c r="D860" s="124" t="s">
        <v>840</v>
      </c>
      <c r="E860" s="125" t="s">
        <v>75</v>
      </c>
      <c r="F860" s="57" t="str">
        <f>VLOOKUP(D860,Háttér!$Q$2:$R$24,2,0)</f>
        <v>Szépészet</v>
      </c>
      <c r="G860" s="57" t="str">
        <f t="shared" si="26"/>
        <v>Siófoki SZC Baross Gábor Technikum és Szakképző Iskola Szépészet</v>
      </c>
      <c r="H860" s="126" t="s">
        <v>75</v>
      </c>
      <c r="I860" s="127" t="s">
        <v>75</v>
      </c>
      <c r="J860" s="126" t="s">
        <v>75</v>
      </c>
      <c r="K860" s="128">
        <v>20</v>
      </c>
      <c r="L860" s="128">
        <v>114</v>
      </c>
      <c r="M860" s="117">
        <v>20</v>
      </c>
      <c r="N860" s="128">
        <v>79</v>
      </c>
      <c r="O860" s="128"/>
      <c r="P860" s="128">
        <v>18</v>
      </c>
      <c r="Q860" s="116" t="str">
        <f t="shared" si="27"/>
        <v>+</v>
      </c>
      <c r="R860" s="118"/>
      <c r="S860" s="129" t="s">
        <v>832</v>
      </c>
      <c r="T860" s="213"/>
      <c r="U860" s="131" t="s">
        <v>833</v>
      </c>
    </row>
    <row r="861" spans="1:21" ht="29" hidden="1" x14ac:dyDescent="0.35">
      <c r="A861" s="121" t="str">
        <f>IFERROR(VLOOKUP(B861,[32]lista!$B$2:$C$46,2,0),"")</f>
        <v>Somogy</v>
      </c>
      <c r="B861" s="122" t="s">
        <v>985</v>
      </c>
      <c r="C861" s="123" t="s">
        <v>502</v>
      </c>
      <c r="D861" s="124" t="s">
        <v>864</v>
      </c>
      <c r="E861" s="125" t="s">
        <v>75</v>
      </c>
      <c r="F861" s="57" t="str">
        <f>VLOOKUP(D861,Háttér!$Q$2:$R$24,2,0)</f>
        <v>Környezetvédelem_és_vízügy</v>
      </c>
      <c r="G861" s="57" t="str">
        <f t="shared" si="26"/>
        <v>Siófoki SZC Baross Gábor Technikum és Szakképző Iskola Környezetvédelem_és_vízügy</v>
      </c>
      <c r="H861" s="126" t="s">
        <v>75</v>
      </c>
      <c r="I861" s="127" t="s">
        <v>75</v>
      </c>
      <c r="J861" s="126" t="s">
        <v>75</v>
      </c>
      <c r="K861" s="128">
        <v>20</v>
      </c>
      <c r="L861" s="128">
        <v>43</v>
      </c>
      <c r="M861" s="117">
        <v>9</v>
      </c>
      <c r="N861" s="128">
        <v>47</v>
      </c>
      <c r="O861" s="128"/>
      <c r="P861" s="128">
        <v>12</v>
      </c>
      <c r="Q861" s="116" t="str">
        <f t="shared" si="27"/>
        <v>-</v>
      </c>
      <c r="R861" s="118"/>
      <c r="S861" s="129" t="s">
        <v>832</v>
      </c>
      <c r="T861" s="213"/>
      <c r="U861" s="131" t="s">
        <v>833</v>
      </c>
    </row>
    <row r="862" spans="1:21" ht="29" hidden="1" x14ac:dyDescent="0.35">
      <c r="A862" s="121" t="str">
        <f>IFERROR(VLOOKUP(B862,[32]lista!$B$2:$C$46,2,0),"")</f>
        <v>Somogy</v>
      </c>
      <c r="B862" s="122" t="s">
        <v>985</v>
      </c>
      <c r="C862" s="123" t="s">
        <v>502</v>
      </c>
      <c r="D862" s="124" t="s">
        <v>856</v>
      </c>
      <c r="E862" s="125" t="s">
        <v>75</v>
      </c>
      <c r="F862" s="57" t="str">
        <f>VLOOKUP(D862,Háttér!$Q$2:$R$24,2,0)</f>
        <v>Épületgépészet</v>
      </c>
      <c r="G862" s="57" t="str">
        <f t="shared" si="26"/>
        <v>Siófoki SZC Baross Gábor Technikum és Szakképző Iskola Épületgépészet</v>
      </c>
      <c r="H862" s="126" t="s">
        <v>75</v>
      </c>
      <c r="I862" s="127" t="s">
        <v>75</v>
      </c>
      <c r="J862" s="126" t="s">
        <v>75</v>
      </c>
      <c r="K862" s="128">
        <v>32</v>
      </c>
      <c r="L862" s="128">
        <v>61</v>
      </c>
      <c r="M862" s="117">
        <v>26</v>
      </c>
      <c r="N862" s="128">
        <v>57</v>
      </c>
      <c r="O862" s="128"/>
      <c r="P862" s="128">
        <v>20</v>
      </c>
      <c r="Q862" s="116" t="str">
        <f t="shared" si="27"/>
        <v>+</v>
      </c>
      <c r="R862" s="118"/>
      <c r="S862" s="129" t="s">
        <v>832</v>
      </c>
      <c r="T862" s="213"/>
      <c r="U862" s="131" t="s">
        <v>833</v>
      </c>
    </row>
    <row r="863" spans="1:21" ht="29" hidden="1" x14ac:dyDescent="0.35">
      <c r="A863" s="121" t="str">
        <f>IFERROR(VLOOKUP(B863,[32]lista!$B$2:$C$46,2,0),"")</f>
        <v>Somogy</v>
      </c>
      <c r="B863" s="122" t="s">
        <v>985</v>
      </c>
      <c r="C863" s="123" t="s">
        <v>502</v>
      </c>
      <c r="D863" s="124" t="s">
        <v>835</v>
      </c>
      <c r="E863" s="125" t="s">
        <v>75</v>
      </c>
      <c r="F863" s="57" t="str">
        <f>VLOOKUP(D863,Háttér!$Q$2:$R$24,2,0)</f>
        <v>Informatika_és_távközlés</v>
      </c>
      <c r="G863" s="57" t="str">
        <f t="shared" si="26"/>
        <v>Siófoki SZC Baross Gábor Technikum és Szakképző Iskola Informatika_és_távközlés</v>
      </c>
      <c r="H863" s="126" t="s">
        <v>75</v>
      </c>
      <c r="I863" s="127" t="s">
        <v>75</v>
      </c>
      <c r="J863" s="126" t="s">
        <v>75</v>
      </c>
      <c r="K863" s="128">
        <v>32</v>
      </c>
      <c r="L863" s="128">
        <v>94</v>
      </c>
      <c r="M863" s="117">
        <v>30</v>
      </c>
      <c r="N863" s="128">
        <v>89</v>
      </c>
      <c r="O863" s="128"/>
      <c r="P863" s="128">
        <v>34</v>
      </c>
      <c r="Q863" s="116" t="str">
        <f t="shared" si="27"/>
        <v>-</v>
      </c>
      <c r="R863" s="118"/>
      <c r="S863" s="129" t="s">
        <v>832</v>
      </c>
      <c r="T863" s="213"/>
      <c r="U863" s="131" t="s">
        <v>833</v>
      </c>
    </row>
    <row r="864" spans="1:21" ht="29" hidden="1" x14ac:dyDescent="0.35">
      <c r="A864" s="121" t="str">
        <f>IFERROR(VLOOKUP(B864,[32]lista!$B$2:$C$46,2,0),"")</f>
        <v>Somogy</v>
      </c>
      <c r="B864" s="122" t="s">
        <v>985</v>
      </c>
      <c r="C864" s="123" t="s">
        <v>502</v>
      </c>
      <c r="D864" s="124" t="s">
        <v>846</v>
      </c>
      <c r="E864" s="125" t="s">
        <v>75</v>
      </c>
      <c r="F864" s="57" t="str">
        <f>VLOOKUP(D864,Háttér!$Q$2:$R$24,2,0)</f>
        <v>Specializált_gép_és_járműgyártás</v>
      </c>
      <c r="G864" s="57" t="str">
        <f t="shared" si="26"/>
        <v>Siófoki SZC Baross Gábor Technikum és Szakképző Iskola Specializált_gép_és_járműgyártás</v>
      </c>
      <c r="H864" s="126" t="s">
        <v>75</v>
      </c>
      <c r="I864" s="127" t="s">
        <v>75</v>
      </c>
      <c r="J864" s="126" t="s">
        <v>75</v>
      </c>
      <c r="K864" s="128">
        <v>20</v>
      </c>
      <c r="L864" s="128">
        <v>52</v>
      </c>
      <c r="M864" s="117">
        <v>20</v>
      </c>
      <c r="N864" s="128">
        <v>61</v>
      </c>
      <c r="O864" s="128"/>
      <c r="P864" s="128">
        <v>20</v>
      </c>
      <c r="Q864" s="116" t="str">
        <f t="shared" si="27"/>
        <v>+</v>
      </c>
      <c r="R864" s="118"/>
      <c r="S864" s="129" t="s">
        <v>832</v>
      </c>
      <c r="T864" s="213"/>
      <c r="U864" s="131" t="s">
        <v>833</v>
      </c>
    </row>
    <row r="865" spans="1:21" ht="29" hidden="1" x14ac:dyDescent="0.35">
      <c r="A865" s="121" t="str">
        <f>IFERROR(VLOOKUP(B865,[32]lista!$B$2:$C$46,2,0),"")</f>
        <v>Somogy</v>
      </c>
      <c r="B865" s="122" t="s">
        <v>985</v>
      </c>
      <c r="C865" s="123" t="s">
        <v>502</v>
      </c>
      <c r="D865" s="124" t="s">
        <v>841</v>
      </c>
      <c r="E865" s="125" t="s">
        <v>75</v>
      </c>
      <c r="F865" s="57" t="str">
        <f>VLOOKUP(D865,Háttér!$Q$2:$R$24,2,0)</f>
        <v>Egészségügy</v>
      </c>
      <c r="G865" s="57" t="str">
        <f t="shared" si="26"/>
        <v>Siófoki SZC Baross Gábor Technikum és Szakképző Iskola Egészségügy</v>
      </c>
      <c r="H865" s="126" t="s">
        <v>75</v>
      </c>
      <c r="I865" s="127" t="s">
        <v>75</v>
      </c>
      <c r="J865" s="126" t="s">
        <v>75</v>
      </c>
      <c r="K865" s="128">
        <v>20</v>
      </c>
      <c r="L865" s="128">
        <v>23</v>
      </c>
      <c r="M865" s="117">
        <v>8</v>
      </c>
      <c r="N865" s="128">
        <v>31</v>
      </c>
      <c r="O865" s="128"/>
      <c r="P865" s="128">
        <v>12</v>
      </c>
      <c r="Q865" s="116" t="str">
        <f t="shared" si="27"/>
        <v>-</v>
      </c>
      <c r="R865" s="118"/>
      <c r="S865" s="129" t="s">
        <v>832</v>
      </c>
      <c r="T865" s="213"/>
      <c r="U865" s="131" t="s">
        <v>843</v>
      </c>
    </row>
    <row r="866" spans="1:21" ht="29" hidden="1" x14ac:dyDescent="0.35">
      <c r="A866" s="121" t="str">
        <f>IFERROR(VLOOKUP(B866,[32]lista!$B$2:$C$46,2,0),"")</f>
        <v>Somogy</v>
      </c>
      <c r="B866" s="122" t="s">
        <v>985</v>
      </c>
      <c r="C866" s="123" t="s">
        <v>502</v>
      </c>
      <c r="D866" s="124" t="s">
        <v>847</v>
      </c>
      <c r="E866" s="125" t="s">
        <v>75</v>
      </c>
      <c r="F866" s="57" t="str">
        <f>VLOOKUP(D866,Háttér!$Q$2:$R$24,2,0)</f>
        <v>Közlekedés_és_szállítmányozás</v>
      </c>
      <c r="G866" s="57" t="str">
        <f t="shared" si="26"/>
        <v>Siófoki SZC Baross Gábor Technikum és Szakképző Iskola Közlekedés_és_szállítmányozás</v>
      </c>
      <c r="H866" s="126" t="s">
        <v>75</v>
      </c>
      <c r="I866" s="127" t="s">
        <v>75</v>
      </c>
      <c r="J866" s="126" t="s">
        <v>75</v>
      </c>
      <c r="K866" s="128">
        <v>20</v>
      </c>
      <c r="L866" s="128">
        <v>17</v>
      </c>
      <c r="M866" s="117">
        <v>3</v>
      </c>
      <c r="N866" s="128">
        <v>17</v>
      </c>
      <c r="O866" s="128"/>
      <c r="P866" s="128">
        <v>0</v>
      </c>
      <c r="Q866" s="116" t="str">
        <f t="shared" si="27"/>
        <v>+</v>
      </c>
      <c r="R866" s="118"/>
      <c r="S866" s="129" t="s">
        <v>832</v>
      </c>
      <c r="T866" s="213"/>
      <c r="U866" s="131" t="s">
        <v>833</v>
      </c>
    </row>
    <row r="867" spans="1:21" ht="29" hidden="1" x14ac:dyDescent="0.35">
      <c r="A867" s="121" t="str">
        <f>IFERROR(VLOOKUP(B867,[32]lista!$B$2:$C$46,2,0),"")</f>
        <v>Somogy</v>
      </c>
      <c r="B867" s="122" t="s">
        <v>985</v>
      </c>
      <c r="C867" s="123" t="s">
        <v>502</v>
      </c>
      <c r="D867" s="124" t="s">
        <v>864</v>
      </c>
      <c r="E867" s="125" t="s">
        <v>75</v>
      </c>
      <c r="F867" s="57" t="str">
        <f>VLOOKUP(D867,Háttér!$Q$2:$R$24,2,0)</f>
        <v>Környezetvédelem_és_vízügy</v>
      </c>
      <c r="G867" s="57" t="str">
        <f t="shared" si="26"/>
        <v>Siófoki SZC Baross Gábor Technikum és Szakképző Iskola Környezetvédelem_és_vízügy</v>
      </c>
      <c r="H867" s="126" t="s">
        <v>75</v>
      </c>
      <c r="I867" s="127" t="s">
        <v>75</v>
      </c>
      <c r="J867" s="126" t="s">
        <v>75</v>
      </c>
      <c r="K867" s="128">
        <v>20</v>
      </c>
      <c r="L867" s="128">
        <v>23</v>
      </c>
      <c r="M867" s="117">
        <v>2</v>
      </c>
      <c r="N867" s="128">
        <v>0</v>
      </c>
      <c r="O867" s="128"/>
      <c r="P867" s="128">
        <v>12</v>
      </c>
      <c r="Q867" s="116" t="str">
        <f t="shared" si="27"/>
        <v>-</v>
      </c>
      <c r="R867" s="118"/>
      <c r="S867" s="129" t="s">
        <v>832</v>
      </c>
      <c r="T867" s="213"/>
      <c r="U867" s="131" t="s">
        <v>833</v>
      </c>
    </row>
    <row r="868" spans="1:21" ht="29" hidden="1" x14ac:dyDescent="0.35">
      <c r="A868" s="121" t="str">
        <f>IFERROR(VLOOKUP(B868,[32]lista!$B$2:$C$46,2,0),"")</f>
        <v>Somogy</v>
      </c>
      <c r="B868" s="122" t="s">
        <v>985</v>
      </c>
      <c r="C868" s="123" t="s">
        <v>503</v>
      </c>
      <c r="D868" s="124" t="s">
        <v>848</v>
      </c>
      <c r="E868" s="125" t="s">
        <v>75</v>
      </c>
      <c r="F868" s="57" t="str">
        <f>VLOOKUP(D868,Háttér!$Q$2:$R$24,2,0)</f>
        <v>Kereskedelem</v>
      </c>
      <c r="G868" s="57" t="str">
        <f t="shared" si="26"/>
        <v>Siófoki SZC Krúdy Gyula Technikum és Gimnázium Kereskedelem</v>
      </c>
      <c r="H868" s="126" t="s">
        <v>75</v>
      </c>
      <c r="I868" s="127" t="s">
        <v>75</v>
      </c>
      <c r="J868" s="126" t="s">
        <v>75</v>
      </c>
      <c r="K868" s="128">
        <v>16</v>
      </c>
      <c r="L868" s="128">
        <v>37</v>
      </c>
      <c r="M868" s="117">
        <v>4</v>
      </c>
      <c r="N868" s="128">
        <v>30</v>
      </c>
      <c r="O868" s="128"/>
      <c r="P868" s="128">
        <v>6</v>
      </c>
      <c r="Q868" s="116" t="str">
        <f t="shared" si="27"/>
        <v>-</v>
      </c>
      <c r="R868" s="118"/>
      <c r="S868" s="129" t="s">
        <v>832</v>
      </c>
      <c r="T868" s="213"/>
      <c r="U868" s="131" t="s">
        <v>833</v>
      </c>
    </row>
    <row r="869" spans="1:21" ht="29" hidden="1" x14ac:dyDescent="0.35">
      <c r="A869" s="121" t="str">
        <f>IFERROR(VLOOKUP(B869,[32]lista!$B$2:$C$46,2,0),"")</f>
        <v>Somogy</v>
      </c>
      <c r="B869" s="122" t="s">
        <v>985</v>
      </c>
      <c r="C869" s="123" t="s">
        <v>503</v>
      </c>
      <c r="D869" s="124" t="s">
        <v>831</v>
      </c>
      <c r="E869" s="125" t="s">
        <v>75</v>
      </c>
      <c r="F869" s="57" t="str">
        <f>VLOOKUP(D869,Háttér!$Q$2:$R$24,2,0)</f>
        <v>Turizmus_vendéglátás</v>
      </c>
      <c r="G869" s="57" t="str">
        <f t="shared" si="26"/>
        <v>Siófoki SZC Krúdy Gyula Technikum és Gimnázium Turizmus_vendéglátás</v>
      </c>
      <c r="H869" s="126" t="s">
        <v>75</v>
      </c>
      <c r="I869" s="127" t="s">
        <v>75</v>
      </c>
      <c r="J869" s="126" t="s">
        <v>75</v>
      </c>
      <c r="K869" s="128">
        <v>80</v>
      </c>
      <c r="L869" s="128">
        <v>192</v>
      </c>
      <c r="M869" s="117">
        <v>50</v>
      </c>
      <c r="N869" s="128">
        <v>190</v>
      </c>
      <c r="O869" s="128"/>
      <c r="P869" s="128">
        <v>53</v>
      </c>
      <c r="Q869" s="116" t="str">
        <f t="shared" si="27"/>
        <v>-</v>
      </c>
      <c r="R869" s="118"/>
      <c r="S869" s="129" t="s">
        <v>832</v>
      </c>
      <c r="T869" s="213"/>
      <c r="U869" s="131" t="s">
        <v>833</v>
      </c>
    </row>
    <row r="870" spans="1:21" ht="29" hidden="1" x14ac:dyDescent="0.35">
      <c r="A870" s="121" t="str">
        <f>IFERROR(VLOOKUP(B870,[32]lista!$B$2:$C$46,2,0),"")</f>
        <v>Somogy</v>
      </c>
      <c r="B870" s="122" t="s">
        <v>985</v>
      </c>
      <c r="C870" s="123" t="s">
        <v>503</v>
      </c>
      <c r="D870" s="124" t="s">
        <v>847</v>
      </c>
      <c r="E870" s="125" t="s">
        <v>75</v>
      </c>
      <c r="F870" s="57" t="str">
        <f>VLOOKUP(D870,Háttér!$Q$2:$R$24,2,0)</f>
        <v>Közlekedés_és_szállítmányozás</v>
      </c>
      <c r="G870" s="57" t="str">
        <f t="shared" si="26"/>
        <v>Siófoki SZC Krúdy Gyula Technikum és Gimnázium Közlekedés_és_szállítmányozás</v>
      </c>
      <c r="H870" s="126" t="s">
        <v>75</v>
      </c>
      <c r="I870" s="127" t="s">
        <v>75</v>
      </c>
      <c r="J870" s="126" t="s">
        <v>75</v>
      </c>
      <c r="K870" s="128">
        <v>32</v>
      </c>
      <c r="L870" s="128">
        <v>61</v>
      </c>
      <c r="M870" s="117">
        <v>13</v>
      </c>
      <c r="N870" s="128">
        <v>58</v>
      </c>
      <c r="O870" s="128"/>
      <c r="P870" s="128">
        <v>6</v>
      </c>
      <c r="Q870" s="116" t="str">
        <f t="shared" si="27"/>
        <v>+</v>
      </c>
      <c r="R870" s="118"/>
      <c r="S870" s="129" t="s">
        <v>832</v>
      </c>
      <c r="T870" s="213"/>
      <c r="U870" s="131" t="s">
        <v>833</v>
      </c>
    </row>
    <row r="871" spans="1:21" ht="29" hidden="1" x14ac:dyDescent="0.35">
      <c r="A871" s="121" t="str">
        <f>IFERROR(VLOOKUP(B871,[32]lista!$B$2:$C$46,2,0),"")</f>
        <v>Somogy</v>
      </c>
      <c r="B871" s="122" t="s">
        <v>985</v>
      </c>
      <c r="C871" s="123" t="s">
        <v>503</v>
      </c>
      <c r="D871" s="124" t="s">
        <v>836</v>
      </c>
      <c r="E871" s="125" t="s">
        <v>75</v>
      </c>
      <c r="F871" s="57" t="str">
        <f>VLOOKUP(D871,Háttér!$Q$2:$R$24,2,0)</f>
        <v>Gazdálkodás_és_menedzsment</v>
      </c>
      <c r="G871" s="57" t="str">
        <f t="shared" si="26"/>
        <v>Siófoki SZC Krúdy Gyula Technikum és Gimnázium Gazdálkodás_és_menedzsment</v>
      </c>
      <c r="H871" s="126" t="s">
        <v>75</v>
      </c>
      <c r="I871" s="127" t="s">
        <v>75</v>
      </c>
      <c r="J871" s="126" t="s">
        <v>75</v>
      </c>
      <c r="K871" s="128">
        <v>32</v>
      </c>
      <c r="L871" s="128">
        <v>63</v>
      </c>
      <c r="M871" s="117">
        <v>16</v>
      </c>
      <c r="N871" s="128">
        <v>61</v>
      </c>
      <c r="O871" s="128"/>
      <c r="P871" s="128">
        <v>13</v>
      </c>
      <c r="Q871" s="116" t="str">
        <f t="shared" si="27"/>
        <v>+</v>
      </c>
      <c r="R871" s="118"/>
      <c r="S871" s="129" t="s">
        <v>832</v>
      </c>
      <c r="T871" s="213"/>
      <c r="U871" s="131" t="s">
        <v>833</v>
      </c>
    </row>
    <row r="872" spans="1:21" ht="15.5" hidden="1" x14ac:dyDescent="0.35">
      <c r="A872" s="121" t="str">
        <f>IFERROR(VLOOKUP(B872,[32]lista!$B$2:$C$46,2,0),"")</f>
        <v>Somogy</v>
      </c>
      <c r="B872" s="122" t="s">
        <v>985</v>
      </c>
      <c r="C872" s="123" t="s">
        <v>987</v>
      </c>
      <c r="D872" s="124" t="s">
        <v>834</v>
      </c>
      <c r="E872" s="125" t="s">
        <v>75</v>
      </c>
      <c r="F872" s="57" t="str">
        <f>VLOOKUP(D872,Háttér!$Q$2:$R$24,2,0)</f>
        <v>Gépészet</v>
      </c>
      <c r="G872" s="57" t="str">
        <f t="shared" si="26"/>
        <v>Siófoki SZC Marcali Szakképző Iskola Gépészet</v>
      </c>
      <c r="H872" s="126" t="s">
        <v>75</v>
      </c>
      <c r="I872" s="127" t="s">
        <v>75</v>
      </c>
      <c r="J872" s="126" t="s">
        <v>75</v>
      </c>
      <c r="K872" s="128">
        <v>16</v>
      </c>
      <c r="L872" s="128">
        <v>1</v>
      </c>
      <c r="M872" s="117">
        <v>0</v>
      </c>
      <c r="N872" s="128">
        <v>0</v>
      </c>
      <c r="O872" s="128"/>
      <c r="P872" s="128">
        <v>0</v>
      </c>
      <c r="Q872" s="116" t="str">
        <f t="shared" si="27"/>
        <v>+</v>
      </c>
      <c r="R872" s="118"/>
      <c r="S872" s="129" t="s">
        <v>832</v>
      </c>
      <c r="T872" s="213"/>
      <c r="U872" s="131" t="s">
        <v>833</v>
      </c>
    </row>
    <row r="873" spans="1:21" ht="87" hidden="1" x14ac:dyDescent="0.35">
      <c r="A873" s="121" t="str">
        <f>IFERROR(VLOOKUP(B873,[32]lista!$B$2:$C$46,2,0),"")</f>
        <v>Somogy</v>
      </c>
      <c r="B873" s="122" t="s">
        <v>985</v>
      </c>
      <c r="C873" s="123" t="s">
        <v>987</v>
      </c>
      <c r="D873" s="216" t="s">
        <v>835</v>
      </c>
      <c r="E873" s="125" t="s">
        <v>75</v>
      </c>
      <c r="F873" s="57" t="str">
        <f>VLOOKUP(D873,Háttér!$Q$2:$R$24,2,0)</f>
        <v>Informatika_és_távközlés</v>
      </c>
      <c r="G873" s="57" t="str">
        <f t="shared" si="26"/>
        <v>Siófoki SZC Marcali Szakképző Iskola Informatika_és_távközlés</v>
      </c>
      <c r="H873" s="126" t="s">
        <v>75</v>
      </c>
      <c r="I873" s="127" t="s">
        <v>75</v>
      </c>
      <c r="J873" s="126" t="s">
        <v>75</v>
      </c>
      <c r="K873" s="128">
        <v>16</v>
      </c>
      <c r="L873" s="128">
        <v>10</v>
      </c>
      <c r="M873" s="117">
        <v>0</v>
      </c>
      <c r="N873" s="128">
        <v>0</v>
      </c>
      <c r="O873" s="128"/>
      <c r="P873" s="128">
        <v>0</v>
      </c>
      <c r="Q873" s="116" t="str">
        <f t="shared" si="27"/>
        <v>+</v>
      </c>
      <c r="R873" s="135" t="s">
        <v>988</v>
      </c>
      <c r="S873" s="129" t="s">
        <v>832</v>
      </c>
      <c r="T873" s="215" t="s">
        <v>989</v>
      </c>
      <c r="U873" s="131" t="s">
        <v>833</v>
      </c>
    </row>
    <row r="874" spans="1:21" ht="43.5" hidden="1" x14ac:dyDescent="0.35">
      <c r="A874" s="121" t="str">
        <f>IFERROR(VLOOKUP(B874,[32]lista!$B$2:$C$46,2,0),"")</f>
        <v>Somogy</v>
      </c>
      <c r="B874" s="122" t="s">
        <v>985</v>
      </c>
      <c r="C874" s="123" t="s">
        <v>987</v>
      </c>
      <c r="D874" s="124" t="s">
        <v>840</v>
      </c>
      <c r="E874" s="125" t="s">
        <v>75</v>
      </c>
      <c r="F874" s="57" t="str">
        <f>VLOOKUP(D874,Háttér!$Q$2:$R$24,2,0)</f>
        <v>Szépészet</v>
      </c>
      <c r="G874" s="57" t="str">
        <f t="shared" si="26"/>
        <v>Siófoki SZC Marcali Szakképző Iskola Szépészet</v>
      </c>
      <c r="H874" s="126" t="s">
        <v>75</v>
      </c>
      <c r="I874" s="127" t="s">
        <v>75</v>
      </c>
      <c r="J874" s="126" t="s">
        <v>75</v>
      </c>
      <c r="K874" s="128">
        <v>32</v>
      </c>
      <c r="L874" s="128">
        <v>15</v>
      </c>
      <c r="M874" s="117">
        <v>0</v>
      </c>
      <c r="N874" s="128">
        <v>0</v>
      </c>
      <c r="O874" s="128"/>
      <c r="P874" s="128">
        <v>0</v>
      </c>
      <c r="Q874" s="116" t="str">
        <f t="shared" si="27"/>
        <v>+</v>
      </c>
      <c r="R874" s="118"/>
      <c r="S874" s="129" t="s">
        <v>832</v>
      </c>
      <c r="T874" s="215" t="s">
        <v>990</v>
      </c>
      <c r="U874" s="131" t="s">
        <v>833</v>
      </c>
    </row>
    <row r="875" spans="1:21" ht="29" hidden="1" x14ac:dyDescent="0.35">
      <c r="A875" s="121" t="str">
        <f>IFERROR(VLOOKUP(B875,[32]lista!$B$2:$C$46,2,0),"")</f>
        <v>Somogy</v>
      </c>
      <c r="B875" s="122" t="s">
        <v>985</v>
      </c>
      <c r="C875" s="123" t="s">
        <v>987</v>
      </c>
      <c r="D875" s="124" t="s">
        <v>847</v>
      </c>
      <c r="E875" s="125" t="s">
        <v>75</v>
      </c>
      <c r="F875" s="57" t="str">
        <f>VLOOKUP(D875,Háttér!$Q$2:$R$24,2,0)</f>
        <v>Közlekedés_és_szállítmányozás</v>
      </c>
      <c r="G875" s="57" t="str">
        <f t="shared" si="26"/>
        <v>Siófoki SZC Marcali Szakképző Iskola Közlekedés_és_szállítmányozás</v>
      </c>
      <c r="H875" s="126" t="s">
        <v>75</v>
      </c>
      <c r="I875" s="127" t="s">
        <v>75</v>
      </c>
      <c r="J875" s="126" t="s">
        <v>75</v>
      </c>
      <c r="K875" s="128">
        <v>16</v>
      </c>
      <c r="L875" s="128">
        <v>2</v>
      </c>
      <c r="M875" s="117">
        <v>0</v>
      </c>
      <c r="N875" s="128">
        <v>0</v>
      </c>
      <c r="O875" s="128"/>
      <c r="P875" s="128">
        <v>0</v>
      </c>
      <c r="Q875" s="116" t="str">
        <f t="shared" si="27"/>
        <v>+</v>
      </c>
      <c r="R875" s="118"/>
      <c r="S875" s="129" t="s">
        <v>832</v>
      </c>
      <c r="T875" s="213"/>
      <c r="U875" s="131" t="s">
        <v>833</v>
      </c>
    </row>
    <row r="876" spans="1:21" ht="87" hidden="1" x14ac:dyDescent="0.35">
      <c r="A876" s="121" t="str">
        <f>IFERROR(VLOOKUP(B876,[32]lista!$B$2:$C$46,2,0),"")</f>
        <v>Somogy</v>
      </c>
      <c r="B876" s="122" t="s">
        <v>985</v>
      </c>
      <c r="C876" s="123" t="s">
        <v>987</v>
      </c>
      <c r="D876" s="124" t="s">
        <v>841</v>
      </c>
      <c r="E876" s="125" t="s">
        <v>75</v>
      </c>
      <c r="F876" s="57" t="str">
        <f>VLOOKUP(D876,Háttér!$Q$2:$R$24,2,0)</f>
        <v>Egészségügy</v>
      </c>
      <c r="G876" s="57" t="str">
        <f t="shared" si="26"/>
        <v>Siófoki SZC Marcali Szakképző Iskola Egészségügy</v>
      </c>
      <c r="H876" s="126" t="s">
        <v>75</v>
      </c>
      <c r="I876" s="127" t="s">
        <v>75</v>
      </c>
      <c r="J876" s="126" t="s">
        <v>75</v>
      </c>
      <c r="K876" s="128">
        <v>16</v>
      </c>
      <c r="L876" s="128">
        <v>2</v>
      </c>
      <c r="M876" s="117">
        <v>0</v>
      </c>
      <c r="N876" s="128">
        <v>0</v>
      </c>
      <c r="O876" s="128"/>
      <c r="P876" s="128">
        <v>0</v>
      </c>
      <c r="Q876" s="116" t="str">
        <f t="shared" si="27"/>
        <v>+</v>
      </c>
      <c r="R876" s="118"/>
      <c r="S876" s="129" t="s">
        <v>832</v>
      </c>
      <c r="T876" s="215" t="s">
        <v>991</v>
      </c>
      <c r="U876" s="131" t="s">
        <v>843</v>
      </c>
    </row>
    <row r="877" spans="1:21" ht="29" hidden="1" x14ac:dyDescent="0.35">
      <c r="A877" s="121" t="str">
        <f>IFERROR(VLOOKUP(B877,[32]lista!$B$2:$C$46,2,0),"")</f>
        <v>Somogy</v>
      </c>
      <c r="B877" s="122" t="s">
        <v>985</v>
      </c>
      <c r="C877" s="123" t="s">
        <v>504</v>
      </c>
      <c r="D877" s="124" t="s">
        <v>835</v>
      </c>
      <c r="E877" s="125" t="s">
        <v>75</v>
      </c>
      <c r="F877" s="57" t="str">
        <f>VLOOKUP(D877,Háttér!$Q$2:$R$24,2,0)</f>
        <v>Informatika_és_távközlés</v>
      </c>
      <c r="G877" s="57" t="str">
        <f t="shared" si="26"/>
        <v>Siófoki SZC Mathiász János Technikum és Gimnázium Informatika_és_távközlés</v>
      </c>
      <c r="H877" s="126" t="s">
        <v>75</v>
      </c>
      <c r="I877" s="127" t="s">
        <v>75</v>
      </c>
      <c r="J877" s="126" t="s">
        <v>75</v>
      </c>
      <c r="K877" s="128">
        <v>64</v>
      </c>
      <c r="L877" s="128">
        <v>99</v>
      </c>
      <c r="M877" s="117">
        <v>35</v>
      </c>
      <c r="N877" s="128">
        <v>121</v>
      </c>
      <c r="O877" s="128"/>
      <c r="P877" s="128">
        <v>40</v>
      </c>
      <c r="Q877" s="116" t="str">
        <f t="shared" si="27"/>
        <v>-</v>
      </c>
      <c r="R877" s="118"/>
      <c r="S877" s="129" t="s">
        <v>832</v>
      </c>
      <c r="T877" s="213"/>
      <c r="U877" s="131" t="s">
        <v>833</v>
      </c>
    </row>
    <row r="878" spans="1:21" ht="29" hidden="1" x14ac:dyDescent="0.35">
      <c r="A878" s="121" t="str">
        <f>IFERROR(VLOOKUP(B878,[32]lista!$B$2:$C$46,2,0),"")</f>
        <v>Somogy</v>
      </c>
      <c r="B878" s="122" t="s">
        <v>985</v>
      </c>
      <c r="C878" s="123" t="s">
        <v>504</v>
      </c>
      <c r="D878" s="124" t="s">
        <v>836</v>
      </c>
      <c r="E878" s="125" t="s">
        <v>75</v>
      </c>
      <c r="F878" s="57" t="str">
        <f>VLOOKUP(D878,Háttér!$Q$2:$R$24,2,0)</f>
        <v>Gazdálkodás_és_menedzsment</v>
      </c>
      <c r="G878" s="57" t="str">
        <f t="shared" si="26"/>
        <v>Siófoki SZC Mathiász János Technikum és Gimnázium Gazdálkodás_és_menedzsment</v>
      </c>
      <c r="H878" s="126" t="s">
        <v>75</v>
      </c>
      <c r="I878" s="127" t="s">
        <v>75</v>
      </c>
      <c r="J878" s="126" t="s">
        <v>75</v>
      </c>
      <c r="K878" s="128">
        <v>32</v>
      </c>
      <c r="L878" s="128">
        <v>29</v>
      </c>
      <c r="M878" s="117">
        <v>10</v>
      </c>
      <c r="N878" s="128">
        <v>23</v>
      </c>
      <c r="O878" s="128"/>
      <c r="P878" s="128">
        <v>7</v>
      </c>
      <c r="Q878" s="116" t="str">
        <f t="shared" si="27"/>
        <v>+</v>
      </c>
      <c r="R878" s="118"/>
      <c r="S878" s="129" t="s">
        <v>832</v>
      </c>
      <c r="T878" s="213"/>
      <c r="U878" s="131" t="s">
        <v>833</v>
      </c>
    </row>
    <row r="879" spans="1:21" ht="29" hidden="1" x14ac:dyDescent="0.35">
      <c r="A879" s="121" t="str">
        <f>IFERROR(VLOOKUP(B879,[32]lista!$B$2:$C$46,2,0),"")</f>
        <v>Somogy</v>
      </c>
      <c r="B879" s="122" t="s">
        <v>985</v>
      </c>
      <c r="C879" s="123" t="s">
        <v>504</v>
      </c>
      <c r="D879" s="124" t="s">
        <v>861</v>
      </c>
      <c r="E879" s="125" t="s">
        <v>75</v>
      </c>
      <c r="F879" s="57" t="str">
        <f>VLOOKUP(D879,Háttér!$Q$2:$R$24,2,0)</f>
        <v>Sport</v>
      </c>
      <c r="G879" s="57" t="str">
        <f t="shared" si="26"/>
        <v>Siófoki SZC Mathiász János Technikum és Gimnázium Sport</v>
      </c>
      <c r="H879" s="126" t="s">
        <v>75</v>
      </c>
      <c r="I879" s="127" t="s">
        <v>75</v>
      </c>
      <c r="J879" s="126" t="s">
        <v>75</v>
      </c>
      <c r="K879" s="128">
        <v>32</v>
      </c>
      <c r="L879" s="128">
        <v>35</v>
      </c>
      <c r="M879" s="117">
        <v>11</v>
      </c>
      <c r="N879" s="128">
        <v>35</v>
      </c>
      <c r="O879" s="128"/>
      <c r="P879" s="128">
        <v>7</v>
      </c>
      <c r="Q879" s="116" t="str">
        <f t="shared" si="27"/>
        <v>+</v>
      </c>
      <c r="R879" s="118"/>
      <c r="S879" s="129" t="s">
        <v>832</v>
      </c>
      <c r="T879" s="213"/>
      <c r="U879" s="131" t="s">
        <v>833</v>
      </c>
    </row>
    <row r="880" spans="1:21" ht="87" hidden="1" x14ac:dyDescent="0.35">
      <c r="A880" s="121" t="str">
        <f>IFERROR(VLOOKUP(B880,[32]lista!$B$2:$C$46,2,0),"")</f>
        <v>Somogy</v>
      </c>
      <c r="B880" s="122" t="s">
        <v>985</v>
      </c>
      <c r="C880" s="123" t="s">
        <v>504</v>
      </c>
      <c r="D880" s="124" t="s">
        <v>852</v>
      </c>
      <c r="E880" s="125" t="s">
        <v>75</v>
      </c>
      <c r="F880" s="57" t="str">
        <f>VLOOKUP(D880,Háttér!$Q$2:$R$24,2,0)</f>
        <v>Mezőgazdaság_és_erdészet</v>
      </c>
      <c r="G880" s="57" t="str">
        <f t="shared" si="26"/>
        <v>Siófoki SZC Mathiász János Technikum és Gimnázium Mezőgazdaság_és_erdészet</v>
      </c>
      <c r="H880" s="126" t="s">
        <v>75</v>
      </c>
      <c r="I880" s="127" t="s">
        <v>75</v>
      </c>
      <c r="J880" s="126" t="s">
        <v>75</v>
      </c>
      <c r="K880" s="128">
        <v>16</v>
      </c>
      <c r="L880" s="128">
        <v>20</v>
      </c>
      <c r="M880" s="117">
        <v>3</v>
      </c>
      <c r="N880" s="128">
        <v>0</v>
      </c>
      <c r="O880" s="128"/>
      <c r="P880" s="128">
        <v>0</v>
      </c>
      <c r="Q880" s="116" t="str">
        <f t="shared" si="27"/>
        <v>+</v>
      </c>
      <c r="R880" s="118"/>
      <c r="S880" s="129" t="s">
        <v>832</v>
      </c>
      <c r="T880" s="215" t="s">
        <v>992</v>
      </c>
      <c r="U880" s="131" t="s">
        <v>853</v>
      </c>
    </row>
    <row r="881" spans="1:21" ht="43.5" hidden="1" x14ac:dyDescent="0.35">
      <c r="A881" s="121" t="str">
        <f>IFERROR(VLOOKUP(B881,[32]lista!$B$2:$C$46,2,0),"")</f>
        <v>Somogy</v>
      </c>
      <c r="B881" s="122" t="s">
        <v>985</v>
      </c>
      <c r="C881" s="123" t="s">
        <v>504</v>
      </c>
      <c r="D881" s="124" t="s">
        <v>845</v>
      </c>
      <c r="E881" s="125" t="s">
        <v>75</v>
      </c>
      <c r="F881" s="57" t="str">
        <f>VLOOKUP(D881,Háttér!$Q$2:$R$24,2,0)</f>
        <v>Kreatív</v>
      </c>
      <c r="G881" s="57" t="str">
        <f t="shared" si="26"/>
        <v>Siófoki SZC Mathiász János Technikum és Gimnázium Kreatív</v>
      </c>
      <c r="H881" s="126" t="s">
        <v>75</v>
      </c>
      <c r="I881" s="127" t="s">
        <v>75</v>
      </c>
      <c r="J881" s="126" t="s">
        <v>75</v>
      </c>
      <c r="K881" s="128">
        <v>16</v>
      </c>
      <c r="L881" s="128">
        <v>13</v>
      </c>
      <c r="M881" s="117">
        <v>1</v>
      </c>
      <c r="N881" s="128">
        <v>0</v>
      </c>
      <c r="O881" s="128"/>
      <c r="P881" s="128">
        <v>0</v>
      </c>
      <c r="Q881" s="116" t="str">
        <f t="shared" si="27"/>
        <v>+</v>
      </c>
      <c r="R881" s="118"/>
      <c r="S881" s="129" t="s">
        <v>832</v>
      </c>
      <c r="T881" s="215" t="s">
        <v>993</v>
      </c>
      <c r="U881" s="131" t="s">
        <v>833</v>
      </c>
    </row>
    <row r="882" spans="1:21" ht="29" hidden="1" x14ac:dyDescent="0.35">
      <c r="A882" s="121" t="str">
        <f>IFERROR(VLOOKUP(B882,[33]lista!$B$2:$C$46,2,0),"")</f>
        <v>Győr-Moson-Sopron</v>
      </c>
      <c r="B882" s="122" t="s">
        <v>994</v>
      </c>
      <c r="C882" s="123" t="s">
        <v>506</v>
      </c>
      <c r="D882" s="124" t="s">
        <v>836</v>
      </c>
      <c r="E882" s="125" t="s">
        <v>75</v>
      </c>
      <c r="F882" s="57" t="str">
        <f>VLOOKUP(D882,Háttér!$Q$2:$R$24,2,0)</f>
        <v>Gazdálkodás_és_menedzsment</v>
      </c>
      <c r="G882" s="57" t="str">
        <f t="shared" si="26"/>
        <v>Soproni SZC Fáy András Két Tanítási Nyelvű Közgazdasági Technikum Gazdálkodás_és_menedzsment</v>
      </c>
      <c r="H882" s="126" t="s">
        <v>75</v>
      </c>
      <c r="I882" s="127" t="s">
        <v>75</v>
      </c>
      <c r="J882" s="126" t="s">
        <v>75</v>
      </c>
      <c r="K882" s="128">
        <v>32</v>
      </c>
      <c r="L882" s="128">
        <v>146</v>
      </c>
      <c r="M882" s="117">
        <v>32</v>
      </c>
      <c r="N882" s="128">
        <v>107</v>
      </c>
      <c r="O882" s="128"/>
      <c r="P882" s="128">
        <v>17</v>
      </c>
      <c r="Q882" s="116" t="str">
        <f t="shared" si="27"/>
        <v>+</v>
      </c>
      <c r="R882" s="118"/>
      <c r="S882" s="129" t="s">
        <v>832</v>
      </c>
      <c r="T882" s="213"/>
      <c r="U882" s="131" t="s">
        <v>833</v>
      </c>
    </row>
    <row r="883" spans="1:21" ht="29" hidden="1" x14ac:dyDescent="0.35">
      <c r="A883" s="121" t="str">
        <f>IFERROR(VLOOKUP(B883,[33]lista!$B$2:$C$46,2,0),"")</f>
        <v>Győr-Moson-Sopron</v>
      </c>
      <c r="B883" s="122" t="s">
        <v>994</v>
      </c>
      <c r="C883" s="123" t="s">
        <v>506</v>
      </c>
      <c r="D883" s="124" t="s">
        <v>836</v>
      </c>
      <c r="E883" s="162" t="s">
        <v>75</v>
      </c>
      <c r="F883" s="57" t="str">
        <f>VLOOKUP(D883,Háttér!$Q$2:$R$24,2,0)</f>
        <v>Gazdálkodás_és_menedzsment</v>
      </c>
      <c r="G883" s="57" t="str">
        <f t="shared" si="26"/>
        <v>Soproni SZC Fáy András Két Tanítási Nyelvű Közgazdasági Technikum Gazdálkodás_és_menedzsment</v>
      </c>
      <c r="H883" s="126" t="s">
        <v>75</v>
      </c>
      <c r="I883" s="127" t="s">
        <v>869</v>
      </c>
      <c r="J883" s="126" t="s">
        <v>74</v>
      </c>
      <c r="K883" s="128">
        <v>16</v>
      </c>
      <c r="L883" s="128">
        <v>53</v>
      </c>
      <c r="M883" s="117">
        <v>16</v>
      </c>
      <c r="N883" s="128">
        <v>35</v>
      </c>
      <c r="O883" s="128"/>
      <c r="P883" s="128">
        <v>8</v>
      </c>
      <c r="Q883" s="116" t="str">
        <f t="shared" si="27"/>
        <v>+</v>
      </c>
      <c r="R883" s="118"/>
      <c r="S883" s="129" t="s">
        <v>832</v>
      </c>
      <c r="T883" s="136"/>
      <c r="U883" s="131" t="s">
        <v>833</v>
      </c>
    </row>
    <row r="884" spans="1:21" ht="29" hidden="1" x14ac:dyDescent="0.35">
      <c r="A884" s="121" t="str">
        <f>IFERROR(VLOOKUP(B884,[33]lista!$B$2:$C$46,2,0),"")</f>
        <v>Győr-Moson-Sopron</v>
      </c>
      <c r="B884" s="122" t="s">
        <v>994</v>
      </c>
      <c r="C884" s="123" t="s">
        <v>506</v>
      </c>
      <c r="D884" s="124" t="s">
        <v>836</v>
      </c>
      <c r="E884" s="162" t="s">
        <v>75</v>
      </c>
      <c r="F884" s="57" t="str">
        <f>VLOOKUP(D884,Háttér!$Q$2:$R$24,2,0)</f>
        <v>Gazdálkodás_és_menedzsment</v>
      </c>
      <c r="G884" s="57" t="str">
        <f t="shared" si="26"/>
        <v>Soproni SZC Fáy András Két Tanítási Nyelvű Közgazdasági Technikum Gazdálkodás_és_menedzsment</v>
      </c>
      <c r="H884" s="126" t="s">
        <v>75</v>
      </c>
      <c r="I884" s="127" t="s">
        <v>858</v>
      </c>
      <c r="J884" s="126" t="s">
        <v>74</v>
      </c>
      <c r="K884" s="128">
        <v>16</v>
      </c>
      <c r="L884" s="128">
        <v>47</v>
      </c>
      <c r="M884" s="117">
        <v>16</v>
      </c>
      <c r="N884" s="128">
        <v>37</v>
      </c>
      <c r="O884" s="128"/>
      <c r="P884" s="128">
        <v>7</v>
      </c>
      <c r="Q884" s="116" t="str">
        <f t="shared" si="27"/>
        <v>+</v>
      </c>
      <c r="R884" s="118"/>
      <c r="S884" s="129" t="s">
        <v>832</v>
      </c>
      <c r="T884" s="136"/>
      <c r="U884" s="131" t="s">
        <v>833</v>
      </c>
    </row>
    <row r="885" spans="1:21" ht="29" hidden="1" x14ac:dyDescent="0.35">
      <c r="A885" s="121" t="str">
        <f>IFERROR(VLOOKUP(B885,[33]lista!$B$2:$C$46,2,0),"")</f>
        <v>Győr-Moson-Sopron</v>
      </c>
      <c r="B885" s="122" t="s">
        <v>994</v>
      </c>
      <c r="C885" s="123" t="s">
        <v>506</v>
      </c>
      <c r="D885" s="124" t="s">
        <v>847</v>
      </c>
      <c r="E885" s="125" t="s">
        <v>75</v>
      </c>
      <c r="F885" s="57" t="str">
        <f>VLOOKUP(D885,Háttér!$Q$2:$R$24,2,0)</f>
        <v>Közlekedés_és_szállítmányozás</v>
      </c>
      <c r="G885" s="57" t="str">
        <f t="shared" si="26"/>
        <v>Soproni SZC Fáy András Két Tanítási Nyelvű Közgazdasági Technikum Közlekedés_és_szállítmányozás</v>
      </c>
      <c r="H885" s="126" t="s">
        <v>75</v>
      </c>
      <c r="I885" s="127" t="s">
        <v>75</v>
      </c>
      <c r="J885" s="126" t="s">
        <v>75</v>
      </c>
      <c r="K885" s="128">
        <v>32</v>
      </c>
      <c r="L885" s="128">
        <v>141</v>
      </c>
      <c r="M885" s="117">
        <v>32</v>
      </c>
      <c r="N885" s="128">
        <v>105</v>
      </c>
      <c r="O885" s="128"/>
      <c r="P885" s="128">
        <v>23</v>
      </c>
      <c r="Q885" s="116" t="str">
        <f t="shared" si="27"/>
        <v>+</v>
      </c>
      <c r="R885" s="118"/>
      <c r="S885" s="129" t="s">
        <v>832</v>
      </c>
      <c r="T885" s="136"/>
      <c r="U885" s="131" t="s">
        <v>833</v>
      </c>
    </row>
    <row r="886" spans="1:21" ht="29" hidden="1" x14ac:dyDescent="0.35">
      <c r="A886" s="121" t="str">
        <f>IFERROR(VLOOKUP(B886,[33]lista!$B$2:$C$46,2,0),"")</f>
        <v>Győr-Moson-Sopron</v>
      </c>
      <c r="B886" s="122" t="s">
        <v>994</v>
      </c>
      <c r="C886" s="123" t="s">
        <v>507</v>
      </c>
      <c r="D886" s="124" t="s">
        <v>844</v>
      </c>
      <c r="E886" s="125" t="s">
        <v>75</v>
      </c>
      <c r="F886" s="57" t="str">
        <f>VLOOKUP(D886,Háttér!$Q$2:$R$24,2,0)</f>
        <v>Fa_és_bútoripar</v>
      </c>
      <c r="G886" s="57" t="str">
        <f t="shared" si="26"/>
        <v>Soproni SZC Handler Nándor Technikum Fa_és_bútoripar</v>
      </c>
      <c r="H886" s="126" t="s">
        <v>75</v>
      </c>
      <c r="I886" s="127" t="s">
        <v>75</v>
      </c>
      <c r="J886" s="126" t="s">
        <v>75</v>
      </c>
      <c r="K886" s="128">
        <v>26</v>
      </c>
      <c r="L886" s="128">
        <v>43</v>
      </c>
      <c r="M886" s="117">
        <v>15</v>
      </c>
      <c r="N886" s="128">
        <v>22</v>
      </c>
      <c r="O886" s="128"/>
      <c r="P886" s="128">
        <v>4</v>
      </c>
      <c r="Q886" s="116" t="str">
        <f t="shared" si="27"/>
        <v>+</v>
      </c>
      <c r="R886" s="118"/>
      <c r="S886" s="129" t="s">
        <v>832</v>
      </c>
      <c r="T886" s="137"/>
      <c r="U886" s="131" t="s">
        <v>833</v>
      </c>
    </row>
    <row r="887" spans="1:21" ht="29" hidden="1" x14ac:dyDescent="0.35">
      <c r="A887" s="121" t="str">
        <f>IFERROR(VLOOKUP(B887,[33]lista!$B$2:$C$46,2,0),"")</f>
        <v>Győr-Moson-Sopron</v>
      </c>
      <c r="B887" s="122" t="s">
        <v>994</v>
      </c>
      <c r="C887" s="123" t="s">
        <v>507</v>
      </c>
      <c r="D887" s="124" t="s">
        <v>835</v>
      </c>
      <c r="E887" s="125" t="s">
        <v>75</v>
      </c>
      <c r="F887" s="57" t="str">
        <f>VLOOKUP(D887,Háttér!$Q$2:$R$24,2,0)</f>
        <v>Informatika_és_távközlés</v>
      </c>
      <c r="G887" s="57" t="str">
        <f t="shared" si="26"/>
        <v>Soproni SZC Handler Nándor Technikum Informatika_és_távközlés</v>
      </c>
      <c r="H887" s="126" t="s">
        <v>75</v>
      </c>
      <c r="I887" s="127" t="s">
        <v>75</v>
      </c>
      <c r="J887" s="126" t="s">
        <v>75</v>
      </c>
      <c r="K887" s="128">
        <v>32</v>
      </c>
      <c r="L887" s="128">
        <v>104</v>
      </c>
      <c r="M887" s="117">
        <v>28</v>
      </c>
      <c r="N887" s="128">
        <v>85</v>
      </c>
      <c r="O887" s="128"/>
      <c r="P887" s="128">
        <v>24</v>
      </c>
      <c r="Q887" s="116" t="str">
        <f t="shared" si="27"/>
        <v>+</v>
      </c>
      <c r="R887" s="118"/>
      <c r="S887" s="129" t="s">
        <v>832</v>
      </c>
      <c r="T887" s="136"/>
      <c r="U887" s="131" t="s">
        <v>833</v>
      </c>
    </row>
    <row r="888" spans="1:21" ht="29" hidden="1" x14ac:dyDescent="0.35">
      <c r="A888" s="121" t="str">
        <f>IFERROR(VLOOKUP(B888,[33]lista!$B$2:$C$46,2,0),"")</f>
        <v>Győr-Moson-Sopron</v>
      </c>
      <c r="B888" s="122" t="s">
        <v>994</v>
      </c>
      <c r="C888" s="123" t="s">
        <v>507</v>
      </c>
      <c r="D888" s="124" t="s">
        <v>845</v>
      </c>
      <c r="E888" s="125" t="s">
        <v>75</v>
      </c>
      <c r="F888" s="57" t="str">
        <f>VLOOKUP(D888,Háttér!$Q$2:$R$24,2,0)</f>
        <v>Kreatív</v>
      </c>
      <c r="G888" s="57" t="str">
        <f t="shared" si="26"/>
        <v>Soproni SZC Handler Nándor Technikum Kreatív</v>
      </c>
      <c r="H888" s="126" t="s">
        <v>75</v>
      </c>
      <c r="I888" s="127" t="s">
        <v>75</v>
      </c>
      <c r="J888" s="126" t="s">
        <v>75</v>
      </c>
      <c r="K888" s="128">
        <v>52</v>
      </c>
      <c r="L888" s="128">
        <v>164</v>
      </c>
      <c r="M888" s="117">
        <v>48</v>
      </c>
      <c r="N888" s="128">
        <v>81</v>
      </c>
      <c r="O888" s="128"/>
      <c r="P888" s="128">
        <v>17</v>
      </c>
      <c r="Q888" s="116" t="str">
        <f t="shared" si="27"/>
        <v>+</v>
      </c>
      <c r="R888" s="118"/>
      <c r="S888" s="129" t="s">
        <v>832</v>
      </c>
      <c r="T888" s="136"/>
      <c r="U888" s="131" t="s">
        <v>833</v>
      </c>
    </row>
    <row r="889" spans="1:21" ht="29" hidden="1" x14ac:dyDescent="0.35">
      <c r="A889" s="121" t="str">
        <f>IFERROR(VLOOKUP(B889,[33]lista!$B$2:$C$46,2,0),"")</f>
        <v>Győr-Moson-Sopron</v>
      </c>
      <c r="B889" s="122" t="s">
        <v>994</v>
      </c>
      <c r="C889" s="123" t="s">
        <v>507</v>
      </c>
      <c r="D889" s="124" t="s">
        <v>840</v>
      </c>
      <c r="E889" s="125" t="s">
        <v>75</v>
      </c>
      <c r="F889" s="57" t="str">
        <f>VLOOKUP(D889,Háttér!$Q$2:$R$24,2,0)</f>
        <v>Szépészet</v>
      </c>
      <c r="G889" s="57" t="str">
        <f t="shared" si="26"/>
        <v>Soproni SZC Handler Nándor Technikum Szépészet</v>
      </c>
      <c r="H889" s="126" t="s">
        <v>75</v>
      </c>
      <c r="I889" s="127" t="s">
        <v>75</v>
      </c>
      <c r="J889" s="126" t="s">
        <v>75</v>
      </c>
      <c r="K889" s="128">
        <v>90</v>
      </c>
      <c r="L889" s="128">
        <v>248</v>
      </c>
      <c r="M889" s="117">
        <v>79</v>
      </c>
      <c r="N889" s="128">
        <v>252</v>
      </c>
      <c r="O889" s="128"/>
      <c r="P889" s="128">
        <v>59</v>
      </c>
      <c r="Q889" s="116" t="str">
        <f t="shared" si="27"/>
        <v>+</v>
      </c>
      <c r="R889" s="118"/>
      <c r="S889" s="129" t="s">
        <v>832</v>
      </c>
      <c r="T889" s="136"/>
      <c r="U889" s="131" t="s">
        <v>833</v>
      </c>
    </row>
    <row r="890" spans="1:21" ht="29" hidden="1" x14ac:dyDescent="0.35">
      <c r="A890" s="121" t="str">
        <f>IFERROR(VLOOKUP(B890,[33]lista!$B$2:$C$46,2,0),"")</f>
        <v>Győr-Moson-Sopron</v>
      </c>
      <c r="B890" s="122" t="s">
        <v>994</v>
      </c>
      <c r="C890" s="123" t="s">
        <v>508</v>
      </c>
      <c r="D890" s="124" t="s">
        <v>836</v>
      </c>
      <c r="E890" s="125" t="s">
        <v>75</v>
      </c>
      <c r="F890" s="57" t="str">
        <f>VLOOKUP(D890,Háttér!$Q$2:$R$24,2,0)</f>
        <v>Gazdálkodás_és_menedzsment</v>
      </c>
      <c r="G890" s="57" t="str">
        <f t="shared" si="26"/>
        <v>Soproni SZC Hunyadi János Technikum Gazdálkodás_és_menedzsment</v>
      </c>
      <c r="H890" s="126" t="s">
        <v>75</v>
      </c>
      <c r="I890" s="127" t="s">
        <v>75</v>
      </c>
      <c r="J890" s="126" t="s">
        <v>75</v>
      </c>
      <c r="K890" s="128">
        <v>32</v>
      </c>
      <c r="L890" s="128">
        <v>96</v>
      </c>
      <c r="M890" s="117">
        <v>29</v>
      </c>
      <c r="N890" s="128">
        <v>82</v>
      </c>
      <c r="O890" s="128"/>
      <c r="P890" s="128">
        <v>26</v>
      </c>
      <c r="Q890" s="116" t="str">
        <f t="shared" si="27"/>
        <v>+</v>
      </c>
      <c r="R890" s="118"/>
      <c r="S890" s="129" t="s">
        <v>832</v>
      </c>
      <c r="T890" s="136"/>
      <c r="U890" s="131" t="s">
        <v>833</v>
      </c>
    </row>
    <row r="891" spans="1:21" ht="29" hidden="1" x14ac:dyDescent="0.35">
      <c r="A891" s="121" t="str">
        <f>IFERROR(VLOOKUP(B891,[33]lista!$B$2:$C$46,2,0),"")</f>
        <v>Győr-Moson-Sopron</v>
      </c>
      <c r="B891" s="122" t="s">
        <v>994</v>
      </c>
      <c r="C891" s="123" t="s">
        <v>508</v>
      </c>
      <c r="D891" s="124" t="s">
        <v>837</v>
      </c>
      <c r="E891" s="125" t="s">
        <v>75</v>
      </c>
      <c r="F891" s="57" t="str">
        <f>VLOOKUP(D891,Háttér!$Q$2:$R$24,2,0)</f>
        <v>Rendészet_és_közszolgálat</v>
      </c>
      <c r="G891" s="57" t="str">
        <f t="shared" si="26"/>
        <v>Soproni SZC Hunyadi János Technikum Rendészet_és_közszolgálat</v>
      </c>
      <c r="H891" s="126" t="s">
        <v>75</v>
      </c>
      <c r="I891" s="127" t="s">
        <v>75</v>
      </c>
      <c r="J891" s="126" t="s">
        <v>75</v>
      </c>
      <c r="K891" s="128">
        <v>32</v>
      </c>
      <c r="L891" s="128">
        <v>131</v>
      </c>
      <c r="M891" s="117">
        <v>32</v>
      </c>
      <c r="N891" s="128">
        <v>85</v>
      </c>
      <c r="O891" s="128"/>
      <c r="P891" s="128">
        <v>27</v>
      </c>
      <c r="Q891" s="116" t="str">
        <f t="shared" si="27"/>
        <v>+</v>
      </c>
      <c r="R891" s="118"/>
      <c r="S891" s="129" t="s">
        <v>832</v>
      </c>
      <c r="T891" s="136"/>
      <c r="U891" s="131" t="s">
        <v>839</v>
      </c>
    </row>
    <row r="892" spans="1:21" ht="29" hidden="1" x14ac:dyDescent="0.35">
      <c r="A892" s="121" t="str">
        <f>IFERROR(VLOOKUP(B892,[33]lista!$B$2:$C$46,2,0),"")</f>
        <v>Győr-Moson-Sopron</v>
      </c>
      <c r="B892" s="122" t="s">
        <v>994</v>
      </c>
      <c r="C892" s="123" t="s">
        <v>510</v>
      </c>
      <c r="D892" s="124" t="s">
        <v>836</v>
      </c>
      <c r="E892" s="125" t="s">
        <v>858</v>
      </c>
      <c r="F892" s="57" t="str">
        <f>VLOOKUP(D892,Háttér!$Q$2:$R$24,2,0)</f>
        <v>Gazdálkodás_és_menedzsment</v>
      </c>
      <c r="G892" s="57" t="str">
        <f t="shared" si="26"/>
        <v>Soproni SZC Porpáczy Aladár Technikum és Kollégium Gazdálkodás_és_menedzsment</v>
      </c>
      <c r="H892" s="126" t="s">
        <v>74</v>
      </c>
      <c r="I892" s="127" t="s">
        <v>75</v>
      </c>
      <c r="J892" s="126" t="s">
        <v>75</v>
      </c>
      <c r="K892" s="128">
        <v>32</v>
      </c>
      <c r="L892" s="128">
        <v>40</v>
      </c>
      <c r="M892" s="117">
        <v>28</v>
      </c>
      <c r="N892" s="128">
        <v>91</v>
      </c>
      <c r="O892" s="128"/>
      <c r="P892" s="128">
        <v>42</v>
      </c>
      <c r="Q892" s="116" t="str">
        <f t="shared" si="27"/>
        <v>-</v>
      </c>
      <c r="R892" s="118"/>
      <c r="S892" s="129" t="s">
        <v>832</v>
      </c>
      <c r="T892" s="136"/>
      <c r="U892" s="131" t="s">
        <v>833</v>
      </c>
    </row>
    <row r="893" spans="1:21" ht="29" hidden="1" x14ac:dyDescent="0.35">
      <c r="A893" s="121" t="str">
        <f>IFERROR(VLOOKUP(B893,[33]lista!$B$2:$C$46,2,0),"")</f>
        <v>Győr-Moson-Sopron</v>
      </c>
      <c r="B893" s="122" t="s">
        <v>994</v>
      </c>
      <c r="C893" s="123" t="s">
        <v>510</v>
      </c>
      <c r="D893" s="124" t="s">
        <v>831</v>
      </c>
      <c r="E893" s="125" t="s">
        <v>75</v>
      </c>
      <c r="F893" s="57" t="str">
        <f>VLOOKUP(D893,Háttér!$Q$2:$R$24,2,0)</f>
        <v>Turizmus_vendéglátás</v>
      </c>
      <c r="G893" s="57" t="str">
        <f t="shared" si="26"/>
        <v>Soproni SZC Porpáczy Aladár Technikum és Kollégium Turizmus_vendéglátás</v>
      </c>
      <c r="H893" s="126" t="s">
        <v>75</v>
      </c>
      <c r="I893" s="127" t="s">
        <v>75</v>
      </c>
      <c r="J893" s="126" t="s">
        <v>75</v>
      </c>
      <c r="K893" s="128">
        <v>32</v>
      </c>
      <c r="L893" s="128">
        <v>102</v>
      </c>
      <c r="M893" s="117">
        <v>32</v>
      </c>
      <c r="N893" s="128">
        <v>158</v>
      </c>
      <c r="O893" s="128"/>
      <c r="P893" s="128">
        <v>32</v>
      </c>
      <c r="Q893" s="116" t="str">
        <f t="shared" si="27"/>
        <v>+</v>
      </c>
      <c r="R893" s="118"/>
      <c r="S893" s="129" t="s">
        <v>832</v>
      </c>
      <c r="T893" s="136"/>
      <c r="U893" s="131" t="s">
        <v>833</v>
      </c>
    </row>
    <row r="894" spans="1:21" ht="29" hidden="1" x14ac:dyDescent="0.35">
      <c r="A894" s="121" t="str">
        <f>IFERROR(VLOOKUP(B894,[33]lista!$B$2:$C$46,2,0),"")</f>
        <v>Győr-Moson-Sopron</v>
      </c>
      <c r="B894" s="122" t="s">
        <v>994</v>
      </c>
      <c r="C894" s="123" t="s">
        <v>511</v>
      </c>
      <c r="D894" s="124" t="s">
        <v>835</v>
      </c>
      <c r="E894" s="125" t="s">
        <v>75</v>
      </c>
      <c r="F894" s="57" t="str">
        <f>VLOOKUP(D894,Háttér!$Q$2:$R$24,2,0)</f>
        <v>Informatika_és_távközlés</v>
      </c>
      <c r="G894" s="57" t="str">
        <f t="shared" si="26"/>
        <v>Soproni SZC Vas- és Villamosipari Technikum Informatika_és_távközlés</v>
      </c>
      <c r="H894" s="126" t="s">
        <v>75</v>
      </c>
      <c r="I894" s="127" t="s">
        <v>75</v>
      </c>
      <c r="J894" s="126" t="s">
        <v>75</v>
      </c>
      <c r="K894" s="128">
        <v>32</v>
      </c>
      <c r="L894" s="128">
        <v>254</v>
      </c>
      <c r="M894" s="117">
        <v>32</v>
      </c>
      <c r="N894" s="128">
        <v>128</v>
      </c>
      <c r="O894" s="128"/>
      <c r="P894" s="128">
        <v>34</v>
      </c>
      <c r="Q894" s="116" t="str">
        <f t="shared" si="27"/>
        <v>-</v>
      </c>
      <c r="R894" s="118"/>
      <c r="S894" s="129" t="s">
        <v>832</v>
      </c>
      <c r="T894" s="136"/>
      <c r="U894" s="131" t="s">
        <v>833</v>
      </c>
    </row>
    <row r="895" spans="1:21" ht="29" hidden="1" x14ac:dyDescent="0.35">
      <c r="A895" s="121" t="str">
        <f>IFERROR(VLOOKUP(B895,[33]lista!$B$2:$C$46,2,0),"")</f>
        <v>Győr-Moson-Sopron</v>
      </c>
      <c r="B895" s="122" t="s">
        <v>994</v>
      </c>
      <c r="C895" s="123" t="s">
        <v>511</v>
      </c>
      <c r="D895" s="124" t="s">
        <v>846</v>
      </c>
      <c r="E895" s="125" t="s">
        <v>75</v>
      </c>
      <c r="F895" s="57" t="str">
        <f>VLOOKUP(D895,Háttér!$Q$2:$R$24,2,0)</f>
        <v>Specializált_gép_és_járműgyártás</v>
      </c>
      <c r="G895" s="57" t="str">
        <f t="shared" si="26"/>
        <v>Soproni SZC Vas- és Villamosipari Technikum Specializált_gép_és_járműgyártás</v>
      </c>
      <c r="H895" s="126" t="s">
        <v>75</v>
      </c>
      <c r="I895" s="127" t="s">
        <v>75</v>
      </c>
      <c r="J895" s="126" t="s">
        <v>75</v>
      </c>
      <c r="K895" s="128">
        <v>64</v>
      </c>
      <c r="L895" s="128">
        <v>172</v>
      </c>
      <c r="M895" s="117">
        <v>58</v>
      </c>
      <c r="N895" s="128">
        <v>191</v>
      </c>
      <c r="O895" s="128"/>
      <c r="P895" s="128">
        <v>57</v>
      </c>
      <c r="Q895" s="116" t="str">
        <f t="shared" si="27"/>
        <v>+</v>
      </c>
      <c r="R895" s="118"/>
      <c r="S895" s="129" t="s">
        <v>832</v>
      </c>
      <c r="T895" s="136"/>
      <c r="U895" s="131" t="s">
        <v>833</v>
      </c>
    </row>
    <row r="896" spans="1:21" ht="29" hidden="1" x14ac:dyDescent="0.35">
      <c r="A896" s="121" t="str">
        <f>IFERROR(VLOOKUP(B896,[33]lista!$B$2:$C$46,2,0),"")</f>
        <v>Győr-Moson-Sopron</v>
      </c>
      <c r="B896" s="122" t="s">
        <v>994</v>
      </c>
      <c r="C896" s="123" t="s">
        <v>511</v>
      </c>
      <c r="D896" s="124" t="s">
        <v>861</v>
      </c>
      <c r="E896" s="125" t="s">
        <v>75</v>
      </c>
      <c r="F896" s="57" t="str">
        <f>VLOOKUP(D896,Háttér!$Q$2:$R$24,2,0)</f>
        <v>Sport</v>
      </c>
      <c r="G896" s="57" t="str">
        <f t="shared" si="26"/>
        <v>Soproni SZC Vas- és Villamosipari Technikum Sport</v>
      </c>
      <c r="H896" s="126" t="s">
        <v>75</v>
      </c>
      <c r="I896" s="127" t="s">
        <v>75</v>
      </c>
      <c r="J896" s="126" t="s">
        <v>75</v>
      </c>
      <c r="K896" s="128">
        <v>32</v>
      </c>
      <c r="L896" s="128">
        <v>102</v>
      </c>
      <c r="M896" s="117">
        <v>32</v>
      </c>
      <c r="N896" s="128">
        <v>110</v>
      </c>
      <c r="O896" s="128"/>
      <c r="P896" s="128">
        <v>31</v>
      </c>
      <c r="Q896" s="116" t="str">
        <f t="shared" si="27"/>
        <v>+</v>
      </c>
      <c r="R896" s="118"/>
      <c r="S896" s="129" t="s">
        <v>832</v>
      </c>
      <c r="T896" s="136"/>
      <c r="U896" s="131" t="s">
        <v>833</v>
      </c>
    </row>
    <row r="897" spans="1:21" ht="29" hidden="1" x14ac:dyDescent="0.35">
      <c r="A897" s="121" t="str">
        <f>IFERROR(VLOOKUP(B897,[33]lista!$B$2:$C$46,2,0),"")</f>
        <v>Győr-Moson-Sopron</v>
      </c>
      <c r="B897" s="122" t="s">
        <v>994</v>
      </c>
      <c r="C897" s="123" t="s">
        <v>509</v>
      </c>
      <c r="D897" s="124" t="s">
        <v>848</v>
      </c>
      <c r="E897" s="125" t="s">
        <v>75</v>
      </c>
      <c r="F897" s="57" t="str">
        <f>VLOOKUP(D897,Háttér!$Q$2:$R$24,2,0)</f>
        <v>Kereskedelem</v>
      </c>
      <c r="G897" s="57" t="str">
        <f t="shared" si="26"/>
        <v>Soproni SZC Vendéglátó, Kereskedelmi Technikum és Kollégium Kereskedelem</v>
      </c>
      <c r="H897" s="126" t="s">
        <v>75</v>
      </c>
      <c r="I897" s="127" t="s">
        <v>75</v>
      </c>
      <c r="J897" s="126" t="s">
        <v>75</v>
      </c>
      <c r="K897" s="128">
        <v>32</v>
      </c>
      <c r="L897" s="128">
        <v>59</v>
      </c>
      <c r="M897" s="117">
        <v>17</v>
      </c>
      <c r="N897" s="128">
        <v>32</v>
      </c>
      <c r="O897" s="128"/>
      <c r="P897" s="128">
        <v>3</v>
      </c>
      <c r="Q897" s="116" t="str">
        <f t="shared" si="27"/>
        <v>+</v>
      </c>
      <c r="R897" s="118"/>
      <c r="S897" s="129" t="s">
        <v>832</v>
      </c>
      <c r="T897" s="136"/>
      <c r="U897" s="131" t="s">
        <v>833</v>
      </c>
    </row>
    <row r="898" spans="1:21" ht="29" hidden="1" x14ac:dyDescent="0.35">
      <c r="A898" s="121" t="str">
        <f>IFERROR(VLOOKUP(B898,[33]lista!$B$2:$C$46,2,0),"")</f>
        <v>Győr-Moson-Sopron</v>
      </c>
      <c r="B898" s="122" t="s">
        <v>994</v>
      </c>
      <c r="C898" s="123" t="s">
        <v>509</v>
      </c>
      <c r="D898" s="124" t="s">
        <v>831</v>
      </c>
      <c r="E898" s="125" t="s">
        <v>75</v>
      </c>
      <c r="F898" s="57" t="str">
        <f>VLOOKUP(D898,Háttér!$Q$2:$R$24,2,0)</f>
        <v>Turizmus_vendéglátás</v>
      </c>
      <c r="G898" s="57" t="str">
        <f t="shared" si="26"/>
        <v>Soproni SZC Vendéglátó, Kereskedelmi Technikum és Kollégium Turizmus_vendéglátás</v>
      </c>
      <c r="H898" s="126" t="s">
        <v>75</v>
      </c>
      <c r="I898" s="127" t="s">
        <v>75</v>
      </c>
      <c r="J898" s="126" t="s">
        <v>75</v>
      </c>
      <c r="K898" s="128">
        <v>96</v>
      </c>
      <c r="L898" s="128">
        <v>158</v>
      </c>
      <c r="M898" s="117">
        <v>48</v>
      </c>
      <c r="N898" s="128">
        <v>130</v>
      </c>
      <c r="O898" s="128"/>
      <c r="P898" s="128">
        <v>45</v>
      </c>
      <c r="Q898" s="116" t="str">
        <f t="shared" si="27"/>
        <v>+</v>
      </c>
      <c r="R898" s="118"/>
      <c r="S898" s="129" t="s">
        <v>832</v>
      </c>
      <c r="T898" s="136"/>
      <c r="U898" s="131" t="s">
        <v>833</v>
      </c>
    </row>
    <row r="899" spans="1:21" ht="29" hidden="1" x14ac:dyDescent="0.35">
      <c r="A899" s="121" t="str">
        <f>IFERROR(VLOOKUP(B899,[34]lista!$B$2:$C$46,2,0),"")</f>
        <v>Csongrád-Csanád</v>
      </c>
      <c r="B899" s="122" t="s">
        <v>995</v>
      </c>
      <c r="C899" s="123" t="s">
        <v>513</v>
      </c>
      <c r="D899" s="124" t="s">
        <v>837</v>
      </c>
      <c r="E899" s="125" t="s">
        <v>75</v>
      </c>
      <c r="F899" s="57" t="str">
        <f>VLOOKUP(D899,Háttér!$Q$2:$R$24,2,0)</f>
        <v>Rendészet_és_közszolgálat</v>
      </c>
      <c r="G899" s="57" t="str">
        <f t="shared" ref="G899:G962" si="28">C899&amp;" "&amp;F899</f>
        <v>Szegedi SZC Csonka János Technikum Rendészet_és_közszolgálat</v>
      </c>
      <c r="H899" s="126" t="s">
        <v>75</v>
      </c>
      <c r="I899" s="127" t="s">
        <v>75</v>
      </c>
      <c r="J899" s="126" t="s">
        <v>75</v>
      </c>
      <c r="K899" s="128">
        <v>64</v>
      </c>
      <c r="L899" s="128">
        <v>131</v>
      </c>
      <c r="M899" s="117">
        <v>37</v>
      </c>
      <c r="N899" s="128">
        <v>97</v>
      </c>
      <c r="O899" s="128"/>
      <c r="P899" s="128">
        <v>33</v>
      </c>
      <c r="Q899" s="116" t="str">
        <f t="shared" ref="Q899:Q962" si="29">IF(P899&lt;=M899,"+","-")</f>
        <v>+</v>
      </c>
      <c r="R899" s="118"/>
      <c r="S899" s="129" t="s">
        <v>832</v>
      </c>
      <c r="T899" s="136" t="s">
        <v>996</v>
      </c>
      <c r="U899" s="131" t="s">
        <v>839</v>
      </c>
    </row>
    <row r="900" spans="1:21" ht="29" hidden="1" x14ac:dyDescent="0.35">
      <c r="A900" s="121" t="str">
        <f>IFERROR(VLOOKUP(B900,[34]lista!$B$2:$C$46,2,0),"")</f>
        <v>Csongrád-Csanád</v>
      </c>
      <c r="B900" s="122" t="s">
        <v>995</v>
      </c>
      <c r="C900" s="123" t="s">
        <v>513</v>
      </c>
      <c r="D900" s="124" t="s">
        <v>846</v>
      </c>
      <c r="E900" s="125" t="s">
        <v>75</v>
      </c>
      <c r="F900" s="57" t="str">
        <f>VLOOKUP(D900,Háttér!$Q$2:$R$24,2,0)</f>
        <v>Specializált_gép_és_járműgyártás</v>
      </c>
      <c r="G900" s="57" t="str">
        <f t="shared" si="28"/>
        <v>Szegedi SZC Csonka János Technikum Specializált_gép_és_járműgyártás</v>
      </c>
      <c r="H900" s="126" t="s">
        <v>75</v>
      </c>
      <c r="I900" s="127" t="s">
        <v>75</v>
      </c>
      <c r="J900" s="126" t="s">
        <v>75</v>
      </c>
      <c r="K900" s="128">
        <v>64</v>
      </c>
      <c r="L900" s="128">
        <v>91</v>
      </c>
      <c r="M900" s="117">
        <v>41</v>
      </c>
      <c r="N900" s="128">
        <v>120</v>
      </c>
      <c r="O900" s="128"/>
      <c r="P900" s="128">
        <v>55</v>
      </c>
      <c r="Q900" s="116" t="str">
        <f t="shared" si="29"/>
        <v>-</v>
      </c>
      <c r="R900" s="118"/>
      <c r="S900" s="129" t="s">
        <v>832</v>
      </c>
      <c r="T900" s="136"/>
      <c r="U900" s="131" t="s">
        <v>833</v>
      </c>
    </row>
    <row r="901" spans="1:21" ht="29" hidden="1" x14ac:dyDescent="0.35">
      <c r="A901" s="121" t="str">
        <f>IFERROR(VLOOKUP(B901,[34]lista!$B$2:$C$46,2,0),"")</f>
        <v>Csongrád-Csanád</v>
      </c>
      <c r="B901" s="122" t="s">
        <v>995</v>
      </c>
      <c r="C901" s="123" t="s">
        <v>514</v>
      </c>
      <c r="D901" s="124" t="s">
        <v>834</v>
      </c>
      <c r="E901" s="125" t="s">
        <v>75</v>
      </c>
      <c r="F901" s="57" t="str">
        <f>VLOOKUP(D901,Háttér!$Q$2:$R$24,2,0)</f>
        <v>Gépészet</v>
      </c>
      <c r="G901" s="57" t="str">
        <f t="shared" si="28"/>
        <v>Szegedi SZC Déri Miksa Műszaki Technikum Gépészet</v>
      </c>
      <c r="H901" s="126" t="s">
        <v>75</v>
      </c>
      <c r="I901" s="127" t="s">
        <v>75</v>
      </c>
      <c r="J901" s="126" t="s">
        <v>75</v>
      </c>
      <c r="K901" s="128">
        <v>32</v>
      </c>
      <c r="L901" s="128">
        <v>78</v>
      </c>
      <c r="M901" s="117">
        <v>22</v>
      </c>
      <c r="N901" s="128">
        <v>71</v>
      </c>
      <c r="O901" s="128"/>
      <c r="P901" s="128">
        <v>11</v>
      </c>
      <c r="Q901" s="116" t="str">
        <f t="shared" si="29"/>
        <v>+</v>
      </c>
      <c r="R901" s="118"/>
      <c r="S901" s="129" t="s">
        <v>832</v>
      </c>
      <c r="T901" s="136"/>
      <c r="U901" s="131" t="s">
        <v>833</v>
      </c>
    </row>
    <row r="902" spans="1:21" ht="29" hidden="1" x14ac:dyDescent="0.35">
      <c r="A902" s="121" t="str">
        <f>IFERROR(VLOOKUP(B902,[34]lista!$B$2:$C$46,2,0),"")</f>
        <v>Csongrád-Csanád</v>
      </c>
      <c r="B902" s="122" t="s">
        <v>995</v>
      </c>
      <c r="C902" s="123" t="s">
        <v>514</v>
      </c>
      <c r="D902" s="124" t="s">
        <v>846</v>
      </c>
      <c r="E902" s="125" t="s">
        <v>75</v>
      </c>
      <c r="F902" s="57" t="str">
        <f>VLOOKUP(D902,Háttér!$Q$2:$R$24,2,0)</f>
        <v>Specializált_gép_és_járműgyártás</v>
      </c>
      <c r="G902" s="57" t="str">
        <f t="shared" si="28"/>
        <v>Szegedi SZC Déri Miksa Műszaki Technikum Specializált_gép_és_járműgyártás</v>
      </c>
      <c r="H902" s="126" t="s">
        <v>75</v>
      </c>
      <c r="I902" s="127" t="s">
        <v>75</v>
      </c>
      <c r="J902" s="126" t="s">
        <v>75</v>
      </c>
      <c r="K902" s="128">
        <v>32</v>
      </c>
      <c r="L902" s="128">
        <v>72</v>
      </c>
      <c r="M902" s="117">
        <v>14</v>
      </c>
      <c r="N902" s="128">
        <v>113</v>
      </c>
      <c r="O902" s="128"/>
      <c r="P902" s="128">
        <v>25</v>
      </c>
      <c r="Q902" s="116" t="str">
        <f t="shared" si="29"/>
        <v>-</v>
      </c>
      <c r="R902" s="118"/>
      <c r="S902" s="129" t="s">
        <v>832</v>
      </c>
      <c r="T902" s="136"/>
      <c r="U902" s="131" t="s">
        <v>833</v>
      </c>
    </row>
    <row r="903" spans="1:21" ht="29" hidden="1" x14ac:dyDescent="0.35">
      <c r="A903" s="121" t="str">
        <f>IFERROR(VLOOKUP(B903,[34]lista!$B$2:$C$46,2,0),"")</f>
        <v>Csongrád-Csanád</v>
      </c>
      <c r="B903" s="122" t="s">
        <v>995</v>
      </c>
      <c r="C903" s="123" t="s">
        <v>514</v>
      </c>
      <c r="D903" s="124" t="s">
        <v>857</v>
      </c>
      <c r="E903" s="125" t="s">
        <v>75</v>
      </c>
      <c r="F903" s="57" t="str">
        <f>VLOOKUP(D903,Háttér!$Q$2:$R$24,2,0)</f>
        <v>Elektronika_és_elektrotechnika</v>
      </c>
      <c r="G903" s="57" t="str">
        <f t="shared" si="28"/>
        <v>Szegedi SZC Déri Miksa Műszaki Technikum Elektronika_és_elektrotechnika</v>
      </c>
      <c r="H903" s="126" t="s">
        <v>75</v>
      </c>
      <c r="I903" s="127" t="s">
        <v>75</v>
      </c>
      <c r="J903" s="126" t="s">
        <v>75</v>
      </c>
      <c r="K903" s="128">
        <v>64</v>
      </c>
      <c r="L903" s="128">
        <v>171</v>
      </c>
      <c r="M903" s="117">
        <v>64</v>
      </c>
      <c r="N903" s="128">
        <v>289</v>
      </c>
      <c r="O903" s="128"/>
      <c r="P903" s="128">
        <v>54</v>
      </c>
      <c r="Q903" s="116" t="str">
        <f t="shared" si="29"/>
        <v>+</v>
      </c>
      <c r="R903" s="118"/>
      <c r="S903" s="129" t="s">
        <v>832</v>
      </c>
      <c r="T903" s="137"/>
      <c r="U903" s="131" t="s">
        <v>833</v>
      </c>
    </row>
    <row r="904" spans="1:21" ht="29" hidden="1" x14ac:dyDescent="0.35">
      <c r="A904" s="121" t="str">
        <f>IFERROR(VLOOKUP(B904,[34]lista!$B$2:$C$46,2,0),"")</f>
        <v>Csongrád-Csanád</v>
      </c>
      <c r="B904" s="122" t="s">
        <v>995</v>
      </c>
      <c r="C904" s="123" t="s">
        <v>515</v>
      </c>
      <c r="D904" s="124" t="s">
        <v>835</v>
      </c>
      <c r="E904" s="125" t="s">
        <v>75</v>
      </c>
      <c r="F904" s="57" t="str">
        <f>VLOOKUP(D904,Háttér!$Q$2:$R$24,2,0)</f>
        <v>Informatika_és_távközlés</v>
      </c>
      <c r="G904" s="57" t="str">
        <f t="shared" si="28"/>
        <v>Szegedi SZC Gábor Dénes Technikum és Szakgimnázium Informatika_és_távközlés</v>
      </c>
      <c r="H904" s="126" t="s">
        <v>75</v>
      </c>
      <c r="I904" s="127" t="s">
        <v>75</v>
      </c>
      <c r="J904" s="126" t="s">
        <v>75</v>
      </c>
      <c r="K904" s="128">
        <v>96</v>
      </c>
      <c r="L904" s="128">
        <v>496</v>
      </c>
      <c r="M904" s="117">
        <v>88</v>
      </c>
      <c r="N904" s="128">
        <v>335</v>
      </c>
      <c r="O904" s="128"/>
      <c r="P904" s="128">
        <v>79</v>
      </c>
      <c r="Q904" s="116" t="str">
        <f t="shared" si="29"/>
        <v>+</v>
      </c>
      <c r="R904" s="118"/>
      <c r="S904" s="129" t="s">
        <v>832</v>
      </c>
      <c r="T904" s="136"/>
      <c r="U904" s="131" t="s">
        <v>833</v>
      </c>
    </row>
    <row r="905" spans="1:21" ht="29" hidden="1" x14ac:dyDescent="0.35">
      <c r="A905" s="121" t="str">
        <f>IFERROR(VLOOKUP(B905,[34]lista!$B$2:$C$46,2,0),"")</f>
        <v>Csongrád-Csanád</v>
      </c>
      <c r="B905" s="122" t="s">
        <v>995</v>
      </c>
      <c r="C905" s="123" t="s">
        <v>515</v>
      </c>
      <c r="D905" s="124" t="s">
        <v>861</v>
      </c>
      <c r="E905" s="125" t="s">
        <v>75</v>
      </c>
      <c r="F905" s="57" t="str">
        <f>VLOOKUP(D905,Háttér!$Q$2:$R$24,2,0)</f>
        <v>Sport</v>
      </c>
      <c r="G905" s="57" t="str">
        <f t="shared" si="28"/>
        <v>Szegedi SZC Gábor Dénes Technikum és Szakgimnázium Sport</v>
      </c>
      <c r="H905" s="126" t="s">
        <v>75</v>
      </c>
      <c r="I905" s="127" t="s">
        <v>75</v>
      </c>
      <c r="J905" s="126" t="s">
        <v>75</v>
      </c>
      <c r="K905" s="128">
        <v>48</v>
      </c>
      <c r="L905" s="128">
        <v>200</v>
      </c>
      <c r="M905" s="117">
        <v>41</v>
      </c>
      <c r="N905" s="128">
        <v>187</v>
      </c>
      <c r="O905" s="128"/>
      <c r="P905" s="128">
        <v>34</v>
      </c>
      <c r="Q905" s="116" t="str">
        <f t="shared" si="29"/>
        <v>+</v>
      </c>
      <c r="R905" s="118"/>
      <c r="S905" s="129" t="s">
        <v>832</v>
      </c>
      <c r="T905" s="136"/>
      <c r="U905" s="131" t="s">
        <v>833</v>
      </c>
    </row>
    <row r="906" spans="1:21" ht="29" hidden="1" x14ac:dyDescent="0.35">
      <c r="A906" s="121" t="str">
        <f>IFERROR(VLOOKUP(B906,[34]lista!$B$2:$C$46,2,0),"")</f>
        <v>Csongrád-Csanád</v>
      </c>
      <c r="B906" s="122" t="s">
        <v>995</v>
      </c>
      <c r="C906" s="123" t="s">
        <v>515</v>
      </c>
      <c r="D906" s="124" t="s">
        <v>864</v>
      </c>
      <c r="E906" s="125" t="s">
        <v>75</v>
      </c>
      <c r="F906" s="57" t="str">
        <f>VLOOKUP(D906,Háttér!$Q$2:$R$24,2,0)</f>
        <v>Környezetvédelem_és_vízügy</v>
      </c>
      <c r="G906" s="57" t="str">
        <f t="shared" si="28"/>
        <v>Szegedi SZC Gábor Dénes Technikum és Szakgimnázium Környezetvédelem_és_vízügy</v>
      </c>
      <c r="H906" s="126" t="s">
        <v>75</v>
      </c>
      <c r="I906" s="127" t="s">
        <v>75</v>
      </c>
      <c r="J906" s="126" t="s">
        <v>75</v>
      </c>
      <c r="K906" s="128">
        <v>32</v>
      </c>
      <c r="L906" s="128">
        <v>130</v>
      </c>
      <c r="M906" s="117">
        <v>28</v>
      </c>
      <c r="N906" s="128">
        <v>174</v>
      </c>
      <c r="O906" s="128"/>
      <c r="P906" s="128">
        <v>26</v>
      </c>
      <c r="Q906" s="116" t="str">
        <f t="shared" si="29"/>
        <v>+</v>
      </c>
      <c r="R906" s="118"/>
      <c r="S906" s="129" t="s">
        <v>832</v>
      </c>
      <c r="T906" s="136"/>
      <c r="U906" s="131" t="s">
        <v>833</v>
      </c>
    </row>
    <row r="907" spans="1:21" ht="29" hidden="1" x14ac:dyDescent="0.35">
      <c r="A907" s="121" t="str">
        <f>IFERROR(VLOOKUP(B907,[34]lista!$B$2:$C$46,2,0),"")</f>
        <v>Csongrád-Csanád</v>
      </c>
      <c r="B907" s="122" t="s">
        <v>995</v>
      </c>
      <c r="C907" s="123" t="s">
        <v>515</v>
      </c>
      <c r="D907" s="124" t="s">
        <v>847</v>
      </c>
      <c r="E907" s="125" t="s">
        <v>75</v>
      </c>
      <c r="F907" s="57" t="str">
        <f>VLOOKUP(D907,Háttér!$Q$2:$R$24,2,0)</f>
        <v>Közlekedés_és_szállítmányozás</v>
      </c>
      <c r="G907" s="57" t="str">
        <f t="shared" si="28"/>
        <v>Szegedi SZC Gábor Dénes Technikum és Szakgimnázium Közlekedés_és_szállítmányozás</v>
      </c>
      <c r="H907" s="126" t="s">
        <v>75</v>
      </c>
      <c r="I907" s="127" t="s">
        <v>75</v>
      </c>
      <c r="J907" s="126" t="s">
        <v>75</v>
      </c>
      <c r="K907" s="128">
        <v>48</v>
      </c>
      <c r="L907" s="128">
        <v>180</v>
      </c>
      <c r="M907" s="117">
        <v>46</v>
      </c>
      <c r="N907" s="128">
        <v>200</v>
      </c>
      <c r="O907" s="128"/>
      <c r="P907" s="128">
        <v>41</v>
      </c>
      <c r="Q907" s="116" t="str">
        <f t="shared" si="29"/>
        <v>+</v>
      </c>
      <c r="R907" s="118"/>
      <c r="S907" s="129" t="s">
        <v>832</v>
      </c>
      <c r="T907" s="136"/>
      <c r="U907" s="131" t="s">
        <v>833</v>
      </c>
    </row>
    <row r="908" spans="1:21" ht="29" hidden="1" x14ac:dyDescent="0.35">
      <c r="A908" s="121" t="str">
        <f>IFERROR(VLOOKUP(B908,[34]lista!$B$2:$C$46,2,0),"")</f>
        <v>Csongrád-Csanád</v>
      </c>
      <c r="B908" s="122" t="s">
        <v>995</v>
      </c>
      <c r="C908" s="123" t="s">
        <v>516</v>
      </c>
      <c r="D908" s="124" t="s">
        <v>836</v>
      </c>
      <c r="E908" s="125" t="s">
        <v>869</v>
      </c>
      <c r="F908" s="57" t="str">
        <f>VLOOKUP(D908,Háttér!$Q$2:$R$24,2,0)</f>
        <v>Gazdálkodás_és_menedzsment</v>
      </c>
      <c r="G908" s="57" t="str">
        <f t="shared" si="28"/>
        <v>Szegedi SZC Kőrösy József Közgazdasági Technikum Gazdálkodás_és_menedzsment</v>
      </c>
      <c r="H908" s="126" t="s">
        <v>74</v>
      </c>
      <c r="I908" s="127" t="s">
        <v>75</v>
      </c>
      <c r="J908" s="126" t="s">
        <v>75</v>
      </c>
      <c r="K908" s="128">
        <v>16</v>
      </c>
      <c r="L908" s="128">
        <v>115</v>
      </c>
      <c r="M908" s="117">
        <v>16</v>
      </c>
      <c r="N908" s="128">
        <v>106</v>
      </c>
      <c r="O908" s="128"/>
      <c r="P908" s="128">
        <v>17</v>
      </c>
      <c r="Q908" s="116" t="str">
        <f t="shared" si="29"/>
        <v>-</v>
      </c>
      <c r="R908" s="118"/>
      <c r="S908" s="129" t="s">
        <v>832</v>
      </c>
      <c r="T908" s="136"/>
      <c r="U908" s="131" t="s">
        <v>833</v>
      </c>
    </row>
    <row r="909" spans="1:21" ht="29" hidden="1" x14ac:dyDescent="0.35">
      <c r="A909" s="121" t="str">
        <f>IFERROR(VLOOKUP(B909,[34]lista!$B$2:$C$46,2,0),"")</f>
        <v>Csongrád-Csanád</v>
      </c>
      <c r="B909" s="122" t="s">
        <v>995</v>
      </c>
      <c r="C909" s="123" t="s">
        <v>516</v>
      </c>
      <c r="D909" s="124" t="s">
        <v>836</v>
      </c>
      <c r="E909" s="125" t="s">
        <v>858</v>
      </c>
      <c r="F909" s="57" t="str">
        <f>VLOOKUP(D909,Háttér!$Q$2:$R$24,2,0)</f>
        <v>Gazdálkodás_és_menedzsment</v>
      </c>
      <c r="G909" s="57" t="str">
        <f t="shared" si="28"/>
        <v>Szegedi SZC Kőrösy József Közgazdasági Technikum Gazdálkodás_és_menedzsment</v>
      </c>
      <c r="H909" s="126" t="s">
        <v>74</v>
      </c>
      <c r="I909" s="127" t="s">
        <v>75</v>
      </c>
      <c r="J909" s="126" t="s">
        <v>75</v>
      </c>
      <c r="K909" s="128">
        <v>16</v>
      </c>
      <c r="L909" s="128">
        <v>49</v>
      </c>
      <c r="M909" s="117">
        <v>13</v>
      </c>
      <c r="N909" s="128">
        <v>46</v>
      </c>
      <c r="O909" s="128"/>
      <c r="P909" s="128">
        <v>17</v>
      </c>
      <c r="Q909" s="116" t="str">
        <f t="shared" si="29"/>
        <v>-</v>
      </c>
      <c r="R909" s="118"/>
      <c r="S909" s="129" t="s">
        <v>832</v>
      </c>
      <c r="T909" s="136"/>
      <c r="U909" s="131" t="s">
        <v>833</v>
      </c>
    </row>
    <row r="910" spans="1:21" ht="29" hidden="1" x14ac:dyDescent="0.35">
      <c r="A910" s="121" t="str">
        <f>IFERROR(VLOOKUP(B910,[34]lista!$B$2:$C$46,2,0),"")</f>
        <v>Csongrád-Csanád</v>
      </c>
      <c r="B910" s="122" t="s">
        <v>995</v>
      </c>
      <c r="C910" s="123" t="s">
        <v>516</v>
      </c>
      <c r="D910" s="124" t="s">
        <v>836</v>
      </c>
      <c r="E910" s="125" t="s">
        <v>75</v>
      </c>
      <c r="F910" s="57" t="str">
        <f>VLOOKUP(D910,Háttér!$Q$2:$R$24,2,0)</f>
        <v>Gazdálkodás_és_menedzsment</v>
      </c>
      <c r="G910" s="57" t="str">
        <f t="shared" si="28"/>
        <v>Szegedi SZC Kőrösy József Közgazdasági Technikum Gazdálkodás_és_menedzsment</v>
      </c>
      <c r="H910" s="126" t="s">
        <v>75</v>
      </c>
      <c r="I910" s="127" t="s">
        <v>75</v>
      </c>
      <c r="J910" s="126" t="s">
        <v>75</v>
      </c>
      <c r="K910" s="128">
        <v>96</v>
      </c>
      <c r="L910" s="128">
        <v>559</v>
      </c>
      <c r="M910" s="117">
        <v>96</v>
      </c>
      <c r="N910" s="128">
        <v>432</v>
      </c>
      <c r="O910" s="128"/>
      <c r="P910" s="128">
        <v>84</v>
      </c>
      <c r="Q910" s="116" t="str">
        <f t="shared" si="29"/>
        <v>+</v>
      </c>
      <c r="R910" s="118"/>
      <c r="S910" s="129" t="s">
        <v>832</v>
      </c>
      <c r="T910" s="136"/>
      <c r="U910" s="131" t="s">
        <v>833</v>
      </c>
    </row>
    <row r="911" spans="1:21" ht="29" hidden="1" x14ac:dyDescent="0.35">
      <c r="A911" s="121" t="str">
        <f>IFERROR(VLOOKUP(B911,[34]lista!$B$2:$C$46,2,0),"")</f>
        <v>Csongrád-Csanád</v>
      </c>
      <c r="B911" s="122" t="s">
        <v>995</v>
      </c>
      <c r="C911" s="123" t="s">
        <v>622</v>
      </c>
      <c r="D911" s="124" t="s">
        <v>848</v>
      </c>
      <c r="E911" s="125" t="s">
        <v>75</v>
      </c>
      <c r="F911" s="57" t="str">
        <f>VLOOKUP(D911,Háttér!$Q$2:$R$24,2,0)</f>
        <v>Kereskedelem</v>
      </c>
      <c r="G911" s="57" t="str">
        <f t="shared" si="28"/>
        <v>Szegedi SZC Krúdy Gyula Szakképző Iskola Kereskedelem</v>
      </c>
      <c r="H911" s="126" t="s">
        <v>75</v>
      </c>
      <c r="I911" s="127" t="s">
        <v>75</v>
      </c>
      <c r="J911" s="126" t="s">
        <v>75</v>
      </c>
      <c r="K911" s="128">
        <v>32</v>
      </c>
      <c r="L911" s="128">
        <v>88</v>
      </c>
      <c r="M911" s="117">
        <v>24</v>
      </c>
      <c r="N911" s="128">
        <v>63</v>
      </c>
      <c r="O911" s="128"/>
      <c r="P911" s="128">
        <v>7</v>
      </c>
      <c r="Q911" s="116" t="str">
        <f t="shared" si="29"/>
        <v>+</v>
      </c>
      <c r="R911" s="118"/>
      <c r="S911" s="129" t="s">
        <v>832</v>
      </c>
      <c r="T911" s="136"/>
      <c r="U911" s="131" t="s">
        <v>833</v>
      </c>
    </row>
    <row r="912" spans="1:21" ht="29" hidden="1" x14ac:dyDescent="0.35">
      <c r="A912" s="121" t="str">
        <f>IFERROR(VLOOKUP(B912,[34]lista!$B$2:$C$46,2,0),"")</f>
        <v>Csongrád-Csanád</v>
      </c>
      <c r="B912" s="122" t="s">
        <v>995</v>
      </c>
      <c r="C912" s="123" t="s">
        <v>622</v>
      </c>
      <c r="D912" s="124" t="s">
        <v>831</v>
      </c>
      <c r="E912" s="125" t="s">
        <v>75</v>
      </c>
      <c r="F912" s="57" t="str">
        <f>VLOOKUP(D912,Háttér!$Q$2:$R$24,2,0)</f>
        <v>Turizmus_vendéglátás</v>
      </c>
      <c r="G912" s="57" t="str">
        <f t="shared" si="28"/>
        <v>Szegedi SZC Krúdy Gyula Szakképző Iskola Turizmus_vendéglátás</v>
      </c>
      <c r="H912" s="126" t="s">
        <v>75</v>
      </c>
      <c r="I912" s="127" t="s">
        <v>75</v>
      </c>
      <c r="J912" s="126" t="s">
        <v>75</v>
      </c>
      <c r="K912" s="128">
        <v>128</v>
      </c>
      <c r="L912" s="128">
        <v>262</v>
      </c>
      <c r="M912" s="117">
        <v>84</v>
      </c>
      <c r="N912" s="128">
        <v>290</v>
      </c>
      <c r="O912" s="128"/>
      <c r="P912" s="128">
        <v>55</v>
      </c>
      <c r="Q912" s="116" t="str">
        <f t="shared" si="29"/>
        <v>+</v>
      </c>
      <c r="R912" s="118"/>
      <c r="S912" s="129" t="s">
        <v>832</v>
      </c>
      <c r="T912" s="136"/>
      <c r="U912" s="131" t="s">
        <v>833</v>
      </c>
    </row>
    <row r="913" spans="1:21" ht="29" hidden="1" x14ac:dyDescent="0.35">
      <c r="A913" s="121" t="str">
        <f>IFERROR(VLOOKUP(B913,[34]lista!$B$2:$C$46,2,0),"")</f>
        <v>Csongrád-Csanád</v>
      </c>
      <c r="B913" s="122" t="s">
        <v>995</v>
      </c>
      <c r="C913" s="123" t="s">
        <v>622</v>
      </c>
      <c r="D913" s="124" t="s">
        <v>831</v>
      </c>
      <c r="E913" s="125" t="s">
        <v>75</v>
      </c>
      <c r="F913" s="57" t="str">
        <f>VLOOKUP(D913,Háttér!$Q$2:$R$24,2,0)</f>
        <v>Turizmus_vendéglátás</v>
      </c>
      <c r="G913" s="57" t="str">
        <f t="shared" si="28"/>
        <v>Szegedi SZC Krúdy Gyula Szakképző Iskola Turizmus_vendéglátás</v>
      </c>
      <c r="H913" s="126" t="s">
        <v>75</v>
      </c>
      <c r="I913" s="127" t="s">
        <v>869</v>
      </c>
      <c r="J913" s="126" t="s">
        <v>74</v>
      </c>
      <c r="K913" s="128">
        <v>32</v>
      </c>
      <c r="L913" s="128">
        <v>87</v>
      </c>
      <c r="M913" s="117">
        <v>13</v>
      </c>
      <c r="N913" s="128">
        <v>46</v>
      </c>
      <c r="O913" s="128"/>
      <c r="P913" s="128">
        <v>19</v>
      </c>
      <c r="Q913" s="116" t="str">
        <f t="shared" si="29"/>
        <v>-</v>
      </c>
      <c r="R913" s="118"/>
      <c r="S913" s="129" t="s">
        <v>832</v>
      </c>
      <c r="T913" s="136"/>
      <c r="U913" s="131" t="s">
        <v>833</v>
      </c>
    </row>
    <row r="914" spans="1:21" ht="29" hidden="1" x14ac:dyDescent="0.35">
      <c r="A914" s="121" t="str">
        <f>IFERROR(VLOOKUP(B914,[34]lista!$B$2:$C$46,2,0),"")</f>
        <v>Csongrád-Csanád</v>
      </c>
      <c r="B914" s="122" t="s">
        <v>995</v>
      </c>
      <c r="C914" s="123" t="s">
        <v>739</v>
      </c>
      <c r="D914" s="124" t="s">
        <v>857</v>
      </c>
      <c r="E914" s="125" t="s">
        <v>75</v>
      </c>
      <c r="F914" s="57" t="str">
        <f>VLOOKUP(D914,Háttér!$Q$2:$R$24,2,0)</f>
        <v>Elektronika_és_elektrotechnika</v>
      </c>
      <c r="G914" s="57" t="str">
        <f t="shared" si="28"/>
        <v>Szegedi SZC Móravárosi Szakképző Iskola Elektronika_és_elektrotechnika</v>
      </c>
      <c r="H914" s="126" t="s">
        <v>75</v>
      </c>
      <c r="I914" s="127" t="s">
        <v>75</v>
      </c>
      <c r="J914" s="126" t="s">
        <v>75</v>
      </c>
      <c r="K914" s="128">
        <v>16</v>
      </c>
      <c r="L914" s="128">
        <v>31</v>
      </c>
      <c r="M914" s="117">
        <v>10</v>
      </c>
      <c r="N914" s="128">
        <v>26</v>
      </c>
      <c r="O914" s="128"/>
      <c r="P914" s="128">
        <v>5</v>
      </c>
      <c r="Q914" s="116" t="str">
        <f t="shared" si="29"/>
        <v>+</v>
      </c>
      <c r="R914" s="118"/>
      <c r="S914" s="129" t="s">
        <v>832</v>
      </c>
      <c r="T914" s="136"/>
      <c r="U914" s="131" t="s">
        <v>833</v>
      </c>
    </row>
    <row r="915" spans="1:21" ht="29" hidden="1" x14ac:dyDescent="0.35">
      <c r="A915" s="121" t="str">
        <f>IFERROR(VLOOKUP(B915,[34]lista!$B$2:$C$46,2,0),"")</f>
        <v>Csongrád-Csanád</v>
      </c>
      <c r="B915" s="122" t="s">
        <v>995</v>
      </c>
      <c r="C915" s="123" t="s">
        <v>739</v>
      </c>
      <c r="D915" s="124" t="s">
        <v>856</v>
      </c>
      <c r="E915" s="125" t="s">
        <v>75</v>
      </c>
      <c r="F915" s="57" t="str">
        <f>VLOOKUP(D915,Háttér!$Q$2:$R$24,2,0)</f>
        <v>Épületgépészet</v>
      </c>
      <c r="G915" s="57" t="str">
        <f t="shared" si="28"/>
        <v>Szegedi SZC Móravárosi Szakképző Iskola Épületgépészet</v>
      </c>
      <c r="H915" s="126" t="s">
        <v>75</v>
      </c>
      <c r="I915" s="127" t="s">
        <v>75</v>
      </c>
      <c r="J915" s="126" t="s">
        <v>75</v>
      </c>
      <c r="K915" s="128">
        <v>16</v>
      </c>
      <c r="L915" s="128">
        <v>44</v>
      </c>
      <c r="M915" s="117">
        <v>12</v>
      </c>
      <c r="N915" s="128">
        <v>48</v>
      </c>
      <c r="O915" s="128"/>
      <c r="P915" s="128">
        <v>11</v>
      </c>
      <c r="Q915" s="116" t="str">
        <f t="shared" si="29"/>
        <v>+</v>
      </c>
      <c r="R915" s="118"/>
      <c r="S915" s="129" t="s">
        <v>832</v>
      </c>
      <c r="T915" s="136"/>
      <c r="U915" s="131" t="s">
        <v>833</v>
      </c>
    </row>
    <row r="916" spans="1:21" ht="29" hidden="1" x14ac:dyDescent="0.35">
      <c r="A916" s="121" t="str">
        <f>IFERROR(VLOOKUP(B916,[34]lista!$B$2:$C$46,2,0),"")</f>
        <v>Csongrád-Csanád</v>
      </c>
      <c r="B916" s="122" t="s">
        <v>995</v>
      </c>
      <c r="C916" s="123" t="s">
        <v>739</v>
      </c>
      <c r="D916" s="167" t="s">
        <v>844</v>
      </c>
      <c r="E916" s="148" t="s">
        <v>75</v>
      </c>
      <c r="F916" s="57" t="str">
        <f>VLOOKUP(D916,Háttér!$Q$2:$R$24,2,0)</f>
        <v>Fa_és_bútoripar</v>
      </c>
      <c r="G916" s="57" t="str">
        <f t="shared" si="28"/>
        <v>Szegedi SZC Móravárosi Szakképző Iskola Fa_és_bútoripar</v>
      </c>
      <c r="H916" s="126" t="s">
        <v>75</v>
      </c>
      <c r="I916" s="201" t="s">
        <v>75</v>
      </c>
      <c r="J916" s="126" t="s">
        <v>75</v>
      </c>
      <c r="K916" s="202">
        <v>16</v>
      </c>
      <c r="L916" s="128">
        <v>25</v>
      </c>
      <c r="M916" s="117">
        <v>3</v>
      </c>
      <c r="N916" s="128">
        <v>21</v>
      </c>
      <c r="O916" s="128"/>
      <c r="P916" s="128">
        <v>2</v>
      </c>
      <c r="Q916" s="116" t="str">
        <f t="shared" si="29"/>
        <v>+</v>
      </c>
      <c r="R916" s="118"/>
      <c r="S916" s="129" t="s">
        <v>832</v>
      </c>
      <c r="T916" s="136"/>
      <c r="U916" s="131" t="s">
        <v>833</v>
      </c>
    </row>
    <row r="917" spans="1:21" ht="29" hidden="1" x14ac:dyDescent="0.35">
      <c r="A917" s="121" t="str">
        <f>IFERROR(VLOOKUP(B917,[34]lista!$B$2:$C$46,2,0),"")</f>
        <v>Csongrád-Csanád</v>
      </c>
      <c r="B917" s="122" t="s">
        <v>995</v>
      </c>
      <c r="C917" s="123" t="s">
        <v>739</v>
      </c>
      <c r="D917" s="167" t="s">
        <v>840</v>
      </c>
      <c r="E917" s="148" t="s">
        <v>75</v>
      </c>
      <c r="F917" s="57" t="str">
        <f>VLOOKUP(D917,Háttér!$Q$2:$R$24,2,0)</f>
        <v>Szépészet</v>
      </c>
      <c r="G917" s="57" t="str">
        <f t="shared" si="28"/>
        <v>Szegedi SZC Móravárosi Szakképző Iskola Szépészet</v>
      </c>
      <c r="H917" s="126" t="s">
        <v>75</v>
      </c>
      <c r="I917" s="201" t="s">
        <v>75</v>
      </c>
      <c r="J917" s="126" t="s">
        <v>75</v>
      </c>
      <c r="K917" s="202">
        <v>64</v>
      </c>
      <c r="L917" s="128">
        <v>183</v>
      </c>
      <c r="M917" s="117">
        <v>64</v>
      </c>
      <c r="N917" s="128">
        <v>156</v>
      </c>
      <c r="O917" s="128"/>
      <c r="P917" s="128">
        <v>41</v>
      </c>
      <c r="Q917" s="116" t="str">
        <f t="shared" si="29"/>
        <v>+</v>
      </c>
      <c r="R917" s="118"/>
      <c r="S917" s="129" t="s">
        <v>832</v>
      </c>
      <c r="T917" s="136"/>
      <c r="U917" s="131" t="s">
        <v>833</v>
      </c>
    </row>
    <row r="918" spans="1:21" ht="29" hidden="1" x14ac:dyDescent="0.35">
      <c r="A918" s="121" t="str">
        <f>IFERROR(VLOOKUP(B918,[34]lista!$B$2:$C$46,2,0),"")</f>
        <v>Csongrád-Csanád</v>
      </c>
      <c r="B918" s="122" t="s">
        <v>995</v>
      </c>
      <c r="C918" s="123" t="s">
        <v>739</v>
      </c>
      <c r="D918" s="167" t="s">
        <v>854</v>
      </c>
      <c r="E918" s="125" t="s">
        <v>75</v>
      </c>
      <c r="F918" s="57" t="str">
        <f>VLOOKUP(D918,Háttér!$Q$2:$R$24,2,0)</f>
        <v>Vegyipar</v>
      </c>
      <c r="G918" s="57" t="str">
        <f t="shared" si="28"/>
        <v>Szegedi SZC Móravárosi Szakképző Iskola Vegyipar</v>
      </c>
      <c r="H918" s="126" t="s">
        <v>75</v>
      </c>
      <c r="I918" s="127" t="s">
        <v>75</v>
      </c>
      <c r="J918" s="126" t="s">
        <v>75</v>
      </c>
      <c r="K918" s="128">
        <v>16</v>
      </c>
      <c r="L918" s="128">
        <v>19</v>
      </c>
      <c r="M918" s="117">
        <v>4</v>
      </c>
      <c r="N918" s="128">
        <v>11</v>
      </c>
      <c r="O918" s="128"/>
      <c r="P918" s="128">
        <v>3</v>
      </c>
      <c r="Q918" s="116" t="str">
        <f t="shared" si="29"/>
        <v>+</v>
      </c>
      <c r="R918" s="118"/>
      <c r="S918" s="129" t="s">
        <v>832</v>
      </c>
      <c r="T918" s="136"/>
      <c r="U918" s="131" t="s">
        <v>833</v>
      </c>
    </row>
    <row r="919" spans="1:21" ht="29" hidden="1" x14ac:dyDescent="0.35">
      <c r="A919" s="121" t="str">
        <f>IFERROR(VLOOKUP(B919,[34]lista!$B$2:$C$46,2,0),"")</f>
        <v>Csongrád-Csanád</v>
      </c>
      <c r="B919" s="122" t="s">
        <v>995</v>
      </c>
      <c r="C919" s="123" t="s">
        <v>740</v>
      </c>
      <c r="D919" s="167" t="s">
        <v>835</v>
      </c>
      <c r="E919" s="125" t="s">
        <v>75</v>
      </c>
      <c r="F919" s="57" t="str">
        <f>VLOOKUP(D919,Háttér!$Q$2:$R$24,2,0)</f>
        <v>Informatika_és_távközlés</v>
      </c>
      <c r="G919" s="57" t="str">
        <f t="shared" si="28"/>
        <v>Szegedi SZC Tóth János Mórahalmi Szakképző Iskola és Garabonciás Kollégium Informatika_és_távközlés</v>
      </c>
      <c r="H919" s="126" t="s">
        <v>75</v>
      </c>
      <c r="I919" s="127" t="s">
        <v>75</v>
      </c>
      <c r="J919" s="126" t="s">
        <v>75</v>
      </c>
      <c r="K919" s="128">
        <v>16</v>
      </c>
      <c r="L919" s="128">
        <v>42</v>
      </c>
      <c r="M919" s="117">
        <v>16</v>
      </c>
      <c r="N919" s="128">
        <v>21</v>
      </c>
      <c r="O919" s="128"/>
      <c r="P919" s="128">
        <v>7</v>
      </c>
      <c r="Q919" s="116" t="str">
        <f t="shared" si="29"/>
        <v>+</v>
      </c>
      <c r="R919" s="118"/>
      <c r="S919" s="129" t="s">
        <v>832</v>
      </c>
      <c r="T919" s="136"/>
      <c r="U919" s="131" t="s">
        <v>833</v>
      </c>
    </row>
    <row r="920" spans="1:21" ht="29" hidden="1" x14ac:dyDescent="0.35">
      <c r="A920" s="121" t="str">
        <f>IFERROR(VLOOKUP(B920,[34]lista!$B$2:$C$46,2,0),"")</f>
        <v>Csongrád-Csanád</v>
      </c>
      <c r="B920" s="122" t="s">
        <v>995</v>
      </c>
      <c r="C920" s="123" t="s">
        <v>517</v>
      </c>
      <c r="D920" s="167" t="s">
        <v>835</v>
      </c>
      <c r="E920" s="125" t="s">
        <v>869</v>
      </c>
      <c r="F920" s="57" t="str">
        <f>VLOOKUP(D920,Háttér!$Q$2:$R$24,2,0)</f>
        <v>Informatika_és_távközlés</v>
      </c>
      <c r="G920" s="57" t="str">
        <f t="shared" si="28"/>
        <v>Szegedi SZC Vasvári Pál Gazdasági és Informatikai Technikum Informatika_és_távközlés</v>
      </c>
      <c r="H920" s="126" t="s">
        <v>74</v>
      </c>
      <c r="I920" s="127" t="s">
        <v>75</v>
      </c>
      <c r="J920" s="126" t="s">
        <v>75</v>
      </c>
      <c r="K920" s="128">
        <v>16</v>
      </c>
      <c r="L920" s="128">
        <v>161</v>
      </c>
      <c r="M920" s="117">
        <v>16</v>
      </c>
      <c r="N920" s="128">
        <v>144</v>
      </c>
      <c r="O920" s="128"/>
      <c r="P920" s="128">
        <v>17</v>
      </c>
      <c r="Q920" s="116" t="str">
        <f t="shared" si="29"/>
        <v>-</v>
      </c>
      <c r="R920" s="118"/>
      <c r="S920" s="129" t="s">
        <v>832</v>
      </c>
      <c r="T920" s="136"/>
      <c r="U920" s="131" t="s">
        <v>833</v>
      </c>
    </row>
    <row r="921" spans="1:21" ht="29" hidden="1" x14ac:dyDescent="0.35">
      <c r="A921" s="121" t="str">
        <f>IFERROR(VLOOKUP(B921,[34]lista!$B$2:$C$46,2,0),"")</f>
        <v>Csongrád-Csanád</v>
      </c>
      <c r="B921" s="122" t="s">
        <v>995</v>
      </c>
      <c r="C921" s="123" t="s">
        <v>517</v>
      </c>
      <c r="D921" s="167" t="s">
        <v>835</v>
      </c>
      <c r="E921" s="125" t="s">
        <v>75</v>
      </c>
      <c r="F921" s="57" t="str">
        <f>VLOOKUP(D921,Háttér!$Q$2:$R$24,2,0)</f>
        <v>Informatika_és_távközlés</v>
      </c>
      <c r="G921" s="57" t="str">
        <f t="shared" si="28"/>
        <v>Szegedi SZC Vasvári Pál Gazdasági és Informatikai Technikum Informatika_és_távközlés</v>
      </c>
      <c r="H921" s="126" t="s">
        <v>75</v>
      </c>
      <c r="I921" s="127" t="s">
        <v>75</v>
      </c>
      <c r="J921" s="126" t="s">
        <v>75</v>
      </c>
      <c r="K921" s="128">
        <v>32</v>
      </c>
      <c r="L921" s="128">
        <v>277</v>
      </c>
      <c r="M921" s="117">
        <v>32</v>
      </c>
      <c r="N921" s="128">
        <v>199</v>
      </c>
      <c r="O921" s="128"/>
      <c r="P921" s="128">
        <v>34</v>
      </c>
      <c r="Q921" s="116" t="str">
        <f t="shared" si="29"/>
        <v>-</v>
      </c>
      <c r="R921" s="118"/>
      <c r="S921" s="129" t="s">
        <v>832</v>
      </c>
      <c r="T921" s="136"/>
      <c r="U921" s="131" t="s">
        <v>833</v>
      </c>
    </row>
    <row r="922" spans="1:21" ht="29" hidden="1" x14ac:dyDescent="0.35">
      <c r="A922" s="121" t="str">
        <f>IFERROR(VLOOKUP(B922,[34]lista!$B$2:$C$46,2,0),"")</f>
        <v>Csongrád-Csanád</v>
      </c>
      <c r="B922" s="122" t="s">
        <v>995</v>
      </c>
      <c r="C922" s="123" t="s">
        <v>517</v>
      </c>
      <c r="D922" s="124" t="s">
        <v>836</v>
      </c>
      <c r="E922" s="125" t="s">
        <v>75</v>
      </c>
      <c r="F922" s="57" t="str">
        <f>VLOOKUP(D922,Háttér!$Q$2:$R$24,2,0)</f>
        <v>Gazdálkodás_és_menedzsment</v>
      </c>
      <c r="G922" s="57" t="str">
        <f t="shared" si="28"/>
        <v>Szegedi SZC Vasvári Pál Gazdasági és Informatikai Technikum Gazdálkodás_és_menedzsment</v>
      </c>
      <c r="H922" s="126" t="s">
        <v>75</v>
      </c>
      <c r="I922" s="127" t="s">
        <v>75</v>
      </c>
      <c r="J922" s="126" t="s">
        <v>75</v>
      </c>
      <c r="K922" s="128">
        <v>32</v>
      </c>
      <c r="L922" s="128">
        <v>184</v>
      </c>
      <c r="M922" s="117">
        <v>32</v>
      </c>
      <c r="N922" s="128">
        <v>156</v>
      </c>
      <c r="O922" s="128"/>
      <c r="P922" s="128">
        <v>30</v>
      </c>
      <c r="Q922" s="116" t="str">
        <f t="shared" si="29"/>
        <v>+</v>
      </c>
      <c r="R922" s="118"/>
      <c r="S922" s="129" t="s">
        <v>832</v>
      </c>
      <c r="T922" s="136"/>
      <c r="U922" s="131" t="s">
        <v>833</v>
      </c>
    </row>
    <row r="923" spans="1:21" ht="29" hidden="1" x14ac:dyDescent="0.35">
      <c r="A923" s="121" t="str">
        <f>IFERROR(VLOOKUP(B923,[34]lista!$B$2:$C$46,2,0),"")</f>
        <v>Csongrád-Csanád</v>
      </c>
      <c r="B923" s="122" t="s">
        <v>995</v>
      </c>
      <c r="C923" s="123" t="s">
        <v>517</v>
      </c>
      <c r="D923" s="124" t="s">
        <v>848</v>
      </c>
      <c r="E923" s="125" t="s">
        <v>869</v>
      </c>
      <c r="F923" s="57" t="str">
        <f>VLOOKUP(D923,Háttér!$Q$2:$R$24,2,0)</f>
        <v>Kereskedelem</v>
      </c>
      <c r="G923" s="57" t="str">
        <f t="shared" si="28"/>
        <v>Szegedi SZC Vasvári Pál Gazdasági és Informatikai Technikum Kereskedelem</v>
      </c>
      <c r="H923" s="126" t="s">
        <v>74</v>
      </c>
      <c r="I923" s="127" t="s">
        <v>75</v>
      </c>
      <c r="J923" s="126" t="s">
        <v>75</v>
      </c>
      <c r="K923" s="128">
        <v>16</v>
      </c>
      <c r="L923" s="128">
        <v>97</v>
      </c>
      <c r="M923" s="117">
        <v>16</v>
      </c>
      <c r="N923" s="128">
        <v>86</v>
      </c>
      <c r="O923" s="128"/>
      <c r="P923" s="128">
        <v>11</v>
      </c>
      <c r="Q923" s="116" t="str">
        <f t="shared" si="29"/>
        <v>+</v>
      </c>
      <c r="R923" s="118"/>
      <c r="S923" s="129" t="s">
        <v>832</v>
      </c>
      <c r="T923" s="136"/>
      <c r="U923" s="131" t="s">
        <v>833</v>
      </c>
    </row>
    <row r="924" spans="1:21" ht="29" hidden="1" x14ac:dyDescent="0.35">
      <c r="A924" s="121" t="str">
        <f>IFERROR(VLOOKUP(B924,[34]lista!$B$2:$C$46,2,0),"")</f>
        <v>Csongrád-Csanád</v>
      </c>
      <c r="B924" s="122" t="s">
        <v>995</v>
      </c>
      <c r="C924" s="123" t="s">
        <v>518</v>
      </c>
      <c r="D924" s="124" t="s">
        <v>851</v>
      </c>
      <c r="E924" s="125" t="s">
        <v>869</v>
      </c>
      <c r="F924" s="57" t="str">
        <f>VLOOKUP(D924,Háttér!$Q$2:$R$24,2,0)</f>
        <v>Építőipar</v>
      </c>
      <c r="G924" s="57" t="str">
        <f t="shared" si="28"/>
        <v>Szegedi SZC Vedres István Technikum Építőipar</v>
      </c>
      <c r="H924" s="126" t="s">
        <v>74</v>
      </c>
      <c r="I924" s="127" t="s">
        <v>75</v>
      </c>
      <c r="J924" s="126" t="s">
        <v>75</v>
      </c>
      <c r="K924" s="128">
        <v>32</v>
      </c>
      <c r="L924" s="128">
        <v>67</v>
      </c>
      <c r="M924" s="117">
        <v>30</v>
      </c>
      <c r="N924" s="128">
        <v>74</v>
      </c>
      <c r="O924" s="128"/>
      <c r="P924" s="128">
        <v>26</v>
      </c>
      <c r="Q924" s="116" t="str">
        <f t="shared" si="29"/>
        <v>+</v>
      </c>
      <c r="R924" s="118"/>
      <c r="S924" s="129" t="s">
        <v>832</v>
      </c>
      <c r="T924" s="136"/>
      <c r="U924" s="131" t="s">
        <v>833</v>
      </c>
    </row>
    <row r="925" spans="1:21" ht="29" hidden="1" x14ac:dyDescent="0.35">
      <c r="A925" s="121" t="str">
        <f>IFERROR(VLOOKUP(B925,[34]lista!$B$2:$C$46,2,0),"")</f>
        <v>Csongrád-Csanád</v>
      </c>
      <c r="B925" s="122" t="s">
        <v>995</v>
      </c>
      <c r="C925" s="123" t="s">
        <v>518</v>
      </c>
      <c r="D925" s="124" t="s">
        <v>851</v>
      </c>
      <c r="E925" s="125" t="s">
        <v>75</v>
      </c>
      <c r="F925" s="57" t="str">
        <f>VLOOKUP(D925,Háttér!$Q$2:$R$24,2,0)</f>
        <v>Építőipar</v>
      </c>
      <c r="G925" s="57" t="str">
        <f t="shared" si="28"/>
        <v>Szegedi SZC Vedres István Technikum Építőipar</v>
      </c>
      <c r="H925" s="126" t="s">
        <v>75</v>
      </c>
      <c r="I925" s="127" t="s">
        <v>75</v>
      </c>
      <c r="J925" s="126" t="s">
        <v>75</v>
      </c>
      <c r="K925" s="128">
        <v>32</v>
      </c>
      <c r="L925" s="128">
        <v>128</v>
      </c>
      <c r="M925" s="117">
        <v>32</v>
      </c>
      <c r="N925" s="128">
        <v>115</v>
      </c>
      <c r="O925" s="128"/>
      <c r="P925" s="128">
        <v>34</v>
      </c>
      <c r="Q925" s="116" t="str">
        <f t="shared" si="29"/>
        <v>-</v>
      </c>
      <c r="R925" s="118"/>
      <c r="S925" s="129" t="s">
        <v>832</v>
      </c>
      <c r="T925" s="136"/>
      <c r="U925" s="131" t="s">
        <v>833</v>
      </c>
    </row>
    <row r="926" spans="1:21" ht="29" hidden="1" x14ac:dyDescent="0.35">
      <c r="A926" s="121" t="str">
        <f>IFERROR(VLOOKUP(B926,[34]lista!$B$2:$C$46,2,0),"")</f>
        <v>Csongrád-Csanád</v>
      </c>
      <c r="B926" s="122" t="s">
        <v>995</v>
      </c>
      <c r="C926" s="123" t="s">
        <v>518</v>
      </c>
      <c r="D926" s="124" t="s">
        <v>845</v>
      </c>
      <c r="E926" s="125" t="s">
        <v>75</v>
      </c>
      <c r="F926" s="57" t="str">
        <f>VLOOKUP(D926,Háttér!$Q$2:$R$24,2,0)</f>
        <v>Kreatív</v>
      </c>
      <c r="G926" s="57" t="str">
        <f t="shared" si="28"/>
        <v>Szegedi SZC Vedres István Technikum Kreatív</v>
      </c>
      <c r="H926" s="126" t="s">
        <v>75</v>
      </c>
      <c r="I926" s="127" t="s">
        <v>75</v>
      </c>
      <c r="J926" s="126" t="s">
        <v>75</v>
      </c>
      <c r="K926" s="128">
        <v>32</v>
      </c>
      <c r="L926" s="128">
        <v>180</v>
      </c>
      <c r="M926" s="117">
        <v>32</v>
      </c>
      <c r="N926" s="128">
        <v>76</v>
      </c>
      <c r="O926" s="128"/>
      <c r="P926" s="128">
        <v>17</v>
      </c>
      <c r="Q926" s="116" t="str">
        <f t="shared" si="29"/>
        <v>+</v>
      </c>
      <c r="R926" s="118"/>
      <c r="S926" s="129" t="s">
        <v>832</v>
      </c>
      <c r="T926" s="136"/>
      <c r="U926" s="131" t="s">
        <v>833</v>
      </c>
    </row>
    <row r="927" spans="1:21" ht="29" hidden="1" x14ac:dyDescent="0.35">
      <c r="A927" s="121" t="str">
        <f>IFERROR(VLOOKUP(B927,[35]lista!$B$2:$C$46,2,0),"")</f>
        <v>Fejér</v>
      </c>
      <c r="B927" s="122" t="s">
        <v>997</v>
      </c>
      <c r="C927" s="123" t="s">
        <v>520</v>
      </c>
      <c r="D927" s="124" t="s">
        <v>857</v>
      </c>
      <c r="E927" s="125" t="s">
        <v>75</v>
      </c>
      <c r="F927" s="57" t="str">
        <f>VLOOKUP(D927,Háttér!$Q$2:$R$24,2,0)</f>
        <v>Elektronika_és_elektrotechnika</v>
      </c>
      <c r="G927" s="57" t="str">
        <f t="shared" si="28"/>
        <v>Székesfehérvári SZC Árpád Technikum, Szakképző Iskola és Kollégium Elektronika_és_elektrotechnika</v>
      </c>
      <c r="H927" s="126" t="s">
        <v>75</v>
      </c>
      <c r="I927" s="127" t="s">
        <v>75</v>
      </c>
      <c r="J927" s="126" t="s">
        <v>75</v>
      </c>
      <c r="K927" s="128">
        <v>16</v>
      </c>
      <c r="L927" s="128">
        <v>56</v>
      </c>
      <c r="M927" s="117">
        <v>13</v>
      </c>
      <c r="N927" s="128">
        <v>55</v>
      </c>
      <c r="O927" s="128"/>
      <c r="P927" s="128">
        <v>17</v>
      </c>
      <c r="Q927" s="116" t="str">
        <f t="shared" si="29"/>
        <v>-</v>
      </c>
      <c r="R927" s="118"/>
      <c r="S927" s="129" t="s">
        <v>832</v>
      </c>
      <c r="T927" s="136"/>
      <c r="U927" s="131" t="s">
        <v>833</v>
      </c>
    </row>
    <row r="928" spans="1:21" ht="29" hidden="1" x14ac:dyDescent="0.35">
      <c r="A928" s="121" t="str">
        <f>IFERROR(VLOOKUP(B928,[35]lista!$B$2:$C$46,2,0),"")</f>
        <v>Fejér</v>
      </c>
      <c r="B928" s="122" t="s">
        <v>997</v>
      </c>
      <c r="C928" s="123" t="s">
        <v>520</v>
      </c>
      <c r="D928" s="124" t="s">
        <v>837</v>
      </c>
      <c r="E928" s="125" t="s">
        <v>75</v>
      </c>
      <c r="F928" s="57" t="str">
        <f>VLOOKUP(D928,Háttér!$Q$2:$R$24,2,0)</f>
        <v>Rendészet_és_közszolgálat</v>
      </c>
      <c r="G928" s="57" t="str">
        <f t="shared" si="28"/>
        <v>Székesfehérvári SZC Árpád Technikum, Szakképző Iskola és Kollégium Rendészet_és_közszolgálat</v>
      </c>
      <c r="H928" s="126" t="s">
        <v>75</v>
      </c>
      <c r="I928" s="127" t="s">
        <v>75</v>
      </c>
      <c r="J928" s="126" t="s">
        <v>75</v>
      </c>
      <c r="K928" s="128">
        <v>32</v>
      </c>
      <c r="L928" s="128">
        <v>140</v>
      </c>
      <c r="M928" s="117">
        <v>32</v>
      </c>
      <c r="N928" s="128">
        <v>120</v>
      </c>
      <c r="O928" s="128"/>
      <c r="P928" s="128">
        <v>22</v>
      </c>
      <c r="Q928" s="116" t="str">
        <f t="shared" si="29"/>
        <v>+</v>
      </c>
      <c r="R928" s="118"/>
      <c r="S928" s="129" t="s">
        <v>832</v>
      </c>
      <c r="T928" s="136"/>
      <c r="U928" s="131" t="s">
        <v>839</v>
      </c>
    </row>
    <row r="929" spans="1:21" ht="29" hidden="1" x14ac:dyDescent="0.35">
      <c r="A929" s="121" t="str">
        <f>IFERROR(VLOOKUP(B929,[35]lista!$B$2:$C$46,2,0),"")</f>
        <v>Fejér</v>
      </c>
      <c r="B929" s="122" t="s">
        <v>997</v>
      </c>
      <c r="C929" s="123" t="s">
        <v>520</v>
      </c>
      <c r="D929" s="124" t="s">
        <v>861</v>
      </c>
      <c r="E929" s="125" t="s">
        <v>75</v>
      </c>
      <c r="F929" s="57" t="str">
        <f>VLOOKUP(D929,Háttér!$Q$2:$R$24,2,0)</f>
        <v>Sport</v>
      </c>
      <c r="G929" s="57" t="str">
        <f t="shared" si="28"/>
        <v>Székesfehérvári SZC Árpád Technikum, Szakképző Iskola és Kollégium Sport</v>
      </c>
      <c r="H929" s="126" t="s">
        <v>75</v>
      </c>
      <c r="I929" s="127" t="s">
        <v>75</v>
      </c>
      <c r="J929" s="126" t="s">
        <v>75</v>
      </c>
      <c r="K929" s="128">
        <v>32</v>
      </c>
      <c r="L929" s="128">
        <v>111</v>
      </c>
      <c r="M929" s="117">
        <v>30</v>
      </c>
      <c r="N929" s="128">
        <v>93</v>
      </c>
      <c r="O929" s="128"/>
      <c r="P929" s="128">
        <v>26</v>
      </c>
      <c r="Q929" s="116" t="str">
        <f t="shared" si="29"/>
        <v>+</v>
      </c>
      <c r="R929" s="118"/>
      <c r="S929" s="129" t="s">
        <v>832</v>
      </c>
      <c r="T929" s="136"/>
      <c r="U929" s="131" t="s">
        <v>833</v>
      </c>
    </row>
    <row r="930" spans="1:21" ht="29" hidden="1" x14ac:dyDescent="0.35">
      <c r="A930" s="121" t="str">
        <f>IFERROR(VLOOKUP(B930,[35]lista!$B$2:$C$46,2,0),"")</f>
        <v>Fejér</v>
      </c>
      <c r="B930" s="122" t="s">
        <v>997</v>
      </c>
      <c r="C930" s="123" t="s">
        <v>520</v>
      </c>
      <c r="D930" s="124" t="s">
        <v>840</v>
      </c>
      <c r="E930" s="125" t="s">
        <v>75</v>
      </c>
      <c r="F930" s="57" t="str">
        <f>VLOOKUP(D930,Háttér!$Q$2:$R$24,2,0)</f>
        <v>Szépészet</v>
      </c>
      <c r="G930" s="57" t="str">
        <f t="shared" si="28"/>
        <v>Székesfehérvári SZC Árpád Technikum, Szakképző Iskola és Kollégium Szépészet</v>
      </c>
      <c r="H930" s="126" t="s">
        <v>75</v>
      </c>
      <c r="I930" s="127" t="s">
        <v>75</v>
      </c>
      <c r="J930" s="126" t="s">
        <v>75</v>
      </c>
      <c r="K930" s="128">
        <v>48</v>
      </c>
      <c r="L930" s="128">
        <v>214</v>
      </c>
      <c r="M930" s="117">
        <v>48</v>
      </c>
      <c r="N930" s="128">
        <v>250</v>
      </c>
      <c r="O930" s="128"/>
      <c r="P930" s="128">
        <v>34</v>
      </c>
      <c r="Q930" s="116" t="str">
        <f t="shared" si="29"/>
        <v>+</v>
      </c>
      <c r="R930" s="118"/>
      <c r="S930" s="129" t="s">
        <v>832</v>
      </c>
      <c r="T930" s="136"/>
      <c r="U930" s="131" t="s">
        <v>833</v>
      </c>
    </row>
    <row r="931" spans="1:21" ht="29" hidden="1" x14ac:dyDescent="0.35">
      <c r="A931" s="121" t="str">
        <f>IFERROR(VLOOKUP(B931,[35]lista!$B$2:$C$46,2,0),"")</f>
        <v>Fejér</v>
      </c>
      <c r="B931" s="122" t="s">
        <v>997</v>
      </c>
      <c r="C931" s="123" t="s">
        <v>520</v>
      </c>
      <c r="D931" s="124" t="s">
        <v>892</v>
      </c>
      <c r="E931" s="125" t="s">
        <v>75</v>
      </c>
      <c r="F931" s="57" t="str">
        <f>VLOOKUP(D931,Háttér!$Q$2:$R$24,2,0)</f>
        <v>Honvédelem</v>
      </c>
      <c r="G931" s="57" t="str">
        <f t="shared" si="28"/>
        <v>Székesfehérvári SZC Árpád Technikum, Szakképző Iskola és Kollégium Honvédelem</v>
      </c>
      <c r="H931" s="126" t="s">
        <v>75</v>
      </c>
      <c r="I931" s="127" t="s">
        <v>75</v>
      </c>
      <c r="J931" s="126" t="s">
        <v>75</v>
      </c>
      <c r="K931" s="128">
        <v>32</v>
      </c>
      <c r="L931" s="128">
        <v>107</v>
      </c>
      <c r="M931" s="117">
        <v>32</v>
      </c>
      <c r="N931" s="128">
        <v>73</v>
      </c>
      <c r="O931" s="128"/>
      <c r="P931" s="128">
        <v>20</v>
      </c>
      <c r="Q931" s="116" t="str">
        <f t="shared" si="29"/>
        <v>+</v>
      </c>
      <c r="R931" s="118"/>
      <c r="S931" s="129" t="s">
        <v>832</v>
      </c>
      <c r="T931" s="137"/>
      <c r="U931" s="131" t="s">
        <v>893</v>
      </c>
    </row>
    <row r="932" spans="1:21" ht="29" hidden="1" x14ac:dyDescent="0.35">
      <c r="A932" s="121" t="str">
        <f>IFERROR(VLOOKUP(B932,[35]lista!$B$2:$C$46,2,0),"")</f>
        <v>Fejér</v>
      </c>
      <c r="B932" s="122" t="s">
        <v>997</v>
      </c>
      <c r="C932" s="123" t="s">
        <v>521</v>
      </c>
      <c r="D932" s="124" t="s">
        <v>841</v>
      </c>
      <c r="E932" s="125" t="s">
        <v>75</v>
      </c>
      <c r="F932" s="57" t="str">
        <f>VLOOKUP(D932,Háttér!$Q$2:$R$24,2,0)</f>
        <v>Egészségügy</v>
      </c>
      <c r="G932" s="57" t="str">
        <f t="shared" si="28"/>
        <v>Székesfehérvári SZC Bugát Pál Technikum Egészségügy</v>
      </c>
      <c r="H932" s="126" t="s">
        <v>75</v>
      </c>
      <c r="I932" s="127" t="s">
        <v>75</v>
      </c>
      <c r="J932" s="126" t="s">
        <v>75</v>
      </c>
      <c r="K932" s="128">
        <v>32</v>
      </c>
      <c r="L932" s="128">
        <v>86</v>
      </c>
      <c r="M932" s="117">
        <v>32</v>
      </c>
      <c r="N932" s="128">
        <v>150</v>
      </c>
      <c r="O932" s="128"/>
      <c r="P932" s="128">
        <v>51</v>
      </c>
      <c r="Q932" s="116" t="str">
        <f t="shared" si="29"/>
        <v>-</v>
      </c>
      <c r="R932" s="118"/>
      <c r="S932" s="129" t="s">
        <v>832</v>
      </c>
      <c r="T932" s="164" t="s">
        <v>905</v>
      </c>
      <c r="U932" s="131" t="s">
        <v>843</v>
      </c>
    </row>
    <row r="933" spans="1:21" ht="29" hidden="1" x14ac:dyDescent="0.35">
      <c r="A933" s="121" t="str">
        <f>IFERROR(VLOOKUP(B933,[35]lista!$B$2:$C$46,2,0),"")</f>
        <v>Fejér</v>
      </c>
      <c r="B933" s="122" t="s">
        <v>997</v>
      </c>
      <c r="C933" s="123" t="s">
        <v>521</v>
      </c>
      <c r="D933" s="124" t="s">
        <v>841</v>
      </c>
      <c r="E933" s="125" t="s">
        <v>75</v>
      </c>
      <c r="F933" s="57" t="str">
        <f>VLOOKUP(D933,Háttér!$Q$2:$R$24,2,0)</f>
        <v>Egészségügy</v>
      </c>
      <c r="G933" s="57" t="str">
        <f t="shared" si="28"/>
        <v>Székesfehérvári SZC Bugát Pál Technikum Egészségügy</v>
      </c>
      <c r="H933" s="126" t="s">
        <v>75</v>
      </c>
      <c r="I933" s="127" t="s">
        <v>75</v>
      </c>
      <c r="J933" s="126" t="s">
        <v>75</v>
      </c>
      <c r="K933" s="128">
        <v>32</v>
      </c>
      <c r="L933" s="128">
        <v>135</v>
      </c>
      <c r="M933" s="117">
        <v>32</v>
      </c>
      <c r="N933" s="128">
        <v>0</v>
      </c>
      <c r="O933" s="128"/>
      <c r="P933" s="128">
        <v>0</v>
      </c>
      <c r="Q933" s="116" t="str">
        <f t="shared" si="29"/>
        <v>+</v>
      </c>
      <c r="R933" s="118"/>
      <c r="S933" s="129" t="s">
        <v>832</v>
      </c>
      <c r="T933" s="136"/>
      <c r="U933" s="131" t="s">
        <v>843</v>
      </c>
    </row>
    <row r="934" spans="1:21" ht="29" hidden="1" x14ac:dyDescent="0.35">
      <c r="A934" s="121" t="str">
        <f>IFERROR(VLOOKUP(B934,[35]lista!$B$2:$C$46,2,0),"")</f>
        <v>Fejér</v>
      </c>
      <c r="B934" s="122" t="s">
        <v>997</v>
      </c>
      <c r="C934" s="123" t="s">
        <v>521</v>
      </c>
      <c r="D934" s="124" t="s">
        <v>864</v>
      </c>
      <c r="E934" s="125" t="s">
        <v>869</v>
      </c>
      <c r="F934" s="57" t="str">
        <f>VLOOKUP(D934,Háttér!$Q$2:$R$24,2,0)</f>
        <v>Környezetvédelem_és_vízügy</v>
      </c>
      <c r="G934" s="57" t="str">
        <f t="shared" si="28"/>
        <v>Székesfehérvári SZC Bugát Pál Technikum Környezetvédelem_és_vízügy</v>
      </c>
      <c r="H934" s="126" t="s">
        <v>74</v>
      </c>
      <c r="I934" s="127" t="s">
        <v>75</v>
      </c>
      <c r="J934" s="126" t="s">
        <v>75</v>
      </c>
      <c r="K934" s="128">
        <v>32</v>
      </c>
      <c r="L934" s="128">
        <v>102</v>
      </c>
      <c r="M934" s="117">
        <v>32</v>
      </c>
      <c r="N934" s="128">
        <v>83</v>
      </c>
      <c r="O934" s="128"/>
      <c r="P934" s="128">
        <v>16</v>
      </c>
      <c r="Q934" s="116" t="str">
        <f t="shared" si="29"/>
        <v>+</v>
      </c>
      <c r="R934" s="118"/>
      <c r="S934" s="129" t="s">
        <v>832</v>
      </c>
      <c r="T934" s="136"/>
      <c r="U934" s="131" t="s">
        <v>833</v>
      </c>
    </row>
    <row r="935" spans="1:21" ht="29" hidden="1" x14ac:dyDescent="0.35">
      <c r="A935" s="121" t="str">
        <f>IFERROR(VLOOKUP(B935,[35]lista!$B$2:$C$46,2,0),"")</f>
        <v>Fejér</v>
      </c>
      <c r="B935" s="122" t="s">
        <v>997</v>
      </c>
      <c r="C935" s="123" t="s">
        <v>521</v>
      </c>
      <c r="D935" s="124" t="s">
        <v>864</v>
      </c>
      <c r="E935" s="125" t="s">
        <v>75</v>
      </c>
      <c r="F935" s="57" t="str">
        <f>VLOOKUP(D935,Háttér!$Q$2:$R$24,2,0)</f>
        <v>Környezetvédelem_és_vízügy</v>
      </c>
      <c r="G935" s="57" t="str">
        <f t="shared" si="28"/>
        <v>Székesfehérvári SZC Bugát Pál Technikum Környezetvédelem_és_vízügy</v>
      </c>
      <c r="H935" s="126" t="s">
        <v>75</v>
      </c>
      <c r="I935" s="127" t="s">
        <v>75</v>
      </c>
      <c r="J935" s="126" t="s">
        <v>75</v>
      </c>
      <c r="K935" s="128">
        <v>32</v>
      </c>
      <c r="L935" s="128">
        <v>194</v>
      </c>
      <c r="M935" s="117">
        <v>30</v>
      </c>
      <c r="N935" s="128">
        <v>210</v>
      </c>
      <c r="O935" s="128"/>
      <c r="P935" s="128">
        <v>32</v>
      </c>
      <c r="Q935" s="116" t="str">
        <f t="shared" si="29"/>
        <v>-</v>
      </c>
      <c r="R935" s="118"/>
      <c r="S935" s="129" t="s">
        <v>832</v>
      </c>
      <c r="T935" s="136"/>
      <c r="U935" s="131" t="s">
        <v>833</v>
      </c>
    </row>
    <row r="936" spans="1:21" ht="29" hidden="1" x14ac:dyDescent="0.35">
      <c r="A936" s="121" t="str">
        <f>IFERROR(VLOOKUP(B936,[35]lista!$B$2:$C$46,2,0),"")</f>
        <v>Fejér</v>
      </c>
      <c r="B936" s="122" t="s">
        <v>997</v>
      </c>
      <c r="C936" s="123" t="s">
        <v>522</v>
      </c>
      <c r="D936" s="124" t="s">
        <v>848</v>
      </c>
      <c r="E936" s="125" t="s">
        <v>75</v>
      </c>
      <c r="F936" s="57" t="str">
        <f>VLOOKUP(D936,Háttér!$Q$2:$R$24,2,0)</f>
        <v>Kereskedelem</v>
      </c>
      <c r="G936" s="57" t="str">
        <f t="shared" si="28"/>
        <v>Székesfehérvári SZC Deák Ferenc Technikum és Szakképző Iskola Kereskedelem</v>
      </c>
      <c r="H936" s="126" t="s">
        <v>75</v>
      </c>
      <c r="I936" s="127" t="s">
        <v>75</v>
      </c>
      <c r="J936" s="126" t="s">
        <v>75</v>
      </c>
      <c r="K936" s="128">
        <v>32</v>
      </c>
      <c r="L936" s="128">
        <v>170</v>
      </c>
      <c r="M936" s="117">
        <v>32</v>
      </c>
      <c r="N936" s="128">
        <v>122</v>
      </c>
      <c r="O936" s="128"/>
      <c r="P936" s="128">
        <v>34</v>
      </c>
      <c r="Q936" s="116" t="str">
        <f t="shared" si="29"/>
        <v>-</v>
      </c>
      <c r="R936" s="118"/>
      <c r="S936" s="129" t="s">
        <v>832</v>
      </c>
      <c r="T936" s="136"/>
      <c r="U936" s="131" t="s">
        <v>833</v>
      </c>
    </row>
    <row r="937" spans="1:21" ht="29" hidden="1" x14ac:dyDescent="0.35">
      <c r="A937" s="121" t="str">
        <f>IFERROR(VLOOKUP(B937,[35]lista!$B$2:$C$46,2,0),"")</f>
        <v>Fejér</v>
      </c>
      <c r="B937" s="122" t="s">
        <v>997</v>
      </c>
      <c r="C937" s="123" t="s">
        <v>522</v>
      </c>
      <c r="D937" s="124" t="s">
        <v>831</v>
      </c>
      <c r="E937" s="125" t="s">
        <v>75</v>
      </c>
      <c r="F937" s="57" t="str">
        <f>VLOOKUP(D937,Háttér!$Q$2:$R$24,2,0)</f>
        <v>Turizmus_vendéglátás</v>
      </c>
      <c r="G937" s="57" t="str">
        <f t="shared" si="28"/>
        <v>Székesfehérvári SZC Deák Ferenc Technikum és Szakképző Iskola Turizmus_vendéglátás</v>
      </c>
      <c r="H937" s="126" t="s">
        <v>75</v>
      </c>
      <c r="I937" s="127" t="s">
        <v>75</v>
      </c>
      <c r="J937" s="126" t="s">
        <v>75</v>
      </c>
      <c r="K937" s="128">
        <v>32</v>
      </c>
      <c r="L937" s="128">
        <v>152</v>
      </c>
      <c r="M937" s="117">
        <v>32</v>
      </c>
      <c r="N937" s="128">
        <v>142</v>
      </c>
      <c r="O937" s="128"/>
      <c r="P937" s="128">
        <v>34</v>
      </c>
      <c r="Q937" s="116" t="str">
        <f t="shared" si="29"/>
        <v>-</v>
      </c>
      <c r="R937" s="118"/>
      <c r="S937" s="129" t="s">
        <v>832</v>
      </c>
      <c r="T937" s="136"/>
      <c r="U937" s="131" t="s">
        <v>833</v>
      </c>
    </row>
    <row r="938" spans="1:21" ht="29" hidden="1" x14ac:dyDescent="0.35">
      <c r="A938" s="121" t="str">
        <f>IFERROR(VLOOKUP(B938,[35]lista!$B$2:$C$46,2,0),"")</f>
        <v>Fejér</v>
      </c>
      <c r="B938" s="122" t="s">
        <v>997</v>
      </c>
      <c r="C938" s="123" t="s">
        <v>522</v>
      </c>
      <c r="D938" s="124" t="s">
        <v>831</v>
      </c>
      <c r="E938" s="125" t="s">
        <v>75</v>
      </c>
      <c r="F938" s="57" t="str">
        <f>VLOOKUP(D938,Háttér!$Q$2:$R$24,2,0)</f>
        <v>Turizmus_vendéglátás</v>
      </c>
      <c r="G938" s="57" t="str">
        <f t="shared" si="28"/>
        <v>Székesfehérvári SZC Deák Ferenc Technikum és Szakképző Iskola Turizmus_vendéglátás</v>
      </c>
      <c r="H938" s="126" t="s">
        <v>75</v>
      </c>
      <c r="I938" s="127" t="s">
        <v>75</v>
      </c>
      <c r="J938" s="126" t="s">
        <v>75</v>
      </c>
      <c r="K938" s="128">
        <v>32</v>
      </c>
      <c r="L938" s="128">
        <v>135</v>
      </c>
      <c r="M938" s="117">
        <v>27</v>
      </c>
      <c r="N938" s="128">
        <v>98</v>
      </c>
      <c r="O938" s="128"/>
      <c r="P938" s="128">
        <v>25</v>
      </c>
      <c r="Q938" s="116" t="str">
        <f t="shared" si="29"/>
        <v>+</v>
      </c>
      <c r="R938" s="118"/>
      <c r="S938" s="129" t="s">
        <v>832</v>
      </c>
      <c r="T938" s="136"/>
      <c r="U938" s="131" t="s">
        <v>833</v>
      </c>
    </row>
    <row r="939" spans="1:21" ht="29" hidden="1" x14ac:dyDescent="0.35">
      <c r="A939" s="121" t="str">
        <f>IFERROR(VLOOKUP(B939,[35]lista!$B$2:$C$46,2,0),"")</f>
        <v>Fejér</v>
      </c>
      <c r="B939" s="122" t="s">
        <v>997</v>
      </c>
      <c r="C939" s="123" t="s">
        <v>522</v>
      </c>
      <c r="D939" s="124" t="s">
        <v>831</v>
      </c>
      <c r="E939" s="125" t="s">
        <v>75</v>
      </c>
      <c r="F939" s="57" t="str">
        <f>VLOOKUP(D939,Háttér!$Q$2:$R$24,2,0)</f>
        <v>Turizmus_vendéglátás</v>
      </c>
      <c r="G939" s="57" t="str">
        <f t="shared" si="28"/>
        <v>Székesfehérvári SZC Deák Ferenc Technikum és Szakképző Iskola Turizmus_vendéglátás</v>
      </c>
      <c r="H939" s="126" t="s">
        <v>75</v>
      </c>
      <c r="I939" s="127" t="s">
        <v>75</v>
      </c>
      <c r="J939" s="126" t="s">
        <v>75</v>
      </c>
      <c r="K939" s="128">
        <v>32</v>
      </c>
      <c r="L939" s="128">
        <v>94</v>
      </c>
      <c r="M939" s="117">
        <v>18</v>
      </c>
      <c r="N939" s="128">
        <v>116</v>
      </c>
      <c r="O939" s="128"/>
      <c r="P939" s="128">
        <v>18</v>
      </c>
      <c r="Q939" s="116" t="str">
        <f t="shared" si="29"/>
        <v>+</v>
      </c>
      <c r="R939" s="118"/>
      <c r="S939" s="129" t="s">
        <v>832</v>
      </c>
      <c r="T939" s="136"/>
      <c r="U939" s="131" t="s">
        <v>833</v>
      </c>
    </row>
    <row r="940" spans="1:21" ht="29" hidden="1" x14ac:dyDescent="0.35">
      <c r="A940" s="121" t="str">
        <f>IFERROR(VLOOKUP(B940,[35]lista!$B$2:$C$46,2,0),"")</f>
        <v>Fejér</v>
      </c>
      <c r="B940" s="122" t="s">
        <v>997</v>
      </c>
      <c r="C940" s="123" t="s">
        <v>523</v>
      </c>
      <c r="D940" s="124" t="s">
        <v>835</v>
      </c>
      <c r="E940" s="125" t="s">
        <v>869</v>
      </c>
      <c r="F940" s="57" t="str">
        <f>VLOOKUP(D940,Háttér!$Q$2:$R$24,2,0)</f>
        <v>Informatika_és_távközlés</v>
      </c>
      <c r="G940" s="57" t="str">
        <f t="shared" si="28"/>
        <v>Székesfehérvári SZC Hunyadi Mátyás Technikum Informatika_és_távközlés</v>
      </c>
      <c r="H940" s="126" t="s">
        <v>74</v>
      </c>
      <c r="I940" s="127" t="s">
        <v>75</v>
      </c>
      <c r="J940" s="126" t="s">
        <v>75</v>
      </c>
      <c r="K940" s="128">
        <v>32</v>
      </c>
      <c r="L940" s="128">
        <v>195</v>
      </c>
      <c r="M940" s="117">
        <v>32</v>
      </c>
      <c r="N940" s="128">
        <v>184</v>
      </c>
      <c r="O940" s="128"/>
      <c r="P940" s="128">
        <v>34</v>
      </c>
      <c r="Q940" s="116" t="str">
        <f t="shared" si="29"/>
        <v>-</v>
      </c>
      <c r="R940" s="118"/>
      <c r="S940" s="129" t="s">
        <v>832</v>
      </c>
      <c r="T940" s="136"/>
      <c r="U940" s="131" t="s">
        <v>833</v>
      </c>
    </row>
    <row r="941" spans="1:21" ht="29" hidden="1" x14ac:dyDescent="0.35">
      <c r="A941" s="121" t="str">
        <f>IFERROR(VLOOKUP(B941,[35]lista!$B$2:$C$46,2,0),"")</f>
        <v>Fejér</v>
      </c>
      <c r="B941" s="122" t="s">
        <v>997</v>
      </c>
      <c r="C941" s="123" t="s">
        <v>523</v>
      </c>
      <c r="D941" s="124" t="s">
        <v>835</v>
      </c>
      <c r="E941" s="125" t="s">
        <v>75</v>
      </c>
      <c r="F941" s="57" t="str">
        <f>VLOOKUP(D941,Háttér!$Q$2:$R$24,2,0)</f>
        <v>Informatika_és_távközlés</v>
      </c>
      <c r="G941" s="57" t="str">
        <f t="shared" si="28"/>
        <v>Székesfehérvári SZC Hunyadi Mátyás Technikum Informatika_és_távközlés</v>
      </c>
      <c r="H941" s="126" t="s">
        <v>75</v>
      </c>
      <c r="I941" s="127" t="s">
        <v>75</v>
      </c>
      <c r="J941" s="126" t="s">
        <v>75</v>
      </c>
      <c r="K941" s="128">
        <v>32</v>
      </c>
      <c r="L941" s="128">
        <v>229</v>
      </c>
      <c r="M941" s="117">
        <v>32</v>
      </c>
      <c r="N941" s="128">
        <v>169</v>
      </c>
      <c r="O941" s="128"/>
      <c r="P941" s="128">
        <v>28</v>
      </c>
      <c r="Q941" s="116" t="str">
        <f t="shared" si="29"/>
        <v>+</v>
      </c>
      <c r="R941" s="118"/>
      <c r="S941" s="129" t="s">
        <v>832</v>
      </c>
      <c r="T941" s="136"/>
      <c r="U941" s="131" t="s">
        <v>833</v>
      </c>
    </row>
    <row r="942" spans="1:21" ht="43.5" hidden="1" x14ac:dyDescent="0.35">
      <c r="A942" s="121" t="str">
        <f>IFERROR(VLOOKUP(B942,[35]lista!$B$2:$C$46,2,0),"")</f>
        <v>Fejér</v>
      </c>
      <c r="B942" s="122" t="s">
        <v>997</v>
      </c>
      <c r="C942" s="123" t="s">
        <v>523</v>
      </c>
      <c r="D942" s="124" t="s">
        <v>836</v>
      </c>
      <c r="E942" s="125" t="s">
        <v>869</v>
      </c>
      <c r="F942" s="57" t="str">
        <f>VLOOKUP(D942,Háttér!$Q$2:$R$24,2,0)</f>
        <v>Gazdálkodás_és_menedzsment</v>
      </c>
      <c r="G942" s="57" t="str">
        <f t="shared" si="28"/>
        <v>Székesfehérvári SZC Hunyadi Mátyás Technikum Gazdálkodás_és_menedzsment</v>
      </c>
      <c r="H942" s="126" t="s">
        <v>74</v>
      </c>
      <c r="I942" s="127" t="s">
        <v>75</v>
      </c>
      <c r="J942" s="126" t="s">
        <v>75</v>
      </c>
      <c r="K942" s="128">
        <v>32</v>
      </c>
      <c r="L942" s="128">
        <v>167</v>
      </c>
      <c r="M942" s="117">
        <v>32</v>
      </c>
      <c r="N942" s="128">
        <v>186</v>
      </c>
      <c r="O942" s="128"/>
      <c r="P942" s="128">
        <v>34</v>
      </c>
      <c r="Q942" s="116" t="str">
        <f t="shared" si="29"/>
        <v>-</v>
      </c>
      <c r="R942" s="118"/>
      <c r="S942" s="129" t="s">
        <v>832</v>
      </c>
      <c r="T942" s="130" t="s">
        <v>998</v>
      </c>
      <c r="U942" s="131" t="s">
        <v>833</v>
      </c>
    </row>
    <row r="943" spans="1:21" ht="29" hidden="1" x14ac:dyDescent="0.35">
      <c r="A943" s="121" t="str">
        <f>IFERROR(VLOOKUP(B943,[35]lista!$B$2:$C$46,2,0),"")</f>
        <v>Fejér</v>
      </c>
      <c r="B943" s="122" t="s">
        <v>997</v>
      </c>
      <c r="C943" s="123" t="s">
        <v>523</v>
      </c>
      <c r="D943" s="124" t="s">
        <v>836</v>
      </c>
      <c r="E943" s="125" t="s">
        <v>75</v>
      </c>
      <c r="F943" s="57" t="str">
        <f>VLOOKUP(D943,Háttér!$Q$2:$R$24,2,0)</f>
        <v>Gazdálkodás_és_menedzsment</v>
      </c>
      <c r="G943" s="57" t="str">
        <f t="shared" si="28"/>
        <v>Székesfehérvári SZC Hunyadi Mátyás Technikum Gazdálkodás_és_menedzsment</v>
      </c>
      <c r="H943" s="126" t="s">
        <v>75</v>
      </c>
      <c r="I943" s="127" t="s">
        <v>75</v>
      </c>
      <c r="J943" s="126" t="s">
        <v>75</v>
      </c>
      <c r="K943" s="128">
        <v>32</v>
      </c>
      <c r="L943" s="128">
        <v>261</v>
      </c>
      <c r="M943" s="117">
        <v>32</v>
      </c>
      <c r="N943" s="128">
        <v>219</v>
      </c>
      <c r="O943" s="128"/>
      <c r="P943" s="128">
        <v>34</v>
      </c>
      <c r="Q943" s="116" t="str">
        <f t="shared" si="29"/>
        <v>-</v>
      </c>
      <c r="R943" s="118"/>
      <c r="S943" s="129" t="s">
        <v>832</v>
      </c>
      <c r="T943" s="136"/>
      <c r="U943" s="131" t="s">
        <v>833</v>
      </c>
    </row>
    <row r="944" spans="1:21" ht="29" hidden="1" x14ac:dyDescent="0.35">
      <c r="A944" s="121" t="str">
        <f>IFERROR(VLOOKUP(B944,[35]lista!$B$2:$C$46,2,0),"")</f>
        <v>Fejér</v>
      </c>
      <c r="B944" s="122" t="s">
        <v>997</v>
      </c>
      <c r="C944" s="123" t="s">
        <v>524</v>
      </c>
      <c r="D944" s="124" t="s">
        <v>836</v>
      </c>
      <c r="E944" s="125" t="s">
        <v>75</v>
      </c>
      <c r="F944" s="57" t="str">
        <f>VLOOKUP(D944,Háttér!$Q$2:$R$24,2,0)</f>
        <v>Gazdálkodás_és_menedzsment</v>
      </c>
      <c r="G944" s="57" t="str">
        <f t="shared" si="28"/>
        <v>Székesfehérvári SZC I. István Technikum Gazdálkodás_és_menedzsment</v>
      </c>
      <c r="H944" s="126" t="s">
        <v>75</v>
      </c>
      <c r="I944" s="127" t="s">
        <v>75</v>
      </c>
      <c r="J944" s="126" t="s">
        <v>75</v>
      </c>
      <c r="K944" s="128">
        <v>32</v>
      </c>
      <c r="L944" s="128">
        <v>263</v>
      </c>
      <c r="M944" s="117">
        <v>32</v>
      </c>
      <c r="N944" s="128">
        <v>221</v>
      </c>
      <c r="O944" s="128"/>
      <c r="P944" s="128">
        <v>32</v>
      </c>
      <c r="Q944" s="116" t="str">
        <f t="shared" si="29"/>
        <v>+</v>
      </c>
      <c r="R944" s="118"/>
      <c r="S944" s="129" t="s">
        <v>832</v>
      </c>
      <c r="T944" s="136"/>
      <c r="U944" s="131" t="s">
        <v>833</v>
      </c>
    </row>
    <row r="945" spans="1:21" ht="29" hidden="1" x14ac:dyDescent="0.35">
      <c r="A945" s="121" t="str">
        <f>IFERROR(VLOOKUP(B945,[35]lista!$B$2:$C$46,2,0),"")</f>
        <v>Fejér</v>
      </c>
      <c r="B945" s="122" t="s">
        <v>997</v>
      </c>
      <c r="C945" s="123" t="s">
        <v>524</v>
      </c>
      <c r="D945" s="124" t="s">
        <v>847</v>
      </c>
      <c r="E945" s="125" t="s">
        <v>75</v>
      </c>
      <c r="F945" s="57" t="str">
        <f>VLOOKUP(D945,Háttér!$Q$2:$R$24,2,0)</f>
        <v>Közlekedés_és_szállítmányozás</v>
      </c>
      <c r="G945" s="57" t="str">
        <f t="shared" si="28"/>
        <v>Székesfehérvári SZC I. István Technikum Közlekedés_és_szállítmányozás</v>
      </c>
      <c r="H945" s="126" t="s">
        <v>75</v>
      </c>
      <c r="I945" s="127" t="s">
        <v>75</v>
      </c>
      <c r="J945" s="126" t="s">
        <v>75</v>
      </c>
      <c r="K945" s="128">
        <v>32</v>
      </c>
      <c r="L945" s="128">
        <v>295</v>
      </c>
      <c r="M945" s="117">
        <v>32</v>
      </c>
      <c r="N945" s="128">
        <v>297</v>
      </c>
      <c r="O945" s="128"/>
      <c r="P945" s="128">
        <v>32</v>
      </c>
      <c r="Q945" s="116" t="str">
        <f t="shared" si="29"/>
        <v>+</v>
      </c>
      <c r="R945" s="118"/>
      <c r="S945" s="129" t="s">
        <v>832</v>
      </c>
      <c r="T945" s="136"/>
      <c r="U945" s="131" t="s">
        <v>833</v>
      </c>
    </row>
    <row r="946" spans="1:21" ht="15.5" hidden="1" x14ac:dyDescent="0.35">
      <c r="A946" s="121" t="str">
        <f>IFERROR(VLOOKUP(B946,[35]lista!$B$2:$C$46,2,0),"")</f>
        <v>Fejér</v>
      </c>
      <c r="B946" s="122" t="s">
        <v>997</v>
      </c>
      <c r="C946" s="123" t="s">
        <v>524</v>
      </c>
      <c r="D946" s="124" t="s">
        <v>831</v>
      </c>
      <c r="E946" s="125" t="s">
        <v>869</v>
      </c>
      <c r="F946" s="57" t="str">
        <f>VLOOKUP(D946,Háttér!$Q$2:$R$24,2,0)</f>
        <v>Turizmus_vendéglátás</v>
      </c>
      <c r="G946" s="57" t="str">
        <f t="shared" si="28"/>
        <v>Székesfehérvári SZC I. István Technikum Turizmus_vendéglátás</v>
      </c>
      <c r="H946" s="126" t="s">
        <v>74</v>
      </c>
      <c r="I946" s="127" t="s">
        <v>75</v>
      </c>
      <c r="J946" s="126" t="s">
        <v>75</v>
      </c>
      <c r="K946" s="128">
        <v>32</v>
      </c>
      <c r="L946" s="128">
        <v>159</v>
      </c>
      <c r="M946" s="117">
        <v>32</v>
      </c>
      <c r="N946" s="128">
        <v>0</v>
      </c>
      <c r="O946" s="128"/>
      <c r="P946" s="128">
        <v>0</v>
      </c>
      <c r="Q946" s="116" t="str">
        <f t="shared" si="29"/>
        <v>+</v>
      </c>
      <c r="R946" s="118"/>
      <c r="S946" s="129" t="s">
        <v>832</v>
      </c>
      <c r="T946" s="136"/>
      <c r="U946" s="131" t="s">
        <v>833</v>
      </c>
    </row>
    <row r="947" spans="1:21" ht="15.5" hidden="1" x14ac:dyDescent="0.35">
      <c r="A947" s="121" t="str">
        <f>IFERROR(VLOOKUP(B947,[35]lista!$B$2:$C$46,2,0),"")</f>
        <v>Fejér</v>
      </c>
      <c r="B947" s="122" t="s">
        <v>997</v>
      </c>
      <c r="C947" s="123" t="s">
        <v>524</v>
      </c>
      <c r="D947" s="124" t="s">
        <v>831</v>
      </c>
      <c r="E947" s="125" t="s">
        <v>75</v>
      </c>
      <c r="F947" s="57" t="str">
        <f>VLOOKUP(D947,Háttér!$Q$2:$R$24,2,0)</f>
        <v>Turizmus_vendéglátás</v>
      </c>
      <c r="G947" s="57" t="str">
        <f t="shared" si="28"/>
        <v>Székesfehérvári SZC I. István Technikum Turizmus_vendéglátás</v>
      </c>
      <c r="H947" s="126" t="s">
        <v>75</v>
      </c>
      <c r="I947" s="127" t="s">
        <v>75</v>
      </c>
      <c r="J947" s="126" t="s">
        <v>75</v>
      </c>
      <c r="K947" s="128">
        <v>32</v>
      </c>
      <c r="L947" s="128">
        <v>282</v>
      </c>
      <c r="M947" s="117">
        <v>32</v>
      </c>
      <c r="N947" s="128">
        <v>383</v>
      </c>
      <c r="O947" s="128"/>
      <c r="P947" s="128">
        <v>64</v>
      </c>
      <c r="Q947" s="116" t="str">
        <f t="shared" si="29"/>
        <v>-</v>
      </c>
      <c r="R947" s="118"/>
      <c r="S947" s="129" t="s">
        <v>832</v>
      </c>
      <c r="T947" s="136"/>
      <c r="U947" s="131" t="s">
        <v>833</v>
      </c>
    </row>
    <row r="948" spans="1:21" ht="15.5" hidden="1" x14ac:dyDescent="0.35">
      <c r="A948" s="121" t="str">
        <f>IFERROR(VLOOKUP(B948,[35]lista!$B$2:$C$46,2,0),"")</f>
        <v>Fejér</v>
      </c>
      <c r="B948" s="122" t="s">
        <v>997</v>
      </c>
      <c r="C948" s="123" t="s">
        <v>525</v>
      </c>
      <c r="D948" s="124" t="s">
        <v>851</v>
      </c>
      <c r="E948" s="125" t="s">
        <v>75</v>
      </c>
      <c r="F948" s="57" t="str">
        <f>VLOOKUP(D948,Háttér!$Q$2:$R$24,2,0)</f>
        <v>Építőipar</v>
      </c>
      <c r="G948" s="57" t="str">
        <f t="shared" si="28"/>
        <v>Székesfehérvári SZC Jáky József Technikum Építőipar</v>
      </c>
      <c r="H948" s="126" t="s">
        <v>75</v>
      </c>
      <c r="I948" s="127" t="s">
        <v>75</v>
      </c>
      <c r="J948" s="126" t="s">
        <v>75</v>
      </c>
      <c r="K948" s="128">
        <v>32</v>
      </c>
      <c r="L948" s="128">
        <v>196</v>
      </c>
      <c r="M948" s="117">
        <v>32</v>
      </c>
      <c r="N948" s="128">
        <v>146</v>
      </c>
      <c r="O948" s="128"/>
      <c r="P948" s="128">
        <v>34</v>
      </c>
      <c r="Q948" s="116" t="str">
        <f t="shared" si="29"/>
        <v>-</v>
      </c>
      <c r="R948" s="118"/>
      <c r="S948" s="129" t="s">
        <v>832</v>
      </c>
      <c r="T948" s="136"/>
      <c r="U948" s="131" t="s">
        <v>833</v>
      </c>
    </row>
    <row r="949" spans="1:21" ht="15.5" hidden="1" x14ac:dyDescent="0.35">
      <c r="A949" s="121" t="str">
        <f>IFERROR(VLOOKUP(B949,[35]lista!$B$2:$C$46,2,0),"")</f>
        <v>Fejér</v>
      </c>
      <c r="B949" s="122" t="s">
        <v>997</v>
      </c>
      <c r="C949" s="123" t="s">
        <v>525</v>
      </c>
      <c r="D949" s="124" t="s">
        <v>851</v>
      </c>
      <c r="E949" s="125" t="s">
        <v>75</v>
      </c>
      <c r="F949" s="57" t="str">
        <f>VLOOKUP(D949,Háttér!$Q$2:$R$24,2,0)</f>
        <v>Építőipar</v>
      </c>
      <c r="G949" s="57" t="str">
        <f t="shared" si="28"/>
        <v>Székesfehérvári SZC Jáky József Technikum Építőipar</v>
      </c>
      <c r="H949" s="126" t="s">
        <v>75</v>
      </c>
      <c r="I949" s="127" t="s">
        <v>75</v>
      </c>
      <c r="J949" s="126" t="s">
        <v>75</v>
      </c>
      <c r="K949" s="128">
        <v>16</v>
      </c>
      <c r="L949" s="128">
        <v>63</v>
      </c>
      <c r="M949" s="117">
        <v>16</v>
      </c>
      <c r="N949" s="128">
        <v>52</v>
      </c>
      <c r="O949" s="128"/>
      <c r="P949" s="128">
        <v>13</v>
      </c>
      <c r="Q949" s="116" t="str">
        <f t="shared" si="29"/>
        <v>+</v>
      </c>
      <c r="R949" s="118"/>
      <c r="S949" s="129" t="s">
        <v>832</v>
      </c>
      <c r="T949" s="136"/>
      <c r="U949" s="131" t="s">
        <v>833</v>
      </c>
    </row>
    <row r="950" spans="1:21" ht="43.5" hidden="1" x14ac:dyDescent="0.35">
      <c r="A950" s="121" t="str">
        <f>IFERROR(VLOOKUP(B950,[35]lista!$B$2:$C$46,2,0),"")</f>
        <v>Fejér</v>
      </c>
      <c r="B950" s="122" t="s">
        <v>997</v>
      </c>
      <c r="C950" s="123" t="s">
        <v>525</v>
      </c>
      <c r="D950" s="124" t="s">
        <v>852</v>
      </c>
      <c r="E950" s="125" t="s">
        <v>75</v>
      </c>
      <c r="F950" s="57" t="str">
        <f>VLOOKUP(D950,Háttér!$Q$2:$R$24,2,0)</f>
        <v>Mezőgazdaság_és_erdészet</v>
      </c>
      <c r="G950" s="57" t="str">
        <f t="shared" si="28"/>
        <v>Székesfehérvári SZC Jáky József Technikum Mezőgazdaság_és_erdészet</v>
      </c>
      <c r="H950" s="126" t="s">
        <v>75</v>
      </c>
      <c r="I950" s="127" t="s">
        <v>75</v>
      </c>
      <c r="J950" s="126" t="s">
        <v>75</v>
      </c>
      <c r="K950" s="128">
        <v>16</v>
      </c>
      <c r="L950" s="128">
        <v>123</v>
      </c>
      <c r="M950" s="117">
        <v>16</v>
      </c>
      <c r="N950" s="128">
        <v>99</v>
      </c>
      <c r="O950" s="128"/>
      <c r="P950" s="128">
        <v>17</v>
      </c>
      <c r="Q950" s="116" t="str">
        <f t="shared" si="29"/>
        <v>-</v>
      </c>
      <c r="R950" s="118"/>
      <c r="S950" s="129" t="s">
        <v>832</v>
      </c>
      <c r="T950" s="217" t="s">
        <v>999</v>
      </c>
      <c r="U950" s="131" t="s">
        <v>853</v>
      </c>
    </row>
    <row r="951" spans="1:21" ht="29" hidden="1" x14ac:dyDescent="0.35">
      <c r="A951" s="121" t="str">
        <f>IFERROR(VLOOKUP(B951,[35]lista!$B$2:$C$46,2,0),"")</f>
        <v>Fejér</v>
      </c>
      <c r="B951" s="122" t="s">
        <v>997</v>
      </c>
      <c r="C951" s="123" t="s">
        <v>525</v>
      </c>
      <c r="D951" s="124" t="s">
        <v>835</v>
      </c>
      <c r="E951" s="125" t="s">
        <v>75</v>
      </c>
      <c r="F951" s="57" t="str">
        <f>VLOOKUP(D951,Háttér!$Q$2:$R$24,2,0)</f>
        <v>Informatika_és_távközlés</v>
      </c>
      <c r="G951" s="57" t="str">
        <f t="shared" si="28"/>
        <v>Székesfehérvári SZC Jáky József Technikum Informatika_és_távközlés</v>
      </c>
      <c r="H951" s="126" t="s">
        <v>75</v>
      </c>
      <c r="I951" s="127" t="s">
        <v>75</v>
      </c>
      <c r="J951" s="126" t="s">
        <v>75</v>
      </c>
      <c r="K951" s="128">
        <v>32</v>
      </c>
      <c r="L951" s="128">
        <v>296</v>
      </c>
      <c r="M951" s="117">
        <v>32</v>
      </c>
      <c r="N951" s="128">
        <v>238</v>
      </c>
      <c r="O951" s="128"/>
      <c r="P951" s="128">
        <v>34</v>
      </c>
      <c r="Q951" s="116" t="str">
        <f t="shared" si="29"/>
        <v>-</v>
      </c>
      <c r="R951" s="118"/>
      <c r="S951" s="129" t="s">
        <v>832</v>
      </c>
      <c r="T951" s="136"/>
      <c r="U951" s="131" t="s">
        <v>833</v>
      </c>
    </row>
    <row r="952" spans="1:21" ht="29" hidden="1" x14ac:dyDescent="0.35">
      <c r="A952" s="121" t="str">
        <f>IFERROR(VLOOKUP(B952,[35]lista!$B$2:$C$46,2,0),"")</f>
        <v>Fejér</v>
      </c>
      <c r="B952" s="122" t="s">
        <v>997</v>
      </c>
      <c r="C952" s="123" t="s">
        <v>525</v>
      </c>
      <c r="D952" s="124" t="s">
        <v>837</v>
      </c>
      <c r="E952" s="125" t="s">
        <v>869</v>
      </c>
      <c r="F952" s="57" t="str">
        <f>VLOOKUP(D952,Háttér!$Q$2:$R$24,2,0)</f>
        <v>Rendészet_és_közszolgálat</v>
      </c>
      <c r="G952" s="57" t="str">
        <f t="shared" si="28"/>
        <v>Székesfehérvári SZC Jáky József Technikum Rendészet_és_közszolgálat</v>
      </c>
      <c r="H952" s="126" t="s">
        <v>74</v>
      </c>
      <c r="I952" s="127" t="s">
        <v>75</v>
      </c>
      <c r="J952" s="126" t="s">
        <v>75</v>
      </c>
      <c r="K952" s="128">
        <v>32</v>
      </c>
      <c r="L952" s="128">
        <v>198</v>
      </c>
      <c r="M952" s="117">
        <v>32</v>
      </c>
      <c r="N952" s="128">
        <v>172</v>
      </c>
      <c r="O952" s="128"/>
      <c r="P952" s="128">
        <v>34</v>
      </c>
      <c r="Q952" s="116" t="str">
        <f t="shared" si="29"/>
        <v>-</v>
      </c>
      <c r="R952" s="118"/>
      <c r="S952" s="129" t="s">
        <v>832</v>
      </c>
      <c r="T952" s="136"/>
      <c r="U952" s="131" t="s">
        <v>839</v>
      </c>
    </row>
    <row r="953" spans="1:21" ht="29" hidden="1" x14ac:dyDescent="0.35">
      <c r="A953" s="121" t="str">
        <f>IFERROR(VLOOKUP(B953,[35]lista!$B$2:$C$46,2,0),"")</f>
        <v>Fejér</v>
      </c>
      <c r="B953" s="122" t="s">
        <v>997</v>
      </c>
      <c r="C953" s="123" t="s">
        <v>526</v>
      </c>
      <c r="D953" s="124" t="s">
        <v>835</v>
      </c>
      <c r="E953" s="125" t="s">
        <v>75</v>
      </c>
      <c r="F953" s="57" t="str">
        <f>VLOOKUP(D953,Háttér!$Q$2:$R$24,2,0)</f>
        <v>Informatika_és_távközlés</v>
      </c>
      <c r="G953" s="57" t="str">
        <f t="shared" si="28"/>
        <v>Székesfehérvári SZC Perczel Mór Technikum, Szakképző Iskola és Kollégium Informatika_és_távközlés</v>
      </c>
      <c r="H953" s="126" t="s">
        <v>75</v>
      </c>
      <c r="I953" s="127" t="s">
        <v>75</v>
      </c>
      <c r="J953" s="126" t="s">
        <v>75</v>
      </c>
      <c r="K953" s="128">
        <v>16</v>
      </c>
      <c r="L953" s="128">
        <v>42</v>
      </c>
      <c r="M953" s="117">
        <v>8</v>
      </c>
      <c r="N953" s="128">
        <v>45</v>
      </c>
      <c r="O953" s="128"/>
      <c r="P953" s="128">
        <v>15</v>
      </c>
      <c r="Q953" s="116" t="str">
        <f t="shared" si="29"/>
        <v>-</v>
      </c>
      <c r="R953" s="118"/>
      <c r="S953" s="129" t="s">
        <v>832</v>
      </c>
      <c r="T953" s="136"/>
      <c r="U953" s="131" t="s">
        <v>833</v>
      </c>
    </row>
    <row r="954" spans="1:21" ht="29" hidden="1" x14ac:dyDescent="0.35">
      <c r="A954" s="121" t="str">
        <f>IFERROR(VLOOKUP(B954,[35]lista!$B$2:$C$46,2,0),"")</f>
        <v>Fejér</v>
      </c>
      <c r="B954" s="122" t="s">
        <v>997</v>
      </c>
      <c r="C954" s="123" t="s">
        <v>526</v>
      </c>
      <c r="D954" s="124" t="s">
        <v>848</v>
      </c>
      <c r="E954" s="125" t="s">
        <v>75</v>
      </c>
      <c r="F954" s="57" t="str">
        <f>VLOOKUP(D954,Háttér!$Q$2:$R$24,2,0)</f>
        <v>Kereskedelem</v>
      </c>
      <c r="G954" s="57" t="str">
        <f t="shared" si="28"/>
        <v>Székesfehérvári SZC Perczel Mór Technikum, Szakképző Iskola és Kollégium Kereskedelem</v>
      </c>
      <c r="H954" s="126" t="s">
        <v>75</v>
      </c>
      <c r="I954" s="127" t="s">
        <v>75</v>
      </c>
      <c r="J954" s="126" t="s">
        <v>75</v>
      </c>
      <c r="K954" s="128">
        <v>16</v>
      </c>
      <c r="L954" s="128">
        <v>25</v>
      </c>
      <c r="M954" s="117">
        <v>6</v>
      </c>
      <c r="N954" s="128">
        <v>36</v>
      </c>
      <c r="O954" s="128"/>
      <c r="P954" s="128">
        <v>9</v>
      </c>
      <c r="Q954" s="116" t="str">
        <f t="shared" si="29"/>
        <v>-</v>
      </c>
      <c r="R954" s="118"/>
      <c r="S954" s="129" t="s">
        <v>832</v>
      </c>
      <c r="T954" s="136"/>
      <c r="U954" s="131" t="s">
        <v>833</v>
      </c>
    </row>
    <row r="955" spans="1:21" ht="43.5" hidden="1" x14ac:dyDescent="0.35">
      <c r="A955" s="121" t="str">
        <f>IFERROR(VLOOKUP(B955,[35]lista!$B$2:$C$46,2,0),"")</f>
        <v>Fejér</v>
      </c>
      <c r="B955" s="122" t="s">
        <v>997</v>
      </c>
      <c r="C955" s="123" t="s">
        <v>526</v>
      </c>
      <c r="D955" s="124" t="s">
        <v>865</v>
      </c>
      <c r="E955" s="125" t="s">
        <v>75</v>
      </c>
      <c r="F955" s="57" t="str">
        <f>VLOOKUP(D955,Háttér!$Q$2:$R$24,2,0)</f>
        <v>Élelmiszeripar</v>
      </c>
      <c r="G955" s="57" t="str">
        <f t="shared" si="28"/>
        <v>Székesfehérvári SZC Perczel Mór Technikum, Szakképző Iskola és Kollégium Élelmiszeripar</v>
      </c>
      <c r="H955" s="126" t="s">
        <v>75</v>
      </c>
      <c r="I955" s="127" t="s">
        <v>75</v>
      </c>
      <c r="J955" s="126" t="s">
        <v>75</v>
      </c>
      <c r="K955" s="128">
        <v>16</v>
      </c>
      <c r="L955" s="128">
        <v>14</v>
      </c>
      <c r="M955" s="117">
        <v>5</v>
      </c>
      <c r="N955" s="128">
        <v>0</v>
      </c>
      <c r="O955" s="128"/>
      <c r="P955" s="128">
        <v>0</v>
      </c>
      <c r="Q955" s="116" t="str">
        <f t="shared" si="29"/>
        <v>+</v>
      </c>
      <c r="R955" s="118"/>
      <c r="S955" s="129" t="s">
        <v>832</v>
      </c>
      <c r="T955" s="217" t="s">
        <v>1000</v>
      </c>
      <c r="U955" s="131" t="s">
        <v>853</v>
      </c>
    </row>
    <row r="956" spans="1:21" ht="58" hidden="1" x14ac:dyDescent="0.35">
      <c r="A956" s="121" t="str">
        <f>IFERROR(VLOOKUP(B956,[35]lista!$B$2:$C$46,2,0),"")</f>
        <v>Fejér</v>
      </c>
      <c r="B956" s="122" t="s">
        <v>997</v>
      </c>
      <c r="C956" s="123" t="s">
        <v>526</v>
      </c>
      <c r="D956" s="124" t="s">
        <v>834</v>
      </c>
      <c r="E956" s="125" t="s">
        <v>75</v>
      </c>
      <c r="F956" s="57" t="str">
        <f>VLOOKUP(D956,Háttér!$Q$2:$R$24,2,0)</f>
        <v>Gépészet</v>
      </c>
      <c r="G956" s="57" t="str">
        <f t="shared" si="28"/>
        <v>Székesfehérvári SZC Perczel Mór Technikum, Szakképző Iskola és Kollégium Gépészet</v>
      </c>
      <c r="H956" s="126" t="s">
        <v>75</v>
      </c>
      <c r="I956" s="127" t="s">
        <v>75</v>
      </c>
      <c r="J956" s="126" t="s">
        <v>75</v>
      </c>
      <c r="K956" s="128">
        <v>16</v>
      </c>
      <c r="L956" s="128">
        <v>21</v>
      </c>
      <c r="M956" s="117">
        <v>9</v>
      </c>
      <c r="N956" s="128">
        <v>0</v>
      </c>
      <c r="O956" s="128"/>
      <c r="P956" s="128">
        <v>0</v>
      </c>
      <c r="Q956" s="116" t="str">
        <f t="shared" si="29"/>
        <v>+</v>
      </c>
      <c r="R956" s="118"/>
      <c r="S956" s="129" t="s">
        <v>832</v>
      </c>
      <c r="T956" s="133" t="s">
        <v>1001</v>
      </c>
      <c r="U956" s="131" t="s">
        <v>833</v>
      </c>
    </row>
    <row r="957" spans="1:21" ht="29" hidden="1" x14ac:dyDescent="0.35">
      <c r="A957" s="121" t="str">
        <f>IFERROR(VLOOKUP(B957,[35]lista!$B$2:$C$46,2,0),"")</f>
        <v>Fejér</v>
      </c>
      <c r="B957" s="122" t="s">
        <v>997</v>
      </c>
      <c r="C957" s="123" t="s">
        <v>527</v>
      </c>
      <c r="D957" s="124" t="s">
        <v>834</v>
      </c>
      <c r="E957" s="125" t="s">
        <v>75</v>
      </c>
      <c r="F957" s="57" t="str">
        <f>VLOOKUP(D957,Háttér!$Q$2:$R$24,2,0)</f>
        <v>Gépészet</v>
      </c>
      <c r="G957" s="57" t="str">
        <f t="shared" si="28"/>
        <v>Székesfehérvári SZC Széchenyi István Műszaki Technikum Gépészet</v>
      </c>
      <c r="H957" s="126" t="s">
        <v>75</v>
      </c>
      <c r="I957" s="127" t="s">
        <v>75</v>
      </c>
      <c r="J957" s="126" t="s">
        <v>75</v>
      </c>
      <c r="K957" s="128">
        <v>32</v>
      </c>
      <c r="L957" s="128">
        <v>175</v>
      </c>
      <c r="M957" s="117">
        <v>32</v>
      </c>
      <c r="N957" s="128">
        <v>118</v>
      </c>
      <c r="O957" s="128"/>
      <c r="P957" s="128">
        <v>34</v>
      </c>
      <c r="Q957" s="116" t="str">
        <f t="shared" si="29"/>
        <v>-</v>
      </c>
      <c r="R957" s="118"/>
      <c r="S957" s="129" t="s">
        <v>832</v>
      </c>
      <c r="T957" s="136"/>
      <c r="U957" s="131" t="s">
        <v>833</v>
      </c>
    </row>
    <row r="958" spans="1:21" ht="29" hidden="1" x14ac:dyDescent="0.35">
      <c r="A958" s="121" t="str">
        <f>IFERROR(VLOOKUP(B958,[35]lista!$B$2:$C$46,2,0),"")</f>
        <v>Fejér</v>
      </c>
      <c r="B958" s="122" t="s">
        <v>997</v>
      </c>
      <c r="C958" s="123" t="s">
        <v>527</v>
      </c>
      <c r="D958" s="124" t="s">
        <v>846</v>
      </c>
      <c r="E958" s="125" t="s">
        <v>75</v>
      </c>
      <c r="F958" s="57" t="str">
        <f>VLOOKUP(D958,Háttér!$Q$2:$R$24,2,0)</f>
        <v>Specializált_gép_és_járműgyártás</v>
      </c>
      <c r="G958" s="57" t="str">
        <f t="shared" si="28"/>
        <v>Székesfehérvári SZC Széchenyi István Műszaki Technikum Specializált_gép_és_járműgyártás</v>
      </c>
      <c r="H958" s="126" t="s">
        <v>75</v>
      </c>
      <c r="I958" s="127" t="s">
        <v>75</v>
      </c>
      <c r="J958" s="126" t="s">
        <v>75</v>
      </c>
      <c r="K958" s="128">
        <v>32</v>
      </c>
      <c r="L958" s="128">
        <v>161</v>
      </c>
      <c r="M958" s="117">
        <v>32</v>
      </c>
      <c r="N958" s="128">
        <v>150</v>
      </c>
      <c r="O958" s="128"/>
      <c r="P958" s="128">
        <v>34</v>
      </c>
      <c r="Q958" s="116" t="str">
        <f t="shared" si="29"/>
        <v>-</v>
      </c>
      <c r="R958" s="118"/>
      <c r="S958" s="129" t="s">
        <v>832</v>
      </c>
      <c r="T958" s="136"/>
      <c r="U958" s="131" t="s">
        <v>833</v>
      </c>
    </row>
    <row r="959" spans="1:21" ht="29" hidden="1" x14ac:dyDescent="0.35">
      <c r="A959" s="121" t="str">
        <f>IFERROR(VLOOKUP(B959,[35]lista!$B$2:$C$46,2,0),"")</f>
        <v>Fejér</v>
      </c>
      <c r="B959" s="122" t="s">
        <v>997</v>
      </c>
      <c r="C959" s="123" t="s">
        <v>527</v>
      </c>
      <c r="D959" s="124" t="s">
        <v>857</v>
      </c>
      <c r="E959" s="125" t="s">
        <v>75</v>
      </c>
      <c r="F959" s="57" t="str">
        <f>VLOOKUP(D959,Háttér!$Q$2:$R$24,2,0)</f>
        <v>Elektronika_és_elektrotechnika</v>
      </c>
      <c r="G959" s="57" t="str">
        <f t="shared" si="28"/>
        <v>Székesfehérvári SZC Széchenyi István Műszaki Technikum Elektronika_és_elektrotechnika</v>
      </c>
      <c r="H959" s="126" t="s">
        <v>75</v>
      </c>
      <c r="I959" s="127" t="s">
        <v>75</v>
      </c>
      <c r="J959" s="126" t="s">
        <v>75</v>
      </c>
      <c r="K959" s="128">
        <v>32</v>
      </c>
      <c r="L959" s="128">
        <v>191</v>
      </c>
      <c r="M959" s="117">
        <v>32</v>
      </c>
      <c r="N959" s="128">
        <v>243</v>
      </c>
      <c r="O959" s="128"/>
      <c r="P959" s="128">
        <v>34</v>
      </c>
      <c r="Q959" s="116" t="str">
        <f t="shared" si="29"/>
        <v>-</v>
      </c>
      <c r="R959" s="118"/>
      <c r="S959" s="129" t="s">
        <v>832</v>
      </c>
      <c r="T959" s="136"/>
      <c r="U959" s="131" t="s">
        <v>833</v>
      </c>
    </row>
    <row r="960" spans="1:21" ht="29" hidden="1" x14ac:dyDescent="0.35">
      <c r="A960" s="121" t="str">
        <f>IFERROR(VLOOKUP(B960,[35]lista!$B$2:$C$46,2,0),"")</f>
        <v>Fejér</v>
      </c>
      <c r="B960" s="122" t="s">
        <v>997</v>
      </c>
      <c r="C960" s="123" t="s">
        <v>527</v>
      </c>
      <c r="D960" s="124" t="s">
        <v>835</v>
      </c>
      <c r="E960" s="125" t="s">
        <v>75</v>
      </c>
      <c r="F960" s="57" t="str">
        <f>VLOOKUP(D960,Háttér!$Q$2:$R$24,2,0)</f>
        <v>Informatika_és_távközlés</v>
      </c>
      <c r="G960" s="57" t="str">
        <f t="shared" si="28"/>
        <v>Székesfehérvári SZC Széchenyi István Műszaki Technikum Informatika_és_távközlés</v>
      </c>
      <c r="H960" s="126" t="s">
        <v>75</v>
      </c>
      <c r="I960" s="127" t="s">
        <v>75</v>
      </c>
      <c r="J960" s="126" t="s">
        <v>75</v>
      </c>
      <c r="K960" s="128">
        <v>64</v>
      </c>
      <c r="L960" s="128">
        <v>422</v>
      </c>
      <c r="M960" s="117">
        <v>64</v>
      </c>
      <c r="N960" s="128">
        <v>318</v>
      </c>
      <c r="O960" s="128"/>
      <c r="P960" s="128">
        <v>68</v>
      </c>
      <c r="Q960" s="116" t="str">
        <f t="shared" si="29"/>
        <v>-</v>
      </c>
      <c r="R960" s="118"/>
      <c r="S960" s="129" t="s">
        <v>832</v>
      </c>
      <c r="T960" s="136"/>
      <c r="U960" s="131" t="s">
        <v>833</v>
      </c>
    </row>
    <row r="961" spans="1:21" ht="29" hidden="1" x14ac:dyDescent="0.35">
      <c r="A961" s="121" t="str">
        <f>IFERROR(VLOOKUP(B961,[35]lista!$B$2:$C$46,2,0),"")</f>
        <v>Fejér</v>
      </c>
      <c r="B961" s="122" t="s">
        <v>997</v>
      </c>
      <c r="C961" s="123" t="s">
        <v>527</v>
      </c>
      <c r="D961" s="124" t="s">
        <v>835</v>
      </c>
      <c r="E961" s="218" t="s">
        <v>75</v>
      </c>
      <c r="F961" s="57" t="str">
        <f>VLOOKUP(D961,Háttér!$Q$2:$R$24,2,0)</f>
        <v>Informatika_és_távközlés</v>
      </c>
      <c r="G961" s="57" t="str">
        <f t="shared" si="28"/>
        <v>Székesfehérvári SZC Széchenyi István Műszaki Technikum Informatika_és_távközlés</v>
      </c>
      <c r="H961" s="126" t="s">
        <v>75</v>
      </c>
      <c r="I961" s="127" t="s">
        <v>869</v>
      </c>
      <c r="J961" s="126" t="s">
        <v>74</v>
      </c>
      <c r="K961" s="128">
        <v>32</v>
      </c>
      <c r="L961" s="128">
        <v>212</v>
      </c>
      <c r="M961" s="117">
        <v>32</v>
      </c>
      <c r="N961" s="128">
        <v>208</v>
      </c>
      <c r="O961" s="128"/>
      <c r="P961" s="128">
        <v>34</v>
      </c>
      <c r="Q961" s="116" t="str">
        <f t="shared" si="29"/>
        <v>-</v>
      </c>
      <c r="R961" s="118"/>
      <c r="S961" s="129" t="s">
        <v>832</v>
      </c>
      <c r="T961" s="136"/>
      <c r="U961" s="131" t="s">
        <v>833</v>
      </c>
    </row>
    <row r="962" spans="1:21" ht="29" hidden="1" x14ac:dyDescent="0.35">
      <c r="A962" s="121" t="str">
        <f>IFERROR(VLOOKUP(B962,[35]lista!$B$2:$C$46,2,0),"")</f>
        <v>Fejér</v>
      </c>
      <c r="B962" s="122" t="s">
        <v>997</v>
      </c>
      <c r="C962" s="123" t="s">
        <v>528</v>
      </c>
      <c r="D962" s="124" t="s">
        <v>834</v>
      </c>
      <c r="E962" s="125" t="s">
        <v>75</v>
      </c>
      <c r="F962" s="57" t="str">
        <f>VLOOKUP(D962,Háttér!$Q$2:$R$24,2,0)</f>
        <v>Gépészet</v>
      </c>
      <c r="G962" s="57" t="str">
        <f t="shared" si="28"/>
        <v>Székesfehérvári SZC Váci Mihály Technikum, Szakképző Iskola és Kollégium Gépészet</v>
      </c>
      <c r="H962" s="126" t="s">
        <v>75</v>
      </c>
      <c r="I962" s="127" t="s">
        <v>75</v>
      </c>
      <c r="J962" s="126" t="s">
        <v>75</v>
      </c>
      <c r="K962" s="128">
        <v>16</v>
      </c>
      <c r="L962" s="128">
        <v>65</v>
      </c>
      <c r="M962" s="117">
        <v>16</v>
      </c>
      <c r="N962" s="128">
        <v>59</v>
      </c>
      <c r="O962" s="128"/>
      <c r="P962" s="128">
        <v>10</v>
      </c>
      <c r="Q962" s="116" t="str">
        <f t="shared" si="29"/>
        <v>+</v>
      </c>
      <c r="R962" s="118"/>
      <c r="S962" s="129" t="s">
        <v>832</v>
      </c>
      <c r="T962" s="136"/>
      <c r="U962" s="131" t="s">
        <v>833</v>
      </c>
    </row>
    <row r="963" spans="1:21" ht="29" hidden="1" x14ac:dyDescent="0.35">
      <c r="A963" s="121" t="str">
        <f>IFERROR(VLOOKUP(B963,[35]lista!$B$2:$C$46,2,0),"")</f>
        <v>Fejér</v>
      </c>
      <c r="B963" s="122" t="s">
        <v>997</v>
      </c>
      <c r="C963" s="123" t="s">
        <v>528</v>
      </c>
      <c r="D963" s="124" t="s">
        <v>846</v>
      </c>
      <c r="E963" s="125" t="s">
        <v>75</v>
      </c>
      <c r="F963" s="57" t="str">
        <f>VLOOKUP(D963,Háttér!$Q$2:$R$24,2,0)</f>
        <v>Specializált_gép_és_járműgyártás</v>
      </c>
      <c r="G963" s="57" t="str">
        <f t="shared" ref="G963:G1026" si="30">C963&amp;" "&amp;F963</f>
        <v>Székesfehérvári SZC Váci Mihály Technikum, Szakképző Iskola és Kollégium Specializált_gép_és_járműgyártás</v>
      </c>
      <c r="H963" s="126" t="s">
        <v>75</v>
      </c>
      <c r="I963" s="127" t="s">
        <v>75</v>
      </c>
      <c r="J963" s="126" t="s">
        <v>75</v>
      </c>
      <c r="K963" s="128">
        <v>48</v>
      </c>
      <c r="L963" s="128">
        <v>118</v>
      </c>
      <c r="M963" s="117">
        <v>44</v>
      </c>
      <c r="N963" s="128">
        <v>129</v>
      </c>
      <c r="O963" s="128"/>
      <c r="P963" s="128">
        <v>34</v>
      </c>
      <c r="Q963" s="116" t="str">
        <f t="shared" ref="Q963:Q1026" si="31">IF(P963&lt;=M963,"+","-")</f>
        <v>+</v>
      </c>
      <c r="R963" s="118"/>
      <c r="S963" s="129" t="s">
        <v>832</v>
      </c>
      <c r="T963" s="136"/>
      <c r="U963" s="131" t="s">
        <v>833</v>
      </c>
    </row>
    <row r="964" spans="1:21" ht="29" hidden="1" x14ac:dyDescent="0.35">
      <c r="A964" s="121" t="str">
        <f>IFERROR(VLOOKUP(B964,[35]lista!$B$2:$C$46,2,0),"")</f>
        <v>Fejér</v>
      </c>
      <c r="B964" s="122" t="s">
        <v>997</v>
      </c>
      <c r="C964" s="123" t="s">
        <v>529</v>
      </c>
      <c r="D964" s="124" t="s">
        <v>835</v>
      </c>
      <c r="E964" s="125" t="s">
        <v>75</v>
      </c>
      <c r="F964" s="57" t="str">
        <f>VLOOKUP(D964,Háttér!$Q$2:$R$24,2,0)</f>
        <v>Informatika_és_távközlés</v>
      </c>
      <c r="G964" s="57" t="str">
        <f t="shared" si="30"/>
        <v>Székesfehérvári SZC Vajda János Technikum Informatika_és_távközlés</v>
      </c>
      <c r="H964" s="126" t="s">
        <v>75</v>
      </c>
      <c r="I964" s="127" t="s">
        <v>75</v>
      </c>
      <c r="J964" s="126" t="s">
        <v>75</v>
      </c>
      <c r="K964" s="128">
        <v>16</v>
      </c>
      <c r="L964" s="128">
        <v>49</v>
      </c>
      <c r="M964" s="117">
        <v>16</v>
      </c>
      <c r="N964" s="128">
        <v>56</v>
      </c>
      <c r="O964" s="128"/>
      <c r="P964" s="128">
        <v>14</v>
      </c>
      <c r="Q964" s="116" t="str">
        <f t="shared" si="31"/>
        <v>+</v>
      </c>
      <c r="R964" s="118"/>
      <c r="S964" s="129" t="s">
        <v>832</v>
      </c>
      <c r="T964" s="136"/>
      <c r="U964" s="131" t="s">
        <v>833</v>
      </c>
    </row>
    <row r="965" spans="1:21" ht="58" hidden="1" x14ac:dyDescent="0.35">
      <c r="A965" s="121" t="str">
        <f>IFERROR(VLOOKUP(B965,[35]lista!$B$2:$C$46,2,0),"")</f>
        <v>Fejér</v>
      </c>
      <c r="B965" s="122" t="s">
        <v>997</v>
      </c>
      <c r="C965" s="123" t="s">
        <v>529</v>
      </c>
      <c r="D965" s="124" t="s">
        <v>836</v>
      </c>
      <c r="E965" s="125" t="s">
        <v>75</v>
      </c>
      <c r="F965" s="57" t="str">
        <f>VLOOKUP(D965,Háttér!$Q$2:$R$24,2,0)</f>
        <v>Gazdálkodás_és_menedzsment</v>
      </c>
      <c r="G965" s="57" t="str">
        <f t="shared" si="30"/>
        <v>Székesfehérvári SZC Vajda János Technikum Gazdálkodás_és_menedzsment</v>
      </c>
      <c r="H965" s="126" t="s">
        <v>75</v>
      </c>
      <c r="I965" s="127" t="s">
        <v>75</v>
      </c>
      <c r="J965" s="126" t="s">
        <v>75</v>
      </c>
      <c r="K965" s="128">
        <v>16</v>
      </c>
      <c r="L965" s="128">
        <v>15</v>
      </c>
      <c r="M965" s="117">
        <v>2</v>
      </c>
      <c r="N965" s="128">
        <v>0</v>
      </c>
      <c r="O965" s="128"/>
      <c r="P965" s="128">
        <v>0</v>
      </c>
      <c r="Q965" s="116" t="str">
        <f t="shared" si="31"/>
        <v>+</v>
      </c>
      <c r="R965" s="118"/>
      <c r="S965" s="129" t="s">
        <v>832</v>
      </c>
      <c r="T965" s="133" t="s">
        <v>1001</v>
      </c>
      <c r="U965" s="131" t="s">
        <v>833</v>
      </c>
    </row>
    <row r="966" spans="1:21" ht="15.5" hidden="1" x14ac:dyDescent="0.35">
      <c r="A966" s="121" t="str">
        <f>IFERROR(VLOOKUP(B966,[35]lista!$B$2:$C$46,2,0),"")</f>
        <v>Fejér</v>
      </c>
      <c r="B966" s="122" t="s">
        <v>997</v>
      </c>
      <c r="C966" s="123" t="s">
        <v>529</v>
      </c>
      <c r="D966" s="124" t="s">
        <v>848</v>
      </c>
      <c r="E966" s="125" t="s">
        <v>75</v>
      </c>
      <c r="F966" s="57" t="str">
        <f>VLOOKUP(D966,Háttér!$Q$2:$R$24,2,0)</f>
        <v>Kereskedelem</v>
      </c>
      <c r="G966" s="57" t="str">
        <f t="shared" si="30"/>
        <v>Székesfehérvári SZC Vajda János Technikum Kereskedelem</v>
      </c>
      <c r="H966" s="126" t="s">
        <v>75</v>
      </c>
      <c r="I966" s="127" t="s">
        <v>75</v>
      </c>
      <c r="J966" s="126" t="s">
        <v>75</v>
      </c>
      <c r="K966" s="128">
        <v>16</v>
      </c>
      <c r="L966" s="128">
        <v>20</v>
      </c>
      <c r="M966" s="117">
        <v>3</v>
      </c>
      <c r="N966" s="128">
        <v>30</v>
      </c>
      <c r="O966" s="128"/>
      <c r="P966" s="128">
        <v>4</v>
      </c>
      <c r="Q966" s="116" t="str">
        <f t="shared" si="31"/>
        <v>-</v>
      </c>
      <c r="R966" s="118"/>
      <c r="S966" s="129" t="s">
        <v>832</v>
      </c>
      <c r="T966" s="136"/>
      <c r="U966" s="131" t="s">
        <v>833</v>
      </c>
    </row>
    <row r="967" spans="1:21" ht="29" hidden="1" x14ac:dyDescent="0.35">
      <c r="A967" s="121" t="str">
        <f>IFERROR(VLOOKUP(B967,[35]lista!$B$2:$C$46,2,0),"")</f>
        <v>Fejér</v>
      </c>
      <c r="B967" s="122" t="s">
        <v>997</v>
      </c>
      <c r="C967" s="123" t="s">
        <v>529</v>
      </c>
      <c r="D967" s="124" t="s">
        <v>837</v>
      </c>
      <c r="E967" s="125" t="s">
        <v>75</v>
      </c>
      <c r="F967" s="57" t="str">
        <f>VLOOKUP(D967,Háttér!$Q$2:$R$24,2,0)</f>
        <v>Rendészet_és_közszolgálat</v>
      </c>
      <c r="G967" s="57" t="str">
        <f t="shared" si="30"/>
        <v>Székesfehérvári SZC Vajda János Technikum Rendészet_és_közszolgálat</v>
      </c>
      <c r="H967" s="126" t="s">
        <v>75</v>
      </c>
      <c r="I967" s="127" t="s">
        <v>75</v>
      </c>
      <c r="J967" s="126" t="s">
        <v>75</v>
      </c>
      <c r="K967" s="128">
        <v>16</v>
      </c>
      <c r="L967" s="128">
        <v>46</v>
      </c>
      <c r="M967" s="117">
        <v>14</v>
      </c>
      <c r="N967" s="128">
        <v>40</v>
      </c>
      <c r="O967" s="128"/>
      <c r="P967" s="128">
        <v>8</v>
      </c>
      <c r="Q967" s="116" t="str">
        <f t="shared" si="31"/>
        <v>+</v>
      </c>
      <c r="R967" s="118"/>
      <c r="S967" s="129" t="s">
        <v>832</v>
      </c>
      <c r="T967" s="136"/>
      <c r="U967" s="131" t="s">
        <v>839</v>
      </c>
    </row>
    <row r="968" spans="1:21" ht="29" hidden="1" x14ac:dyDescent="0.35">
      <c r="A968" s="121" t="str">
        <f>IFERROR(VLOOKUP(B968,[35]lista!$B$2:$C$46,2,0),"")</f>
        <v>Fejér</v>
      </c>
      <c r="B968" s="122" t="s">
        <v>997</v>
      </c>
      <c r="C968" s="123" t="s">
        <v>530</v>
      </c>
      <c r="D968" s="124" t="s">
        <v>844</v>
      </c>
      <c r="E968" s="125" t="s">
        <v>75</v>
      </c>
      <c r="F968" s="57" t="str">
        <f>VLOOKUP(D968,Háttér!$Q$2:$R$24,2,0)</f>
        <v>Fa_és_bútoripar</v>
      </c>
      <c r="G968" s="57" t="str">
        <f t="shared" si="30"/>
        <v>Székesfehérvári SZC Vörösmarty Mihály Technikum és Szakképző Iskola Fa_és_bútoripar</v>
      </c>
      <c r="H968" s="126" t="s">
        <v>75</v>
      </c>
      <c r="I968" s="127" t="s">
        <v>75</v>
      </c>
      <c r="J968" s="126" t="s">
        <v>75</v>
      </c>
      <c r="K968" s="128">
        <v>32</v>
      </c>
      <c r="L968" s="128">
        <v>61</v>
      </c>
      <c r="M968" s="117">
        <v>17</v>
      </c>
      <c r="N968" s="128">
        <v>38</v>
      </c>
      <c r="O968" s="128"/>
      <c r="P968" s="128">
        <v>15</v>
      </c>
      <c r="Q968" s="116" t="str">
        <f t="shared" si="31"/>
        <v>+</v>
      </c>
      <c r="R968" s="118"/>
      <c r="S968" s="129" t="s">
        <v>832</v>
      </c>
      <c r="T968" s="136"/>
      <c r="U968" s="131" t="s">
        <v>833</v>
      </c>
    </row>
    <row r="969" spans="1:21" ht="29" hidden="1" x14ac:dyDescent="0.35">
      <c r="A969" s="121" t="str">
        <f>IFERROR(VLOOKUP(B969,[35]lista!$B$2:$C$46,2,0),"")</f>
        <v>Fejér</v>
      </c>
      <c r="B969" s="122" t="s">
        <v>997</v>
      </c>
      <c r="C969" s="123" t="s">
        <v>530</v>
      </c>
      <c r="D969" s="124" t="s">
        <v>856</v>
      </c>
      <c r="E969" s="125" t="s">
        <v>75</v>
      </c>
      <c r="F969" s="57" t="str">
        <f>VLOOKUP(D969,Háttér!$Q$2:$R$24,2,0)</f>
        <v>Épületgépészet</v>
      </c>
      <c r="G969" s="57" t="str">
        <f t="shared" si="30"/>
        <v>Székesfehérvári SZC Vörösmarty Mihály Technikum és Szakképző Iskola Épületgépészet</v>
      </c>
      <c r="H969" s="126" t="s">
        <v>75</v>
      </c>
      <c r="I969" s="127" t="s">
        <v>75</v>
      </c>
      <c r="J969" s="126" t="s">
        <v>75</v>
      </c>
      <c r="K969" s="128">
        <v>32</v>
      </c>
      <c r="L969" s="128">
        <v>65</v>
      </c>
      <c r="M969" s="117">
        <v>17</v>
      </c>
      <c r="N969" s="128">
        <v>40</v>
      </c>
      <c r="O969" s="128"/>
      <c r="P969" s="128">
        <v>9</v>
      </c>
      <c r="Q969" s="116" t="str">
        <f t="shared" si="31"/>
        <v>+</v>
      </c>
      <c r="R969" s="118"/>
      <c r="S969" s="129" t="s">
        <v>832</v>
      </c>
      <c r="T969" s="136"/>
      <c r="U969" s="131" t="s">
        <v>833</v>
      </c>
    </row>
    <row r="970" spans="1:21" ht="29" hidden="1" x14ac:dyDescent="0.35">
      <c r="A970" s="121" t="str">
        <f>IFERROR(VLOOKUP(B970,[36]lista!$B$2:$C$46,2,0),"")</f>
        <v>Borsod-Abaúj-Zemplén</v>
      </c>
      <c r="B970" s="122" t="s">
        <v>1002</v>
      </c>
      <c r="C970" s="123" t="s">
        <v>538</v>
      </c>
      <c r="D970" s="124" t="s">
        <v>840</v>
      </c>
      <c r="E970" s="125" t="s">
        <v>75</v>
      </c>
      <c r="F970" s="57" t="str">
        <f>VLOOKUP(D970,Háttér!$Q$2:$R$24,2,0)</f>
        <v>Szépészet</v>
      </c>
      <c r="G970" s="57" t="str">
        <f t="shared" si="30"/>
        <v>Szerencsi SZC Műszaki és Szolgáltatási Technikum és Szakképző Iskola Szépészet</v>
      </c>
      <c r="H970" s="126" t="s">
        <v>75</v>
      </c>
      <c r="I970" s="127" t="s">
        <v>75</v>
      </c>
      <c r="J970" s="126" t="s">
        <v>75</v>
      </c>
      <c r="K970" s="128">
        <v>32</v>
      </c>
      <c r="L970" s="128">
        <v>83</v>
      </c>
      <c r="M970" s="117">
        <v>34</v>
      </c>
      <c r="N970" s="128">
        <v>66</v>
      </c>
      <c r="O970" s="128"/>
      <c r="P970" s="128">
        <v>25</v>
      </c>
      <c r="Q970" s="116" t="str">
        <f t="shared" si="31"/>
        <v>+</v>
      </c>
      <c r="R970" s="118"/>
      <c r="S970" s="129" t="s">
        <v>832</v>
      </c>
      <c r="T970" s="136"/>
      <c r="U970" s="131" t="s">
        <v>833</v>
      </c>
    </row>
    <row r="971" spans="1:21" ht="29" hidden="1" x14ac:dyDescent="0.35">
      <c r="A971" s="121" t="str">
        <f>IFERROR(VLOOKUP(B971,[36]lista!$B$2:$C$46,2,0),"")</f>
        <v>Borsod-Abaúj-Zemplén</v>
      </c>
      <c r="B971" s="122" t="s">
        <v>1002</v>
      </c>
      <c r="C971" s="123" t="s">
        <v>538</v>
      </c>
      <c r="D971" s="124" t="s">
        <v>835</v>
      </c>
      <c r="E971" s="125" t="s">
        <v>75</v>
      </c>
      <c r="F971" s="57" t="str">
        <f>VLOOKUP(D971,Háttér!$Q$2:$R$24,2,0)</f>
        <v>Informatika_és_távközlés</v>
      </c>
      <c r="G971" s="57" t="str">
        <f t="shared" si="30"/>
        <v>Szerencsi SZC Műszaki és Szolgáltatási Technikum és Szakképző Iskola Informatika_és_távközlés</v>
      </c>
      <c r="H971" s="126" t="s">
        <v>75</v>
      </c>
      <c r="I971" s="127" t="s">
        <v>75</v>
      </c>
      <c r="J971" s="126" t="s">
        <v>75</v>
      </c>
      <c r="K971" s="128">
        <v>16</v>
      </c>
      <c r="L971" s="128">
        <v>29</v>
      </c>
      <c r="M971" s="117">
        <v>6</v>
      </c>
      <c r="N971" s="128">
        <v>28</v>
      </c>
      <c r="O971" s="128"/>
      <c r="P971" s="128">
        <v>6</v>
      </c>
      <c r="Q971" s="116" t="str">
        <f t="shared" si="31"/>
        <v>+</v>
      </c>
      <c r="R971" s="118"/>
      <c r="S971" s="129" t="s">
        <v>832</v>
      </c>
      <c r="T971" s="136"/>
      <c r="U971" s="131" t="s">
        <v>833</v>
      </c>
    </row>
    <row r="972" spans="1:21" ht="29" hidden="1" x14ac:dyDescent="0.35">
      <c r="A972" s="121" t="str">
        <f>IFERROR(VLOOKUP(B972,[36]lista!$B$2:$C$46,2,0),"")</f>
        <v>Borsod-Abaúj-Zemplén</v>
      </c>
      <c r="B972" s="122" t="s">
        <v>1002</v>
      </c>
      <c r="C972" s="123" t="s">
        <v>538</v>
      </c>
      <c r="D972" s="124" t="s">
        <v>846</v>
      </c>
      <c r="E972" s="125" t="s">
        <v>75</v>
      </c>
      <c r="F972" s="57" t="str">
        <f>VLOOKUP(D972,Háttér!$Q$2:$R$24,2,0)</f>
        <v>Specializált_gép_és_járműgyártás</v>
      </c>
      <c r="G972" s="57" t="str">
        <f t="shared" si="30"/>
        <v>Szerencsi SZC Műszaki és Szolgáltatási Technikum és Szakképző Iskola Specializált_gép_és_járműgyártás</v>
      </c>
      <c r="H972" s="126" t="s">
        <v>75</v>
      </c>
      <c r="I972" s="127" t="s">
        <v>75</v>
      </c>
      <c r="J972" s="126" t="s">
        <v>75</v>
      </c>
      <c r="K972" s="128">
        <v>16</v>
      </c>
      <c r="L972" s="128">
        <v>39</v>
      </c>
      <c r="M972" s="117">
        <v>14</v>
      </c>
      <c r="N972" s="128">
        <v>17</v>
      </c>
      <c r="O972" s="128"/>
      <c r="P972" s="128">
        <v>13</v>
      </c>
      <c r="Q972" s="116" t="str">
        <f t="shared" si="31"/>
        <v>+</v>
      </c>
      <c r="R972" s="118"/>
      <c r="S972" s="129" t="s">
        <v>832</v>
      </c>
      <c r="T972" s="179" t="s">
        <v>1003</v>
      </c>
      <c r="U972" s="131" t="s">
        <v>833</v>
      </c>
    </row>
    <row r="973" spans="1:21" ht="29" hidden="1" x14ac:dyDescent="0.35">
      <c r="A973" s="121" t="str">
        <f>IFERROR(VLOOKUP(B973,[36]lista!$B$2:$C$46,2,0),"")</f>
        <v>Borsod-Abaúj-Zemplén</v>
      </c>
      <c r="B973" s="122" t="s">
        <v>1002</v>
      </c>
      <c r="C973" s="123" t="s">
        <v>539</v>
      </c>
      <c r="D973" s="124" t="s">
        <v>841</v>
      </c>
      <c r="E973" s="125" t="s">
        <v>75</v>
      </c>
      <c r="F973" s="57" t="str">
        <f>VLOOKUP(D973,Háttér!$Q$2:$R$24,2,0)</f>
        <v>Egészségügy</v>
      </c>
      <c r="G973" s="57" t="str">
        <f t="shared" si="30"/>
        <v>Szerencsi SZC Sátoraljaújhelyi Kossuth Lajos Technikum, Szakképző Iskola és Gimnázium Egészségügy</v>
      </c>
      <c r="H973" s="126" t="s">
        <v>75</v>
      </c>
      <c r="I973" s="127" t="s">
        <v>75</v>
      </c>
      <c r="J973" s="126" t="s">
        <v>75</v>
      </c>
      <c r="K973" s="128">
        <v>24</v>
      </c>
      <c r="L973" s="128">
        <v>26</v>
      </c>
      <c r="M973" s="117">
        <v>17</v>
      </c>
      <c r="N973" s="128">
        <v>23</v>
      </c>
      <c r="O973" s="128"/>
      <c r="P973" s="128">
        <v>10</v>
      </c>
      <c r="Q973" s="116" t="str">
        <f t="shared" si="31"/>
        <v>+</v>
      </c>
      <c r="R973" s="118"/>
      <c r="S973" s="129" t="s">
        <v>832</v>
      </c>
      <c r="T973" s="136"/>
      <c r="U973" s="131" t="s">
        <v>843</v>
      </c>
    </row>
    <row r="974" spans="1:21" ht="29" hidden="1" x14ac:dyDescent="0.35">
      <c r="A974" s="121" t="str">
        <f>IFERROR(VLOOKUP(B974,[36]lista!$B$2:$C$46,2,0),"")</f>
        <v>Borsod-Abaúj-Zemplén</v>
      </c>
      <c r="B974" s="122" t="s">
        <v>1002</v>
      </c>
      <c r="C974" s="123" t="s">
        <v>539</v>
      </c>
      <c r="D974" s="124" t="s">
        <v>847</v>
      </c>
      <c r="E974" s="125" t="s">
        <v>75</v>
      </c>
      <c r="F974" s="57" t="str">
        <f>VLOOKUP(D974,Háttér!$Q$2:$R$24,2,0)</f>
        <v>Közlekedés_és_szállítmányozás</v>
      </c>
      <c r="G974" s="57" t="str">
        <f t="shared" si="30"/>
        <v>Szerencsi SZC Sátoraljaújhelyi Kossuth Lajos Technikum, Szakképző Iskola és Gimnázium Közlekedés_és_szállítmányozás</v>
      </c>
      <c r="H974" s="126" t="s">
        <v>75</v>
      </c>
      <c r="I974" s="127" t="s">
        <v>75</v>
      </c>
      <c r="J974" s="126" t="s">
        <v>75</v>
      </c>
      <c r="K974" s="128">
        <v>16</v>
      </c>
      <c r="L974" s="128">
        <v>41</v>
      </c>
      <c r="M974" s="117">
        <v>22</v>
      </c>
      <c r="N974" s="128">
        <v>22</v>
      </c>
      <c r="O974" s="128"/>
      <c r="P974" s="128">
        <v>0</v>
      </c>
      <c r="Q974" s="116" t="str">
        <f t="shared" si="31"/>
        <v>+</v>
      </c>
      <c r="R974" s="118"/>
      <c r="S974" s="129" t="s">
        <v>832</v>
      </c>
      <c r="T974" s="136"/>
      <c r="U974" s="131" t="s">
        <v>833</v>
      </c>
    </row>
    <row r="975" spans="1:21" ht="29" hidden="1" x14ac:dyDescent="0.35">
      <c r="A975" s="121" t="str">
        <f>IFERROR(VLOOKUP(B975,[36]lista!$B$2:$C$46,2,0),"")</f>
        <v>Borsod-Abaúj-Zemplén</v>
      </c>
      <c r="B975" s="122" t="s">
        <v>1002</v>
      </c>
      <c r="C975" s="123" t="s">
        <v>539</v>
      </c>
      <c r="D975" s="124" t="s">
        <v>850</v>
      </c>
      <c r="E975" s="125" t="s">
        <v>75</v>
      </c>
      <c r="F975" s="57" t="str">
        <f>VLOOKUP(D975,Háttér!$Q$2:$R$24,2,0)</f>
        <v>Szociális</v>
      </c>
      <c r="G975" s="57" t="str">
        <f t="shared" si="30"/>
        <v>Szerencsi SZC Sátoraljaújhelyi Kossuth Lajos Technikum, Szakképző Iskola és Gimnázium Szociális</v>
      </c>
      <c r="H975" s="126" t="s">
        <v>75</v>
      </c>
      <c r="I975" s="127" t="s">
        <v>75</v>
      </c>
      <c r="J975" s="126" t="s">
        <v>75</v>
      </c>
      <c r="K975" s="128">
        <v>16</v>
      </c>
      <c r="L975" s="128">
        <v>24</v>
      </c>
      <c r="M975" s="117">
        <v>10</v>
      </c>
      <c r="N975" s="128">
        <v>0</v>
      </c>
      <c r="O975" s="128"/>
      <c r="P975" s="128">
        <v>0</v>
      </c>
      <c r="Q975" s="116" t="str">
        <f t="shared" si="31"/>
        <v>+</v>
      </c>
      <c r="R975" s="118"/>
      <c r="S975" s="129" t="s">
        <v>832</v>
      </c>
      <c r="T975" s="179" t="s">
        <v>1004</v>
      </c>
      <c r="U975" s="131" t="s">
        <v>833</v>
      </c>
    </row>
    <row r="976" spans="1:21" ht="29" hidden="1" x14ac:dyDescent="0.35">
      <c r="A976" s="121" t="str">
        <f>IFERROR(VLOOKUP(B976,[36]lista!$B$2:$C$46,2,0),"")</f>
        <v>Borsod-Abaúj-Zemplén</v>
      </c>
      <c r="B976" s="122" t="s">
        <v>1002</v>
      </c>
      <c r="C976" s="123" t="s">
        <v>539</v>
      </c>
      <c r="D976" s="124" t="s">
        <v>831</v>
      </c>
      <c r="E976" s="125" t="s">
        <v>75</v>
      </c>
      <c r="F976" s="57" t="str">
        <f>VLOOKUP(D976,Háttér!$Q$2:$R$24,2,0)</f>
        <v>Turizmus_vendéglátás</v>
      </c>
      <c r="G976" s="57" t="str">
        <f t="shared" si="30"/>
        <v>Szerencsi SZC Sátoraljaújhelyi Kossuth Lajos Technikum, Szakképző Iskola és Gimnázium Turizmus_vendéglátás</v>
      </c>
      <c r="H976" s="126" t="s">
        <v>75</v>
      </c>
      <c r="I976" s="127" t="s">
        <v>75</v>
      </c>
      <c r="J976" s="126" t="s">
        <v>75</v>
      </c>
      <c r="K976" s="128">
        <v>24</v>
      </c>
      <c r="L976" s="128">
        <v>60</v>
      </c>
      <c r="M976" s="117">
        <v>22</v>
      </c>
      <c r="N976" s="128">
        <v>16</v>
      </c>
      <c r="O976" s="128"/>
      <c r="P976" s="128">
        <v>12</v>
      </c>
      <c r="Q976" s="116" t="str">
        <f t="shared" si="31"/>
        <v>+</v>
      </c>
      <c r="R976" s="118"/>
      <c r="S976" s="129" t="s">
        <v>832</v>
      </c>
      <c r="T976" s="136"/>
      <c r="U976" s="131" t="s">
        <v>833</v>
      </c>
    </row>
    <row r="977" spans="1:21" ht="29" hidden="1" x14ac:dyDescent="0.35">
      <c r="A977" s="121" t="str">
        <f>IFERROR(VLOOKUP(B977,[36]lista!$B$2:$C$46,2,0),"")</f>
        <v>Borsod-Abaúj-Zemplén</v>
      </c>
      <c r="B977" s="122" t="s">
        <v>1002</v>
      </c>
      <c r="C977" s="123" t="s">
        <v>540</v>
      </c>
      <c r="D977" s="124" t="s">
        <v>857</v>
      </c>
      <c r="E977" s="125" t="s">
        <v>75</v>
      </c>
      <c r="F977" s="57" t="str">
        <f>VLOOKUP(D977,Háttér!$Q$2:$R$24,2,0)</f>
        <v>Elektronika_és_elektrotechnika</v>
      </c>
      <c r="G977" s="57" t="str">
        <f t="shared" si="30"/>
        <v>Szerencsi SZC Tiszaújvárosi Brassai Sámuel Technikum és Szakképző Iskola Elektronika_és_elektrotechnika</v>
      </c>
      <c r="H977" s="126" t="s">
        <v>75</v>
      </c>
      <c r="I977" s="127" t="s">
        <v>75</v>
      </c>
      <c r="J977" s="126" t="s">
        <v>75</v>
      </c>
      <c r="K977" s="128">
        <v>24</v>
      </c>
      <c r="L977" s="128">
        <v>73</v>
      </c>
      <c r="M977" s="117">
        <v>19</v>
      </c>
      <c r="N977" s="128">
        <v>33</v>
      </c>
      <c r="O977" s="128"/>
      <c r="P977" s="128">
        <v>5</v>
      </c>
      <c r="Q977" s="116" t="str">
        <f t="shared" si="31"/>
        <v>+</v>
      </c>
      <c r="R977" s="118"/>
      <c r="S977" s="129" t="s">
        <v>832</v>
      </c>
      <c r="T977" s="136"/>
      <c r="U977" s="131" t="s">
        <v>833</v>
      </c>
    </row>
    <row r="978" spans="1:21" ht="29" hidden="1" x14ac:dyDescent="0.35">
      <c r="A978" s="121" t="str">
        <f>IFERROR(VLOOKUP(B978,[36]lista!$B$2:$C$46,2,0),"")</f>
        <v>Borsod-Abaúj-Zemplén</v>
      </c>
      <c r="B978" s="122" t="s">
        <v>1002</v>
      </c>
      <c r="C978" s="123" t="s">
        <v>540</v>
      </c>
      <c r="D978" s="124" t="s">
        <v>836</v>
      </c>
      <c r="E978" s="125" t="s">
        <v>75</v>
      </c>
      <c r="F978" s="57" t="str">
        <f>VLOOKUP(D978,Háttér!$Q$2:$R$24,2,0)</f>
        <v>Gazdálkodás_és_menedzsment</v>
      </c>
      <c r="G978" s="57" t="str">
        <f t="shared" si="30"/>
        <v>Szerencsi SZC Tiszaújvárosi Brassai Sámuel Technikum és Szakképző Iskola Gazdálkodás_és_menedzsment</v>
      </c>
      <c r="H978" s="126" t="s">
        <v>75</v>
      </c>
      <c r="I978" s="127" t="s">
        <v>75</v>
      </c>
      <c r="J978" s="126" t="s">
        <v>75</v>
      </c>
      <c r="K978" s="128">
        <v>48</v>
      </c>
      <c r="L978" s="128">
        <v>125</v>
      </c>
      <c r="M978" s="117">
        <v>33</v>
      </c>
      <c r="N978" s="128">
        <v>122</v>
      </c>
      <c r="O978" s="128"/>
      <c r="P978" s="128">
        <v>31</v>
      </c>
      <c r="Q978" s="116" t="str">
        <f t="shared" si="31"/>
        <v>+</v>
      </c>
      <c r="R978" s="118"/>
      <c r="S978" s="129" t="s">
        <v>832</v>
      </c>
      <c r="T978" s="136"/>
      <c r="U978" s="131" t="s">
        <v>833</v>
      </c>
    </row>
    <row r="979" spans="1:21" ht="29" hidden="1" x14ac:dyDescent="0.35">
      <c r="A979" s="121" t="str">
        <f>IFERROR(VLOOKUP(B979,[36]lista!$B$2:$C$46,2,0),"")</f>
        <v>Borsod-Abaúj-Zemplén</v>
      </c>
      <c r="B979" s="122" t="s">
        <v>1002</v>
      </c>
      <c r="C979" s="123" t="s">
        <v>540</v>
      </c>
      <c r="D979" s="124" t="s">
        <v>834</v>
      </c>
      <c r="E979" s="125" t="s">
        <v>75</v>
      </c>
      <c r="F979" s="57" t="str">
        <f>VLOOKUP(D979,Háttér!$Q$2:$R$24,2,0)</f>
        <v>Gépészet</v>
      </c>
      <c r="G979" s="57" t="str">
        <f t="shared" si="30"/>
        <v>Szerencsi SZC Tiszaújvárosi Brassai Sámuel Technikum és Szakképző Iskola Gépészet</v>
      </c>
      <c r="H979" s="126" t="s">
        <v>75</v>
      </c>
      <c r="I979" s="127" t="s">
        <v>75</v>
      </c>
      <c r="J979" s="126" t="s">
        <v>75</v>
      </c>
      <c r="K979" s="128">
        <v>24</v>
      </c>
      <c r="L979" s="128">
        <v>63</v>
      </c>
      <c r="M979" s="117">
        <v>20</v>
      </c>
      <c r="N979" s="128">
        <v>42</v>
      </c>
      <c r="O979" s="128"/>
      <c r="P979" s="128">
        <v>14</v>
      </c>
      <c r="Q979" s="116" t="str">
        <f t="shared" si="31"/>
        <v>+</v>
      </c>
      <c r="R979" s="118"/>
      <c r="S979" s="129" t="s">
        <v>832</v>
      </c>
      <c r="T979" s="136"/>
      <c r="U979" s="131" t="s">
        <v>833</v>
      </c>
    </row>
    <row r="980" spans="1:21" ht="29" hidden="1" x14ac:dyDescent="0.35">
      <c r="A980" s="121" t="str">
        <f>IFERROR(VLOOKUP(B980,[36]lista!$B$2:$C$46,2,0),"")</f>
        <v>Borsod-Abaúj-Zemplén</v>
      </c>
      <c r="B980" s="122" t="s">
        <v>1002</v>
      </c>
      <c r="C980" s="123" t="s">
        <v>540</v>
      </c>
      <c r="D980" s="124" t="s">
        <v>835</v>
      </c>
      <c r="E980" s="125" t="s">
        <v>75</v>
      </c>
      <c r="F980" s="57" t="str">
        <f>VLOOKUP(D980,Háttér!$Q$2:$R$24,2,0)</f>
        <v>Informatika_és_távközlés</v>
      </c>
      <c r="G980" s="57" t="str">
        <f t="shared" si="30"/>
        <v>Szerencsi SZC Tiszaújvárosi Brassai Sámuel Technikum és Szakképző Iskola Informatika_és_távközlés</v>
      </c>
      <c r="H980" s="126" t="s">
        <v>75</v>
      </c>
      <c r="I980" s="127" t="s">
        <v>75</v>
      </c>
      <c r="J980" s="126" t="s">
        <v>75</v>
      </c>
      <c r="K980" s="128">
        <v>24</v>
      </c>
      <c r="L980" s="128">
        <v>70</v>
      </c>
      <c r="M980" s="117">
        <v>31</v>
      </c>
      <c r="N980" s="128">
        <v>52</v>
      </c>
      <c r="O980" s="128"/>
      <c r="P980" s="128">
        <v>14</v>
      </c>
      <c r="Q980" s="116" t="str">
        <f t="shared" si="31"/>
        <v>+</v>
      </c>
      <c r="R980" s="118"/>
      <c r="S980" s="129" t="s">
        <v>832</v>
      </c>
      <c r="T980" s="136"/>
      <c r="U980" s="131" t="s">
        <v>833</v>
      </c>
    </row>
    <row r="981" spans="1:21" ht="29" hidden="1" x14ac:dyDescent="0.35">
      <c r="A981" s="121" t="str">
        <f>IFERROR(VLOOKUP(B981,[36]lista!$B$2:$C$46,2,0),"")</f>
        <v>Borsod-Abaúj-Zemplén</v>
      </c>
      <c r="B981" s="122" t="s">
        <v>1002</v>
      </c>
      <c r="C981" s="123" t="s">
        <v>540</v>
      </c>
      <c r="D981" s="124" t="s">
        <v>846</v>
      </c>
      <c r="E981" s="125" t="s">
        <v>75</v>
      </c>
      <c r="F981" s="57" t="str">
        <f>VLOOKUP(D981,Háttér!$Q$2:$R$24,2,0)</f>
        <v>Specializált_gép_és_járműgyártás</v>
      </c>
      <c r="G981" s="57" t="str">
        <f t="shared" si="30"/>
        <v>Szerencsi SZC Tiszaújvárosi Brassai Sámuel Technikum és Szakképző Iskola Specializált_gép_és_járműgyártás</v>
      </c>
      <c r="H981" s="126" t="s">
        <v>75</v>
      </c>
      <c r="I981" s="127" t="s">
        <v>75</v>
      </c>
      <c r="J981" s="126" t="s">
        <v>75</v>
      </c>
      <c r="K981" s="128">
        <v>24</v>
      </c>
      <c r="L981" s="128">
        <v>44</v>
      </c>
      <c r="M981" s="117">
        <v>4</v>
      </c>
      <c r="N981" s="128">
        <v>27</v>
      </c>
      <c r="O981" s="128"/>
      <c r="P981" s="128">
        <v>4</v>
      </c>
      <c r="Q981" s="116" t="str">
        <f t="shared" si="31"/>
        <v>+</v>
      </c>
      <c r="R981" s="118"/>
      <c r="S981" s="129" t="s">
        <v>832</v>
      </c>
      <c r="T981" s="136"/>
      <c r="U981" s="131" t="s">
        <v>833</v>
      </c>
    </row>
    <row r="982" spans="1:21" ht="29" hidden="1" x14ac:dyDescent="0.35">
      <c r="A982" s="121" t="str">
        <f>IFERROR(VLOOKUP(B982,[36]lista!$B$2:$C$46,2,0),"")</f>
        <v>Borsod-Abaúj-Zemplén</v>
      </c>
      <c r="B982" s="122" t="s">
        <v>1002</v>
      </c>
      <c r="C982" s="123" t="s">
        <v>541</v>
      </c>
      <c r="D982" s="124" t="s">
        <v>836</v>
      </c>
      <c r="E982" s="125" t="s">
        <v>75</v>
      </c>
      <c r="F982" s="57" t="str">
        <f>VLOOKUP(D982,Háttér!$Q$2:$R$24,2,0)</f>
        <v>Gazdálkodás_és_menedzsment</v>
      </c>
      <c r="G982" s="57" t="str">
        <f t="shared" si="30"/>
        <v>Szerencsi SZC Tokaji Ferenc Technikum, Szakgimnázium és Gimnázium Gazdálkodás_és_menedzsment</v>
      </c>
      <c r="H982" s="126" t="s">
        <v>75</v>
      </c>
      <c r="I982" s="127" t="s">
        <v>75</v>
      </c>
      <c r="J982" s="126" t="s">
        <v>75</v>
      </c>
      <c r="K982" s="128">
        <v>32</v>
      </c>
      <c r="L982" s="128">
        <v>81</v>
      </c>
      <c r="M982" s="117">
        <v>13</v>
      </c>
      <c r="N982" s="128">
        <v>42</v>
      </c>
      <c r="O982" s="128"/>
      <c r="P982" s="128">
        <v>8</v>
      </c>
      <c r="Q982" s="116" t="str">
        <f t="shared" si="31"/>
        <v>+</v>
      </c>
      <c r="R982" s="118"/>
      <c r="S982" s="129" t="s">
        <v>832</v>
      </c>
      <c r="T982" s="136"/>
      <c r="U982" s="131" t="s">
        <v>833</v>
      </c>
    </row>
    <row r="983" spans="1:21" ht="29" hidden="1" x14ac:dyDescent="0.35">
      <c r="A983" s="121" t="str">
        <f>IFERROR(VLOOKUP(B983,[36]lista!$B$2:$C$46,2,0),"")</f>
        <v>Borsod-Abaúj-Zemplén</v>
      </c>
      <c r="B983" s="122" t="s">
        <v>1002</v>
      </c>
      <c r="C983" s="123" t="s">
        <v>541</v>
      </c>
      <c r="D983" s="124" t="s">
        <v>835</v>
      </c>
      <c r="E983" s="125" t="s">
        <v>75</v>
      </c>
      <c r="F983" s="57" t="str">
        <f>VLOOKUP(D983,Háttér!$Q$2:$R$24,2,0)</f>
        <v>Informatika_és_távközlés</v>
      </c>
      <c r="G983" s="57" t="str">
        <f t="shared" si="30"/>
        <v>Szerencsi SZC Tokaji Ferenc Technikum, Szakgimnázium és Gimnázium Informatika_és_távközlés</v>
      </c>
      <c r="H983" s="126" t="s">
        <v>75</v>
      </c>
      <c r="I983" s="127" t="s">
        <v>75</v>
      </c>
      <c r="J983" s="126" t="s">
        <v>75</v>
      </c>
      <c r="K983" s="128">
        <v>32</v>
      </c>
      <c r="L983" s="128">
        <v>65</v>
      </c>
      <c r="M983" s="117">
        <v>20</v>
      </c>
      <c r="N983" s="128">
        <v>59</v>
      </c>
      <c r="O983" s="128"/>
      <c r="P983" s="128">
        <v>23</v>
      </c>
      <c r="Q983" s="116" t="str">
        <f t="shared" si="31"/>
        <v>-</v>
      </c>
      <c r="R983" s="118"/>
      <c r="S983" s="129" t="s">
        <v>832</v>
      </c>
      <c r="T983" s="136"/>
      <c r="U983" s="131" t="s">
        <v>833</v>
      </c>
    </row>
    <row r="984" spans="1:21" ht="29" hidden="1" x14ac:dyDescent="0.35">
      <c r="A984" s="121" t="str">
        <f>IFERROR(VLOOKUP(B984,[36]lista!$B$2:$C$46,2,0),"")</f>
        <v>Borsod-Abaúj-Zemplén</v>
      </c>
      <c r="B984" s="122" t="s">
        <v>1002</v>
      </c>
      <c r="C984" s="123" t="s">
        <v>541</v>
      </c>
      <c r="D984" s="124" t="s">
        <v>864</v>
      </c>
      <c r="E984" s="125" t="s">
        <v>75</v>
      </c>
      <c r="F984" s="57" t="str">
        <f>VLOOKUP(D984,Háttér!$Q$2:$R$24,2,0)</f>
        <v>Környezetvédelem_és_vízügy</v>
      </c>
      <c r="G984" s="57" t="str">
        <f t="shared" si="30"/>
        <v>Szerencsi SZC Tokaji Ferenc Technikum, Szakgimnázium és Gimnázium Környezetvédelem_és_vízügy</v>
      </c>
      <c r="H984" s="126" t="s">
        <v>75</v>
      </c>
      <c r="I984" s="127" t="s">
        <v>75</v>
      </c>
      <c r="J984" s="126" t="s">
        <v>75</v>
      </c>
      <c r="K984" s="128">
        <v>16</v>
      </c>
      <c r="L984" s="128">
        <v>38</v>
      </c>
      <c r="M984" s="117">
        <v>7</v>
      </c>
      <c r="N984" s="128">
        <v>33</v>
      </c>
      <c r="O984" s="128"/>
      <c r="P984" s="128">
        <v>7</v>
      </c>
      <c r="Q984" s="116" t="str">
        <f t="shared" si="31"/>
        <v>+</v>
      </c>
      <c r="R984" s="118"/>
      <c r="S984" s="129" t="s">
        <v>832</v>
      </c>
      <c r="T984" s="136"/>
      <c r="U984" s="131" t="s">
        <v>833</v>
      </c>
    </row>
    <row r="985" spans="1:21" ht="29" hidden="1" x14ac:dyDescent="0.35">
      <c r="A985" s="121" t="str">
        <f>IFERROR(VLOOKUP(B985,[36]lista!$B$2:$C$46,2,0),"")</f>
        <v>Borsod-Abaúj-Zemplén</v>
      </c>
      <c r="B985" s="122" t="s">
        <v>1002</v>
      </c>
      <c r="C985" s="123" t="s">
        <v>541</v>
      </c>
      <c r="D985" s="124" t="s">
        <v>837</v>
      </c>
      <c r="E985" s="125" t="s">
        <v>75</v>
      </c>
      <c r="F985" s="57" t="str">
        <f>VLOOKUP(D985,Háttér!$Q$2:$R$24,2,0)</f>
        <v>Rendészet_és_közszolgálat</v>
      </c>
      <c r="G985" s="57" t="str">
        <f t="shared" si="30"/>
        <v>Szerencsi SZC Tokaji Ferenc Technikum, Szakgimnázium és Gimnázium Rendészet_és_közszolgálat</v>
      </c>
      <c r="H985" s="126" t="s">
        <v>75</v>
      </c>
      <c r="I985" s="127" t="s">
        <v>75</v>
      </c>
      <c r="J985" s="126" t="s">
        <v>75</v>
      </c>
      <c r="K985" s="128">
        <v>32</v>
      </c>
      <c r="L985" s="128">
        <v>80</v>
      </c>
      <c r="M985" s="117">
        <v>32</v>
      </c>
      <c r="N985" s="128">
        <v>54</v>
      </c>
      <c r="O985" s="128"/>
      <c r="P985" s="128">
        <v>18</v>
      </c>
      <c r="Q985" s="116" t="str">
        <f t="shared" si="31"/>
        <v>+</v>
      </c>
      <c r="R985" s="118"/>
      <c r="S985" s="129" t="s">
        <v>832</v>
      </c>
      <c r="T985" s="136"/>
      <c r="U985" s="131" t="s">
        <v>839</v>
      </c>
    </row>
    <row r="986" spans="1:21" ht="29" hidden="1" x14ac:dyDescent="0.35">
      <c r="A986" s="121" t="str">
        <f>IFERROR(VLOOKUP(B986,[36]lista!$B$2:$C$46,2,0),"")</f>
        <v>Borsod-Abaúj-Zemplén</v>
      </c>
      <c r="B986" s="122" t="s">
        <v>1002</v>
      </c>
      <c r="C986" s="123" t="s">
        <v>541</v>
      </c>
      <c r="D986" s="124" t="s">
        <v>861</v>
      </c>
      <c r="E986" s="125" t="s">
        <v>75</v>
      </c>
      <c r="F986" s="57" t="str">
        <f>VLOOKUP(D986,Háttér!$Q$2:$R$24,2,0)</f>
        <v>Sport</v>
      </c>
      <c r="G986" s="57" t="str">
        <f t="shared" si="30"/>
        <v>Szerencsi SZC Tokaji Ferenc Technikum, Szakgimnázium és Gimnázium Sport</v>
      </c>
      <c r="H986" s="126" t="s">
        <v>75</v>
      </c>
      <c r="I986" s="127" t="s">
        <v>75</v>
      </c>
      <c r="J986" s="126" t="s">
        <v>75</v>
      </c>
      <c r="K986" s="128">
        <v>16</v>
      </c>
      <c r="L986" s="128">
        <v>36</v>
      </c>
      <c r="M986" s="117">
        <v>12</v>
      </c>
      <c r="N986" s="128">
        <v>43</v>
      </c>
      <c r="O986" s="128"/>
      <c r="P986" s="128">
        <v>10</v>
      </c>
      <c r="Q986" s="116" t="str">
        <f t="shared" si="31"/>
        <v>+</v>
      </c>
      <c r="R986" s="118"/>
      <c r="S986" s="129" t="s">
        <v>832</v>
      </c>
      <c r="T986" s="136"/>
      <c r="U986" s="131" t="s">
        <v>833</v>
      </c>
    </row>
    <row r="987" spans="1:21" ht="43.5" hidden="1" x14ac:dyDescent="0.35">
      <c r="A987" s="121" t="str">
        <f>IFERROR(VLOOKUP(B987,[36]lista!$B$2:$C$46,2,0),"")</f>
        <v>Borsod-Abaúj-Zemplén</v>
      </c>
      <c r="B987" s="122" t="s">
        <v>1002</v>
      </c>
      <c r="C987" s="123" t="s">
        <v>542</v>
      </c>
      <c r="D987" s="124" t="s">
        <v>848</v>
      </c>
      <c r="E987" s="125" t="s">
        <v>75</v>
      </c>
      <c r="F987" s="57" t="str">
        <f>VLOOKUP(D987,Háttér!$Q$2:$R$24,2,0)</f>
        <v>Kereskedelem</v>
      </c>
      <c r="G987" s="57" t="str">
        <f t="shared" si="30"/>
        <v>Szerencsi SZC Tokaji Kereskedelmi és Idegenforgalmi Technikum, Szakképző Iskola és Kollégium Kereskedelem</v>
      </c>
      <c r="H987" s="126" t="s">
        <v>75</v>
      </c>
      <c r="I987" s="127" t="s">
        <v>75</v>
      </c>
      <c r="J987" s="126" t="s">
        <v>75</v>
      </c>
      <c r="K987" s="128">
        <v>16</v>
      </c>
      <c r="L987" s="128">
        <v>19</v>
      </c>
      <c r="M987" s="117">
        <v>0</v>
      </c>
      <c r="N987" s="128">
        <v>10</v>
      </c>
      <c r="O987" s="128"/>
      <c r="P987" s="128">
        <v>0</v>
      </c>
      <c r="Q987" s="116" t="str">
        <f t="shared" si="31"/>
        <v>+</v>
      </c>
      <c r="R987" s="118"/>
      <c r="S987" s="129" t="s">
        <v>832</v>
      </c>
      <c r="T987" s="136"/>
      <c r="U987" s="131" t="s">
        <v>833</v>
      </c>
    </row>
    <row r="988" spans="1:21" ht="43.5" hidden="1" x14ac:dyDescent="0.35">
      <c r="A988" s="121" t="str">
        <f>IFERROR(VLOOKUP(B988,[36]lista!$B$2:$C$46,2,0),"")</f>
        <v>Borsod-Abaúj-Zemplén</v>
      </c>
      <c r="B988" s="122" t="s">
        <v>1002</v>
      </c>
      <c r="C988" s="123" t="s">
        <v>542</v>
      </c>
      <c r="D988" s="124" t="s">
        <v>831</v>
      </c>
      <c r="E988" s="125" t="s">
        <v>75</v>
      </c>
      <c r="F988" s="57" t="str">
        <f>VLOOKUP(D988,Háttér!$Q$2:$R$24,2,0)</f>
        <v>Turizmus_vendéglátás</v>
      </c>
      <c r="G988" s="57" t="str">
        <f t="shared" si="30"/>
        <v>Szerencsi SZC Tokaji Kereskedelmi és Idegenforgalmi Technikum, Szakképző Iskola és Kollégium Turizmus_vendéglátás</v>
      </c>
      <c r="H988" s="126" t="s">
        <v>75</v>
      </c>
      <c r="I988" s="127" t="s">
        <v>75</v>
      </c>
      <c r="J988" s="126" t="s">
        <v>75</v>
      </c>
      <c r="K988" s="128">
        <v>48</v>
      </c>
      <c r="L988" s="128">
        <v>50</v>
      </c>
      <c r="M988" s="117">
        <v>24</v>
      </c>
      <c r="N988" s="128">
        <v>57</v>
      </c>
      <c r="O988" s="128"/>
      <c r="P988" s="128">
        <v>27</v>
      </c>
      <c r="Q988" s="116" t="str">
        <f t="shared" si="31"/>
        <v>-</v>
      </c>
      <c r="R988" s="118"/>
      <c r="S988" s="129" t="s">
        <v>832</v>
      </c>
      <c r="T988" s="136"/>
      <c r="U988" s="131" t="s">
        <v>833</v>
      </c>
    </row>
    <row r="989" spans="1:21" ht="29" hidden="1" x14ac:dyDescent="0.35">
      <c r="A989" s="121" t="str">
        <f>IFERROR(VLOOKUP(B989,[37]lista!$B$2:$C$46,2,0),"")</f>
        <v>Jász-Nagykun-Szolnok</v>
      </c>
      <c r="B989" s="122" t="s">
        <v>1005</v>
      </c>
      <c r="C989" s="123" t="s">
        <v>545</v>
      </c>
      <c r="D989" s="124" t="s">
        <v>846</v>
      </c>
      <c r="E989" s="125" t="s">
        <v>75</v>
      </c>
      <c r="F989" s="57" t="str">
        <f>VLOOKUP(D989,Háttér!$Q$2:$R$24,2,0)</f>
        <v>Specializált_gép_és_járműgyártás</v>
      </c>
      <c r="G989" s="57" t="str">
        <f t="shared" si="30"/>
        <v>Szolnoki SZC Baross Gábor Műszaki Technikum és Szakképző Iskola Specializált_gép_és_járműgyártás</v>
      </c>
      <c r="H989" s="126" t="s">
        <v>75</v>
      </c>
      <c r="I989" s="127" t="s">
        <v>75</v>
      </c>
      <c r="J989" s="126" t="s">
        <v>75</v>
      </c>
      <c r="K989" s="128">
        <v>32</v>
      </c>
      <c r="L989" s="128">
        <v>75</v>
      </c>
      <c r="M989" s="117">
        <v>28</v>
      </c>
      <c r="N989" s="128">
        <v>67</v>
      </c>
      <c r="O989" s="128"/>
      <c r="P989" s="128">
        <v>29</v>
      </c>
      <c r="Q989" s="116" t="str">
        <f t="shared" si="31"/>
        <v>-</v>
      </c>
      <c r="R989" s="118"/>
      <c r="S989" s="129" t="s">
        <v>832</v>
      </c>
      <c r="T989" s="136"/>
      <c r="U989" s="131" t="s">
        <v>833</v>
      </c>
    </row>
    <row r="990" spans="1:21" ht="29" hidden="1" x14ac:dyDescent="0.35">
      <c r="A990" s="121" t="str">
        <f>IFERROR(VLOOKUP(B990,[37]lista!$B$2:$C$46,2,0),"")</f>
        <v>Jász-Nagykun-Szolnok</v>
      </c>
      <c r="B990" s="122" t="s">
        <v>1005</v>
      </c>
      <c r="C990" s="123" t="s">
        <v>545</v>
      </c>
      <c r="D990" s="124" t="s">
        <v>834</v>
      </c>
      <c r="E990" s="125" t="s">
        <v>75</v>
      </c>
      <c r="F990" s="57" t="str">
        <f>VLOOKUP(D990,Háttér!$Q$2:$R$24,2,0)</f>
        <v>Gépészet</v>
      </c>
      <c r="G990" s="57" t="str">
        <f t="shared" si="30"/>
        <v>Szolnoki SZC Baross Gábor Műszaki Technikum és Szakképző Iskola Gépészet</v>
      </c>
      <c r="H990" s="126" t="s">
        <v>75</v>
      </c>
      <c r="I990" s="127" t="s">
        <v>75</v>
      </c>
      <c r="J990" s="126" t="s">
        <v>75</v>
      </c>
      <c r="K990" s="128">
        <v>32</v>
      </c>
      <c r="L990" s="128">
        <v>37</v>
      </c>
      <c r="M990" s="117">
        <v>12</v>
      </c>
      <c r="N990" s="128">
        <v>24</v>
      </c>
      <c r="O990" s="128"/>
      <c r="P990" s="128">
        <v>6</v>
      </c>
      <c r="Q990" s="116" t="str">
        <f t="shared" si="31"/>
        <v>+</v>
      </c>
      <c r="R990" s="118"/>
      <c r="S990" s="129" t="s">
        <v>832</v>
      </c>
      <c r="T990" s="136"/>
      <c r="U990" s="131" t="s">
        <v>833</v>
      </c>
    </row>
    <row r="991" spans="1:21" ht="29" hidden="1" x14ac:dyDescent="0.35">
      <c r="A991" s="121" t="str">
        <f>IFERROR(VLOOKUP(B991,[37]lista!$B$2:$C$46,2,0),"")</f>
        <v>Jász-Nagykun-Szolnok</v>
      </c>
      <c r="B991" s="122" t="s">
        <v>1005</v>
      </c>
      <c r="C991" s="219" t="s">
        <v>743</v>
      </c>
      <c r="D991" s="124" t="s">
        <v>835</v>
      </c>
      <c r="E991" s="125" t="s">
        <v>75</v>
      </c>
      <c r="F991" s="57" t="str">
        <f>VLOOKUP(D991,Háttér!$Q$2:$R$24,2,0)</f>
        <v>Informatika_és_távközlés</v>
      </c>
      <c r="G991" s="57" t="str">
        <f t="shared" si="30"/>
        <v>Szolnoki SZC Damjanich János Szakképző Iskola és Kollégium Informatika_és_távközlés</v>
      </c>
      <c r="H991" s="126" t="s">
        <v>75</v>
      </c>
      <c r="I991" s="127" t="s">
        <v>75</v>
      </c>
      <c r="J991" s="126" t="s">
        <v>75</v>
      </c>
      <c r="K991" s="128">
        <v>24</v>
      </c>
      <c r="L991" s="128">
        <v>36</v>
      </c>
      <c r="M991" s="128">
        <v>20</v>
      </c>
      <c r="N991" s="128">
        <v>35</v>
      </c>
      <c r="O991" s="128"/>
      <c r="P991" s="128">
        <v>21</v>
      </c>
      <c r="Q991" s="116" t="str">
        <f t="shared" si="31"/>
        <v>-</v>
      </c>
      <c r="R991" s="118"/>
      <c r="S991" s="129" t="s">
        <v>832</v>
      </c>
      <c r="T991" s="136"/>
      <c r="U991" s="131" t="s">
        <v>833</v>
      </c>
    </row>
    <row r="992" spans="1:21" ht="29" hidden="1" x14ac:dyDescent="0.35">
      <c r="A992" s="121" t="str">
        <f>IFERROR(VLOOKUP(B992,[37]lista!$B$2:$C$46,2,0),"")</f>
        <v>Jász-Nagykun-Szolnok</v>
      </c>
      <c r="B992" s="122" t="s">
        <v>1005</v>
      </c>
      <c r="C992" s="123" t="s">
        <v>743</v>
      </c>
      <c r="D992" s="124" t="s">
        <v>836</v>
      </c>
      <c r="E992" s="125" t="s">
        <v>75</v>
      </c>
      <c r="F992" s="57" t="str">
        <f>VLOOKUP(D992,Háttér!$Q$2:$R$24,2,0)</f>
        <v>Gazdálkodás_és_menedzsment</v>
      </c>
      <c r="G992" s="57" t="str">
        <f t="shared" si="30"/>
        <v>Szolnoki SZC Damjanich János Szakképző Iskola és Kollégium Gazdálkodás_és_menedzsment</v>
      </c>
      <c r="H992" s="126" t="s">
        <v>75</v>
      </c>
      <c r="I992" s="127" t="s">
        <v>75</v>
      </c>
      <c r="J992" s="126" t="s">
        <v>75</v>
      </c>
      <c r="K992" s="128">
        <v>12</v>
      </c>
      <c r="L992" s="128">
        <v>22</v>
      </c>
      <c r="M992" s="128">
        <v>5</v>
      </c>
      <c r="N992" s="128">
        <v>16</v>
      </c>
      <c r="O992" s="128"/>
      <c r="P992" s="128">
        <v>11</v>
      </c>
      <c r="Q992" s="116" t="str">
        <f t="shared" si="31"/>
        <v>-</v>
      </c>
      <c r="R992" s="118"/>
      <c r="S992" s="129" t="s">
        <v>832</v>
      </c>
      <c r="T992" s="136"/>
      <c r="U992" s="131" t="s">
        <v>833</v>
      </c>
    </row>
    <row r="993" spans="1:21" ht="29" hidden="1" x14ac:dyDescent="0.35">
      <c r="A993" s="121" t="str">
        <f>IFERROR(VLOOKUP(B993,[37]lista!$B$2:$C$46,2,0),"")</f>
        <v>Jász-Nagykun-Szolnok</v>
      </c>
      <c r="B993" s="122" t="s">
        <v>1005</v>
      </c>
      <c r="C993" s="123" t="s">
        <v>546</v>
      </c>
      <c r="D993" s="124" t="s">
        <v>846</v>
      </c>
      <c r="E993" s="125" t="s">
        <v>869</v>
      </c>
      <c r="F993" s="57" t="str">
        <f>VLOOKUP(D993,Háttér!$Q$2:$R$24,2,0)</f>
        <v>Specializált_gép_és_járműgyártás</v>
      </c>
      <c r="G993" s="57" t="str">
        <f t="shared" si="30"/>
        <v>Szolnoki SZC Jendrassik György Gépipari Technikum Specializált_gép_és_járműgyártás</v>
      </c>
      <c r="H993" s="126" t="s">
        <v>74</v>
      </c>
      <c r="I993" s="127" t="s">
        <v>75</v>
      </c>
      <c r="J993" s="126" t="s">
        <v>75</v>
      </c>
      <c r="K993" s="128">
        <v>32</v>
      </c>
      <c r="L993" s="128">
        <v>72</v>
      </c>
      <c r="M993" s="128">
        <v>24</v>
      </c>
      <c r="N993" s="128">
        <v>70</v>
      </c>
      <c r="O993" s="128"/>
      <c r="P993" s="128">
        <v>31</v>
      </c>
      <c r="Q993" s="116" t="str">
        <f t="shared" si="31"/>
        <v>-</v>
      </c>
      <c r="R993" s="118"/>
      <c r="S993" s="129" t="s">
        <v>832</v>
      </c>
      <c r="T993" s="137"/>
      <c r="U993" s="131" t="s">
        <v>833</v>
      </c>
    </row>
    <row r="994" spans="1:21" ht="29" hidden="1" x14ac:dyDescent="0.35">
      <c r="A994" s="121" t="str">
        <f>IFERROR(VLOOKUP(B994,[37]lista!$B$2:$C$46,2,0),"")</f>
        <v>Jász-Nagykun-Szolnok</v>
      </c>
      <c r="B994" s="122" t="s">
        <v>1005</v>
      </c>
      <c r="C994" s="123" t="s">
        <v>546</v>
      </c>
      <c r="D994" s="124" t="s">
        <v>834</v>
      </c>
      <c r="E994" s="125" t="s">
        <v>75</v>
      </c>
      <c r="F994" s="57" t="str">
        <f>VLOOKUP(D994,Háttér!$Q$2:$R$24,2,0)</f>
        <v>Gépészet</v>
      </c>
      <c r="G994" s="57" t="str">
        <f t="shared" si="30"/>
        <v>Szolnoki SZC Jendrassik György Gépipari Technikum Gépészet</v>
      </c>
      <c r="H994" s="126" t="s">
        <v>75</v>
      </c>
      <c r="I994" s="127" t="s">
        <v>75</v>
      </c>
      <c r="J994" s="126" t="s">
        <v>75</v>
      </c>
      <c r="K994" s="128">
        <v>64</v>
      </c>
      <c r="L994" s="128">
        <v>111</v>
      </c>
      <c r="M994" s="128">
        <v>40</v>
      </c>
      <c r="N994" s="128">
        <v>107</v>
      </c>
      <c r="O994" s="128"/>
      <c r="P994" s="128">
        <v>45</v>
      </c>
      <c r="Q994" s="116" t="str">
        <f t="shared" si="31"/>
        <v>-</v>
      </c>
      <c r="R994" s="118"/>
      <c r="S994" s="129" t="s">
        <v>832</v>
      </c>
      <c r="T994" s="136"/>
      <c r="U994" s="131" t="s">
        <v>833</v>
      </c>
    </row>
    <row r="995" spans="1:21" ht="29" hidden="1" x14ac:dyDescent="0.35">
      <c r="A995" s="121" t="str">
        <f>IFERROR(VLOOKUP(B995,[37]lista!$B$2:$C$46,2,0),"")</f>
        <v>Jász-Nagykun-Szolnok</v>
      </c>
      <c r="B995" s="122" t="s">
        <v>1005</v>
      </c>
      <c r="C995" s="123" t="s">
        <v>546</v>
      </c>
      <c r="D995" s="124" t="s">
        <v>847</v>
      </c>
      <c r="E995" s="125" t="s">
        <v>75</v>
      </c>
      <c r="F995" s="57" t="str">
        <f>VLOOKUP(D995,Háttér!$Q$2:$R$24,2,0)</f>
        <v>Közlekedés_és_szállítmányozás</v>
      </c>
      <c r="G995" s="57" t="str">
        <f t="shared" si="30"/>
        <v>Szolnoki SZC Jendrassik György Gépipari Technikum Közlekedés_és_szállítmányozás</v>
      </c>
      <c r="H995" s="126" t="s">
        <v>75</v>
      </c>
      <c r="I995" s="127" t="s">
        <v>75</v>
      </c>
      <c r="J995" s="126" t="s">
        <v>75</v>
      </c>
      <c r="K995" s="128">
        <v>32</v>
      </c>
      <c r="L995" s="128">
        <v>59</v>
      </c>
      <c r="M995" s="128">
        <v>27</v>
      </c>
      <c r="N995" s="128">
        <v>74</v>
      </c>
      <c r="O995" s="128"/>
      <c r="P995" s="128">
        <v>21</v>
      </c>
      <c r="Q995" s="116" t="str">
        <f t="shared" si="31"/>
        <v>+</v>
      </c>
      <c r="R995" s="118"/>
      <c r="S995" s="129" t="s">
        <v>832</v>
      </c>
      <c r="T995" s="136"/>
      <c r="U995" s="131" t="s">
        <v>833</v>
      </c>
    </row>
    <row r="996" spans="1:21" ht="29" hidden="1" x14ac:dyDescent="0.35">
      <c r="A996" s="121" t="str">
        <f>IFERROR(VLOOKUP(B996,[37]lista!$B$2:$C$46,2,0),"")</f>
        <v>Jász-Nagykun-Szolnok</v>
      </c>
      <c r="B996" s="122" t="s">
        <v>1005</v>
      </c>
      <c r="C996" s="123" t="s">
        <v>547</v>
      </c>
      <c r="D996" s="124" t="s">
        <v>847</v>
      </c>
      <c r="E996" s="125" t="s">
        <v>75</v>
      </c>
      <c r="F996" s="57" t="str">
        <f>VLOOKUP(D996,Háttér!$Q$2:$R$24,2,0)</f>
        <v>Közlekedés_és_szállítmányozás</v>
      </c>
      <c r="G996" s="57" t="str">
        <f t="shared" si="30"/>
        <v>Szolnoki SZC Kereskedelmi és Vendéglátóipari Technikum és Szakképző Iskola Közlekedés_és_szállítmányozás</v>
      </c>
      <c r="H996" s="126" t="s">
        <v>75</v>
      </c>
      <c r="I996" s="127" t="s">
        <v>75</v>
      </c>
      <c r="J996" s="126" t="s">
        <v>75</v>
      </c>
      <c r="K996" s="128">
        <v>16</v>
      </c>
      <c r="L996" s="128">
        <v>21</v>
      </c>
      <c r="M996" s="117">
        <v>3</v>
      </c>
      <c r="N996" s="128">
        <v>33</v>
      </c>
      <c r="O996" s="128"/>
      <c r="P996" s="128">
        <v>9</v>
      </c>
      <c r="Q996" s="116" t="str">
        <f t="shared" si="31"/>
        <v>-</v>
      </c>
      <c r="R996" s="118"/>
      <c r="S996" s="129" t="s">
        <v>832</v>
      </c>
      <c r="T996" s="136"/>
      <c r="U996" s="131" t="s">
        <v>833</v>
      </c>
    </row>
    <row r="997" spans="1:21" ht="29" hidden="1" x14ac:dyDescent="0.35">
      <c r="A997" s="121" t="str">
        <f>IFERROR(VLOOKUP(B997,[37]lista!$B$2:$C$46,2,0),"")</f>
        <v>Jász-Nagykun-Szolnok</v>
      </c>
      <c r="B997" s="122" t="s">
        <v>1005</v>
      </c>
      <c r="C997" s="123" t="s">
        <v>547</v>
      </c>
      <c r="D997" s="124" t="s">
        <v>848</v>
      </c>
      <c r="E997" s="125" t="s">
        <v>75</v>
      </c>
      <c r="F997" s="57" t="str">
        <f>VLOOKUP(D997,Háttér!$Q$2:$R$24,2,0)</f>
        <v>Kereskedelem</v>
      </c>
      <c r="G997" s="57" t="str">
        <f t="shared" si="30"/>
        <v>Szolnoki SZC Kereskedelmi és Vendéglátóipari Technikum és Szakképző Iskola Kereskedelem</v>
      </c>
      <c r="H997" s="126" t="s">
        <v>75</v>
      </c>
      <c r="I997" s="127" t="s">
        <v>75</v>
      </c>
      <c r="J997" s="126" t="s">
        <v>75</v>
      </c>
      <c r="K997" s="128">
        <v>16</v>
      </c>
      <c r="L997" s="128">
        <v>45</v>
      </c>
      <c r="M997" s="117">
        <v>17</v>
      </c>
      <c r="N997" s="128">
        <v>45</v>
      </c>
      <c r="O997" s="128"/>
      <c r="P997" s="128">
        <v>18</v>
      </c>
      <c r="Q997" s="116" t="str">
        <f t="shared" si="31"/>
        <v>-</v>
      </c>
      <c r="R997" s="118"/>
      <c r="S997" s="129" t="s">
        <v>832</v>
      </c>
      <c r="T997" s="136"/>
      <c r="U997" s="131" t="s">
        <v>833</v>
      </c>
    </row>
    <row r="998" spans="1:21" ht="29" hidden="1" x14ac:dyDescent="0.35">
      <c r="A998" s="121" t="str">
        <f>IFERROR(VLOOKUP(B998,[37]lista!$B$2:$C$46,2,0),"")</f>
        <v>Jász-Nagykun-Szolnok</v>
      </c>
      <c r="B998" s="122" t="s">
        <v>1005</v>
      </c>
      <c r="C998" s="123" t="s">
        <v>547</v>
      </c>
      <c r="D998" s="124" t="s">
        <v>831</v>
      </c>
      <c r="E998" s="125" t="s">
        <v>75</v>
      </c>
      <c r="F998" s="57" t="str">
        <f>VLOOKUP(D998,Háttér!$Q$2:$R$24,2,0)</f>
        <v>Turizmus_vendéglátás</v>
      </c>
      <c r="G998" s="57" t="str">
        <f t="shared" si="30"/>
        <v>Szolnoki SZC Kereskedelmi és Vendéglátóipari Technikum és Szakképző Iskola Turizmus_vendéglátás</v>
      </c>
      <c r="H998" s="126" t="s">
        <v>75</v>
      </c>
      <c r="I998" s="127" t="s">
        <v>75</v>
      </c>
      <c r="J998" s="126" t="s">
        <v>75</v>
      </c>
      <c r="K998" s="128">
        <v>64</v>
      </c>
      <c r="L998" s="128">
        <v>88</v>
      </c>
      <c r="M998" s="117">
        <v>34</v>
      </c>
      <c r="N998" s="128">
        <v>68</v>
      </c>
      <c r="O998" s="128"/>
      <c r="P998" s="128">
        <v>24</v>
      </c>
      <c r="Q998" s="116" t="str">
        <f t="shared" si="31"/>
        <v>+</v>
      </c>
      <c r="R998" s="118"/>
      <c r="S998" s="129" t="s">
        <v>832</v>
      </c>
      <c r="T998" s="136"/>
      <c r="U998" s="131" t="s">
        <v>833</v>
      </c>
    </row>
    <row r="999" spans="1:21" ht="29" hidden="1" x14ac:dyDescent="0.35">
      <c r="A999" s="121" t="str">
        <f>IFERROR(VLOOKUP(B999,[37]lista!$B$2:$C$46,2,0),"")</f>
        <v>Jász-Nagykun-Szolnok</v>
      </c>
      <c r="B999" s="122" t="s">
        <v>1005</v>
      </c>
      <c r="C999" s="123" t="s">
        <v>548</v>
      </c>
      <c r="D999" s="124" t="s">
        <v>846</v>
      </c>
      <c r="E999" s="125" t="s">
        <v>75</v>
      </c>
      <c r="F999" s="57" t="str">
        <f>VLOOKUP(D999,Háttér!$Q$2:$R$24,2,0)</f>
        <v>Specializált_gép_és_járműgyártás</v>
      </c>
      <c r="G999" s="57" t="str">
        <f t="shared" si="30"/>
        <v>Szolnoki SZC Klapka György Technikum és Szakképző Iskola Specializált_gép_és_járműgyártás</v>
      </c>
      <c r="H999" s="126" t="s">
        <v>75</v>
      </c>
      <c r="I999" s="127" t="s">
        <v>75</v>
      </c>
      <c r="J999" s="126" t="s">
        <v>75</v>
      </c>
      <c r="K999" s="128">
        <v>16</v>
      </c>
      <c r="L999" s="128">
        <v>27</v>
      </c>
      <c r="M999" s="117">
        <v>10</v>
      </c>
      <c r="N999" s="128">
        <v>26</v>
      </c>
      <c r="O999" s="128"/>
      <c r="P999" s="128">
        <v>5</v>
      </c>
      <c r="Q999" s="116" t="str">
        <f t="shared" si="31"/>
        <v>+</v>
      </c>
      <c r="R999" s="118"/>
      <c r="S999" s="129" t="s">
        <v>832</v>
      </c>
      <c r="T999" s="136"/>
      <c r="U999" s="131" t="s">
        <v>833</v>
      </c>
    </row>
    <row r="1000" spans="1:21" ht="29" hidden="1" x14ac:dyDescent="0.35">
      <c r="A1000" s="121" t="str">
        <f>IFERROR(VLOOKUP(B1000,[37]lista!$B$2:$C$46,2,0),"")</f>
        <v>Jász-Nagykun-Szolnok</v>
      </c>
      <c r="B1000" s="122" t="s">
        <v>1005</v>
      </c>
      <c r="C1000" s="123" t="s">
        <v>548</v>
      </c>
      <c r="D1000" s="124" t="s">
        <v>848</v>
      </c>
      <c r="E1000" s="125" t="s">
        <v>75</v>
      </c>
      <c r="F1000" s="57" t="str">
        <f>VLOOKUP(D1000,Háttér!$Q$2:$R$24,2,0)</f>
        <v>Kereskedelem</v>
      </c>
      <c r="G1000" s="57" t="str">
        <f t="shared" si="30"/>
        <v>Szolnoki SZC Klapka György Technikum és Szakképző Iskola Kereskedelem</v>
      </c>
      <c r="H1000" s="126" t="s">
        <v>75</v>
      </c>
      <c r="I1000" s="127" t="s">
        <v>75</v>
      </c>
      <c r="J1000" s="126" t="s">
        <v>75</v>
      </c>
      <c r="K1000" s="128">
        <v>16</v>
      </c>
      <c r="L1000" s="128">
        <v>26</v>
      </c>
      <c r="M1000" s="117">
        <v>5</v>
      </c>
      <c r="N1000" s="128">
        <v>22</v>
      </c>
      <c r="O1000" s="128"/>
      <c r="P1000" s="128">
        <v>8</v>
      </c>
      <c r="Q1000" s="116" t="str">
        <f t="shared" si="31"/>
        <v>-</v>
      </c>
      <c r="R1000" s="118"/>
      <c r="S1000" s="129" t="s">
        <v>832</v>
      </c>
      <c r="T1000" s="136"/>
      <c r="U1000" s="131" t="s">
        <v>833</v>
      </c>
    </row>
    <row r="1001" spans="1:21" ht="29" hidden="1" x14ac:dyDescent="0.35">
      <c r="A1001" s="121" t="str">
        <f>IFERROR(VLOOKUP(B1001,[37]lista!$B$2:$C$46,2,0),"")</f>
        <v>Jász-Nagykun-Szolnok</v>
      </c>
      <c r="B1001" s="122" t="s">
        <v>1005</v>
      </c>
      <c r="C1001" s="123" t="s">
        <v>548</v>
      </c>
      <c r="D1001" s="124" t="s">
        <v>840</v>
      </c>
      <c r="E1001" s="125" t="s">
        <v>75</v>
      </c>
      <c r="F1001" s="57" t="str">
        <f>VLOOKUP(D1001,Háttér!$Q$2:$R$24,2,0)</f>
        <v>Szépészet</v>
      </c>
      <c r="G1001" s="57" t="str">
        <f t="shared" si="30"/>
        <v>Szolnoki SZC Klapka György Technikum és Szakképző Iskola Szépészet</v>
      </c>
      <c r="H1001" s="126" t="s">
        <v>75</v>
      </c>
      <c r="I1001" s="127" t="s">
        <v>75</v>
      </c>
      <c r="J1001" s="126" t="s">
        <v>75</v>
      </c>
      <c r="K1001" s="128">
        <v>32</v>
      </c>
      <c r="L1001" s="128">
        <v>85</v>
      </c>
      <c r="M1001" s="117">
        <v>25</v>
      </c>
      <c r="N1001" s="128">
        <v>80</v>
      </c>
      <c r="O1001" s="128"/>
      <c r="P1001" s="128">
        <v>24</v>
      </c>
      <c r="Q1001" s="116" t="str">
        <f t="shared" si="31"/>
        <v>+</v>
      </c>
      <c r="R1001" s="118"/>
      <c r="S1001" s="129" t="s">
        <v>832</v>
      </c>
      <c r="T1001" s="136"/>
      <c r="U1001" s="131" t="s">
        <v>833</v>
      </c>
    </row>
    <row r="1002" spans="1:21" ht="29" hidden="1" x14ac:dyDescent="0.35">
      <c r="A1002" s="121" t="str">
        <f>IFERROR(VLOOKUP(B1002,[37]lista!$B$2:$C$46,2,0),"")</f>
        <v>Jász-Nagykun-Szolnok</v>
      </c>
      <c r="B1002" s="122" t="s">
        <v>1005</v>
      </c>
      <c r="C1002" s="123" t="s">
        <v>552</v>
      </c>
      <c r="D1002" s="124" t="s">
        <v>840</v>
      </c>
      <c r="E1002" s="125" t="s">
        <v>75</v>
      </c>
      <c r="F1002" s="57" t="str">
        <f>VLOOKUP(D1002,Háttér!$Q$2:$R$24,2,0)</f>
        <v>Szépészet</v>
      </c>
      <c r="G1002" s="57" t="str">
        <f t="shared" si="30"/>
        <v>Szolnoki SZC Kreatív Technikum és Szakképző Iskola Szépészet</v>
      </c>
      <c r="H1002" s="126" t="s">
        <v>75</v>
      </c>
      <c r="I1002" s="127" t="s">
        <v>75</v>
      </c>
      <c r="J1002" s="126" t="s">
        <v>75</v>
      </c>
      <c r="K1002" s="128">
        <v>32</v>
      </c>
      <c r="L1002" s="128">
        <v>191</v>
      </c>
      <c r="M1002" s="117">
        <v>32</v>
      </c>
      <c r="N1002" s="128">
        <v>120</v>
      </c>
      <c r="O1002" s="128"/>
      <c r="P1002" s="128">
        <v>38</v>
      </c>
      <c r="Q1002" s="116" t="str">
        <f t="shared" si="31"/>
        <v>-</v>
      </c>
      <c r="R1002" s="118"/>
      <c r="S1002" s="129" t="s">
        <v>832</v>
      </c>
      <c r="T1002" s="136"/>
      <c r="U1002" s="131" t="s">
        <v>833</v>
      </c>
    </row>
    <row r="1003" spans="1:21" ht="29" hidden="1" x14ac:dyDescent="0.35">
      <c r="A1003" s="121" t="str">
        <f>IFERROR(VLOOKUP(B1003,[37]lista!$B$2:$C$46,2,0),"")</f>
        <v>Jász-Nagykun-Szolnok</v>
      </c>
      <c r="B1003" s="122" t="s">
        <v>1005</v>
      </c>
      <c r="C1003" s="123" t="s">
        <v>552</v>
      </c>
      <c r="D1003" s="124" t="s">
        <v>845</v>
      </c>
      <c r="E1003" s="125" t="s">
        <v>75</v>
      </c>
      <c r="F1003" s="57" t="str">
        <f>VLOOKUP(D1003,Háttér!$Q$2:$R$24,2,0)</f>
        <v>Kreatív</v>
      </c>
      <c r="G1003" s="57" t="str">
        <f t="shared" si="30"/>
        <v>Szolnoki SZC Kreatív Technikum és Szakképző Iskola Kreatív</v>
      </c>
      <c r="H1003" s="126" t="s">
        <v>75</v>
      </c>
      <c r="I1003" s="127" t="s">
        <v>75</v>
      </c>
      <c r="J1003" s="126" t="s">
        <v>75</v>
      </c>
      <c r="K1003" s="128">
        <v>32</v>
      </c>
      <c r="L1003" s="128">
        <v>106</v>
      </c>
      <c r="M1003" s="117">
        <v>18</v>
      </c>
      <c r="N1003" s="128">
        <v>9</v>
      </c>
      <c r="O1003" s="128"/>
      <c r="P1003" s="128">
        <v>3</v>
      </c>
      <c r="Q1003" s="116" t="str">
        <f t="shared" si="31"/>
        <v>+</v>
      </c>
      <c r="R1003" s="118"/>
      <c r="S1003" s="129" t="s">
        <v>832</v>
      </c>
      <c r="T1003" s="136"/>
      <c r="U1003" s="131" t="s">
        <v>833</v>
      </c>
    </row>
    <row r="1004" spans="1:21" ht="29" hidden="1" x14ac:dyDescent="0.35">
      <c r="A1004" s="121" t="str">
        <f>IFERROR(VLOOKUP(B1004,[37]lista!$B$2:$C$46,2,0),"")</f>
        <v>Jász-Nagykun-Szolnok</v>
      </c>
      <c r="B1004" s="122" t="s">
        <v>1005</v>
      </c>
      <c r="C1004" s="123" t="s">
        <v>552</v>
      </c>
      <c r="D1004" s="124" t="s">
        <v>837</v>
      </c>
      <c r="E1004" s="125" t="s">
        <v>75</v>
      </c>
      <c r="F1004" s="57" t="str">
        <f>VLOOKUP(D1004,Háttér!$Q$2:$R$24,2,0)</f>
        <v>Rendészet_és_közszolgálat</v>
      </c>
      <c r="G1004" s="57" t="str">
        <f t="shared" si="30"/>
        <v>Szolnoki SZC Kreatív Technikum és Szakképző Iskola Rendészet_és_közszolgálat</v>
      </c>
      <c r="H1004" s="126" t="s">
        <v>75</v>
      </c>
      <c r="I1004" s="127" t="s">
        <v>75</v>
      </c>
      <c r="J1004" s="126" t="s">
        <v>75</v>
      </c>
      <c r="K1004" s="128">
        <v>16</v>
      </c>
      <c r="L1004" s="128">
        <v>80</v>
      </c>
      <c r="M1004" s="117">
        <v>16</v>
      </c>
      <c r="N1004" s="128">
        <v>10</v>
      </c>
      <c r="O1004" s="128"/>
      <c r="P1004" s="128">
        <v>5</v>
      </c>
      <c r="Q1004" s="116" t="str">
        <f t="shared" si="31"/>
        <v>+</v>
      </c>
      <c r="R1004" s="118"/>
      <c r="S1004" s="129" t="s">
        <v>832</v>
      </c>
      <c r="T1004" s="130" t="s">
        <v>1006</v>
      </c>
      <c r="U1004" s="131" t="s">
        <v>839</v>
      </c>
    </row>
    <row r="1005" spans="1:21" ht="29" hidden="1" x14ac:dyDescent="0.35">
      <c r="A1005" s="121" t="str">
        <f>IFERROR(VLOOKUP(B1005,[37]lista!$B$2:$C$46,2,0),"")</f>
        <v>Jász-Nagykun-Szolnok</v>
      </c>
      <c r="B1005" s="122" t="s">
        <v>1005</v>
      </c>
      <c r="C1005" s="123" t="s">
        <v>552</v>
      </c>
      <c r="D1005" s="124" t="s">
        <v>835</v>
      </c>
      <c r="E1005" s="125" t="s">
        <v>75</v>
      </c>
      <c r="F1005" s="57" t="str">
        <f>VLOOKUP(D1005,Háttér!$Q$2:$R$24,2,0)</f>
        <v>Informatika_és_távközlés</v>
      </c>
      <c r="G1005" s="57" t="str">
        <f t="shared" si="30"/>
        <v>Szolnoki SZC Kreatív Technikum és Szakképző Iskola Informatika_és_távközlés</v>
      </c>
      <c r="H1005" s="126" t="s">
        <v>75</v>
      </c>
      <c r="I1005" s="127" t="s">
        <v>75</v>
      </c>
      <c r="J1005" s="126" t="s">
        <v>75</v>
      </c>
      <c r="K1005" s="128">
        <v>16</v>
      </c>
      <c r="L1005" s="128">
        <v>76</v>
      </c>
      <c r="M1005" s="117">
        <v>16</v>
      </c>
      <c r="N1005" s="128">
        <v>14</v>
      </c>
      <c r="O1005" s="128"/>
      <c r="P1005" s="128">
        <v>5</v>
      </c>
      <c r="Q1005" s="116" t="str">
        <f t="shared" si="31"/>
        <v>+</v>
      </c>
      <c r="R1005" s="118"/>
      <c r="S1005" s="129" t="s">
        <v>832</v>
      </c>
      <c r="T1005" s="136"/>
      <c r="U1005" s="131" t="s">
        <v>833</v>
      </c>
    </row>
    <row r="1006" spans="1:21" ht="29" hidden="1" x14ac:dyDescent="0.35">
      <c r="A1006" s="121" t="str">
        <f>IFERROR(VLOOKUP(B1006,[37]lista!$B$2:$C$46,2,0),"")</f>
        <v>Jász-Nagykun-Szolnok</v>
      </c>
      <c r="B1006" s="169" t="s">
        <v>1005</v>
      </c>
      <c r="C1006" s="200" t="s">
        <v>549</v>
      </c>
      <c r="D1006" s="167" t="s">
        <v>857</v>
      </c>
      <c r="E1006" s="148" t="s">
        <v>75</v>
      </c>
      <c r="F1006" s="57" t="str">
        <f>VLOOKUP(D1006,Háttér!$Q$2:$R$24,2,0)</f>
        <v>Elektronika_és_elektrotechnika</v>
      </c>
      <c r="G1006" s="57" t="str">
        <f t="shared" si="30"/>
        <v>Szolnoki SZC Pálfy - Vízügyi Technikum Elektronika_és_elektrotechnika</v>
      </c>
      <c r="H1006" s="126" t="s">
        <v>75</v>
      </c>
      <c r="I1006" s="201" t="s">
        <v>75</v>
      </c>
      <c r="J1006" s="126" t="s">
        <v>75</v>
      </c>
      <c r="K1006" s="202">
        <v>32</v>
      </c>
      <c r="L1006" s="128">
        <v>81</v>
      </c>
      <c r="M1006" s="117">
        <v>32</v>
      </c>
      <c r="N1006" s="128">
        <v>93</v>
      </c>
      <c r="O1006" s="128"/>
      <c r="P1006" s="128">
        <v>26</v>
      </c>
      <c r="Q1006" s="116" t="str">
        <f t="shared" si="31"/>
        <v>+</v>
      </c>
      <c r="R1006" s="118"/>
      <c r="S1006" s="129" t="s">
        <v>832</v>
      </c>
      <c r="T1006" s="136"/>
      <c r="U1006" s="131" t="s">
        <v>833</v>
      </c>
    </row>
    <row r="1007" spans="1:21" ht="29" hidden="1" x14ac:dyDescent="0.35">
      <c r="A1007" s="121" t="str">
        <f>IFERROR(VLOOKUP(B1007,[37]lista!$B$2:$C$46,2,0),"")</f>
        <v>Jász-Nagykun-Szolnok</v>
      </c>
      <c r="B1007" s="169" t="s">
        <v>1005</v>
      </c>
      <c r="C1007" s="200" t="s">
        <v>549</v>
      </c>
      <c r="D1007" s="167" t="s">
        <v>851</v>
      </c>
      <c r="E1007" s="148" t="s">
        <v>75</v>
      </c>
      <c r="F1007" s="57" t="str">
        <f>VLOOKUP(D1007,Háttér!$Q$2:$R$24,2,0)</f>
        <v>Építőipar</v>
      </c>
      <c r="G1007" s="57" t="str">
        <f t="shared" si="30"/>
        <v>Szolnoki SZC Pálfy - Vízügyi Technikum Építőipar</v>
      </c>
      <c r="H1007" s="126" t="s">
        <v>75</v>
      </c>
      <c r="I1007" s="201" t="s">
        <v>75</v>
      </c>
      <c r="J1007" s="126" t="s">
        <v>75</v>
      </c>
      <c r="K1007" s="202">
        <v>32</v>
      </c>
      <c r="L1007" s="128">
        <v>48</v>
      </c>
      <c r="M1007" s="117">
        <v>22</v>
      </c>
      <c r="N1007" s="128">
        <v>72</v>
      </c>
      <c r="O1007" s="128"/>
      <c r="P1007" s="128">
        <v>22</v>
      </c>
      <c r="Q1007" s="116" t="str">
        <f t="shared" si="31"/>
        <v>+</v>
      </c>
      <c r="R1007" s="118"/>
      <c r="S1007" s="129" t="s">
        <v>832</v>
      </c>
      <c r="T1007" s="136"/>
      <c r="U1007" s="131" t="s">
        <v>833</v>
      </c>
    </row>
    <row r="1008" spans="1:21" ht="29" hidden="1" x14ac:dyDescent="0.35">
      <c r="A1008" s="121" t="str">
        <f>IFERROR(VLOOKUP(B1008,[37]lista!$B$2:$C$46,2,0),"")</f>
        <v>Jász-Nagykun-Szolnok</v>
      </c>
      <c r="B1008" s="122" t="s">
        <v>1005</v>
      </c>
      <c r="C1008" s="123" t="s">
        <v>549</v>
      </c>
      <c r="D1008" s="124" t="s">
        <v>835</v>
      </c>
      <c r="E1008" s="125" t="s">
        <v>75</v>
      </c>
      <c r="F1008" s="57" t="str">
        <f>VLOOKUP(D1008,Háttér!$Q$2:$R$24,2,0)</f>
        <v>Informatika_és_távközlés</v>
      </c>
      <c r="G1008" s="57" t="str">
        <f t="shared" si="30"/>
        <v>Szolnoki SZC Pálfy - Vízügyi Technikum Informatika_és_távközlés</v>
      </c>
      <c r="H1008" s="126" t="s">
        <v>75</v>
      </c>
      <c r="I1008" s="127" t="s">
        <v>75</v>
      </c>
      <c r="J1008" s="126" t="s">
        <v>75</v>
      </c>
      <c r="K1008" s="128">
        <v>48</v>
      </c>
      <c r="L1008" s="128">
        <v>163</v>
      </c>
      <c r="M1008" s="117">
        <v>48</v>
      </c>
      <c r="N1008" s="128">
        <v>150</v>
      </c>
      <c r="O1008" s="128"/>
      <c r="P1008" s="128">
        <v>37</v>
      </c>
      <c r="Q1008" s="116" t="str">
        <f t="shared" si="31"/>
        <v>+</v>
      </c>
      <c r="R1008" s="118"/>
      <c r="S1008" s="129" t="s">
        <v>832</v>
      </c>
      <c r="T1008" s="136"/>
      <c r="U1008" s="131" t="s">
        <v>833</v>
      </c>
    </row>
    <row r="1009" spans="1:21" ht="29" hidden="1" x14ac:dyDescent="0.35">
      <c r="A1009" s="121" t="str">
        <f>IFERROR(VLOOKUP(B1009,[37]lista!$B$2:$C$46,2,0),"")</f>
        <v>Jász-Nagykun-Szolnok</v>
      </c>
      <c r="B1009" s="122" t="s">
        <v>1005</v>
      </c>
      <c r="C1009" s="123" t="s">
        <v>549</v>
      </c>
      <c r="D1009" s="124" t="s">
        <v>864</v>
      </c>
      <c r="E1009" s="125" t="s">
        <v>75</v>
      </c>
      <c r="F1009" s="57" t="str">
        <f>VLOOKUP(D1009,Háttér!$Q$2:$R$24,2,0)</f>
        <v>Környezetvédelem_és_vízügy</v>
      </c>
      <c r="G1009" s="57" t="str">
        <f t="shared" si="30"/>
        <v>Szolnoki SZC Pálfy - Vízügyi Technikum Környezetvédelem_és_vízügy</v>
      </c>
      <c r="H1009" s="126" t="s">
        <v>75</v>
      </c>
      <c r="I1009" s="127" t="s">
        <v>75</v>
      </c>
      <c r="J1009" s="126" t="s">
        <v>75</v>
      </c>
      <c r="K1009" s="128">
        <v>32</v>
      </c>
      <c r="L1009" s="128">
        <v>80</v>
      </c>
      <c r="M1009" s="117">
        <v>23</v>
      </c>
      <c r="N1009" s="128">
        <v>86</v>
      </c>
      <c r="O1009" s="128"/>
      <c r="P1009" s="128">
        <v>24</v>
      </c>
      <c r="Q1009" s="116" t="str">
        <f t="shared" si="31"/>
        <v>-</v>
      </c>
      <c r="R1009" s="118"/>
      <c r="S1009" s="129" t="s">
        <v>832</v>
      </c>
      <c r="T1009" s="136"/>
      <c r="U1009" s="131" t="s">
        <v>833</v>
      </c>
    </row>
    <row r="1010" spans="1:21" ht="29" hidden="1" x14ac:dyDescent="0.35">
      <c r="A1010" s="121" t="str">
        <f>IFERROR(VLOOKUP(B1010,[37]lista!$B$2:$C$46,2,0),"")</f>
        <v>Jász-Nagykun-Szolnok</v>
      </c>
      <c r="B1010" s="122" t="s">
        <v>1005</v>
      </c>
      <c r="C1010" s="123" t="s">
        <v>549</v>
      </c>
      <c r="D1010" s="124" t="s">
        <v>854</v>
      </c>
      <c r="E1010" s="125" t="s">
        <v>75</v>
      </c>
      <c r="F1010" s="57" t="str">
        <f>VLOOKUP(D1010,Háttér!$Q$2:$R$24,2,0)</f>
        <v>Vegyipar</v>
      </c>
      <c r="G1010" s="57" t="str">
        <f t="shared" si="30"/>
        <v>Szolnoki SZC Pálfy - Vízügyi Technikum Vegyipar</v>
      </c>
      <c r="H1010" s="126" t="s">
        <v>75</v>
      </c>
      <c r="I1010" s="127" t="s">
        <v>75</v>
      </c>
      <c r="J1010" s="126" t="s">
        <v>75</v>
      </c>
      <c r="K1010" s="128">
        <v>16</v>
      </c>
      <c r="L1010" s="128">
        <v>49</v>
      </c>
      <c r="M1010" s="117">
        <v>16</v>
      </c>
      <c r="N1010" s="128">
        <v>41</v>
      </c>
      <c r="O1010" s="128"/>
      <c r="P1010" s="128">
        <v>10</v>
      </c>
      <c r="Q1010" s="116" t="str">
        <f t="shared" si="31"/>
        <v>+</v>
      </c>
      <c r="R1010" s="118"/>
      <c r="S1010" s="129" t="s">
        <v>832</v>
      </c>
      <c r="T1010" s="136"/>
      <c r="U1010" s="131" t="s">
        <v>833</v>
      </c>
    </row>
    <row r="1011" spans="1:21" ht="29" hidden="1" x14ac:dyDescent="0.35">
      <c r="A1011" s="121" t="str">
        <f>IFERROR(VLOOKUP(B1011,[37]lista!$B$2:$C$46,2,0),"")</f>
        <v>Jász-Nagykun-Szolnok</v>
      </c>
      <c r="B1011" s="122" t="s">
        <v>1005</v>
      </c>
      <c r="C1011" s="123" t="s">
        <v>550</v>
      </c>
      <c r="D1011" s="124" t="s">
        <v>844</v>
      </c>
      <c r="E1011" s="125" t="s">
        <v>75</v>
      </c>
      <c r="F1011" s="57" t="str">
        <f>VLOOKUP(D1011,Háttér!$Q$2:$R$24,2,0)</f>
        <v>Fa_és_bútoripar</v>
      </c>
      <c r="G1011" s="57" t="str">
        <f t="shared" si="30"/>
        <v>Szolnoki SZC Petőfi Sándor Építészeti és Faipari Technikum és Szakképző Iskola Fa_és_bútoripar</v>
      </c>
      <c r="H1011" s="126" t="s">
        <v>75</v>
      </c>
      <c r="I1011" s="127" t="s">
        <v>75</v>
      </c>
      <c r="J1011" s="126" t="s">
        <v>75</v>
      </c>
      <c r="K1011" s="128">
        <v>12</v>
      </c>
      <c r="L1011" s="128">
        <v>34</v>
      </c>
      <c r="M1011" s="117">
        <v>11</v>
      </c>
      <c r="N1011" s="128">
        <v>27</v>
      </c>
      <c r="O1011" s="128"/>
      <c r="P1011" s="128">
        <v>10</v>
      </c>
      <c r="Q1011" s="116" t="str">
        <f t="shared" si="31"/>
        <v>+</v>
      </c>
      <c r="R1011" s="118"/>
      <c r="S1011" s="129" t="s">
        <v>832</v>
      </c>
      <c r="T1011" s="136"/>
      <c r="U1011" s="131" t="s">
        <v>833</v>
      </c>
    </row>
    <row r="1012" spans="1:21" ht="29" hidden="1" x14ac:dyDescent="0.35">
      <c r="A1012" s="121" t="str">
        <f>IFERROR(VLOOKUP(B1012,[37]lista!$B$2:$C$46,2,0),"")</f>
        <v>Jász-Nagykun-Szolnok</v>
      </c>
      <c r="B1012" s="122" t="s">
        <v>1005</v>
      </c>
      <c r="C1012" s="123" t="s">
        <v>550</v>
      </c>
      <c r="D1012" s="124" t="s">
        <v>845</v>
      </c>
      <c r="E1012" s="125" t="s">
        <v>75</v>
      </c>
      <c r="F1012" s="57" t="str">
        <f>VLOOKUP(D1012,Háttér!$Q$2:$R$24,2,0)</f>
        <v>Kreatív</v>
      </c>
      <c r="G1012" s="57" t="str">
        <f t="shared" si="30"/>
        <v>Szolnoki SZC Petőfi Sándor Építészeti és Faipari Technikum és Szakképző Iskola Kreatív</v>
      </c>
      <c r="H1012" s="126" t="s">
        <v>75</v>
      </c>
      <c r="I1012" s="127" t="s">
        <v>75</v>
      </c>
      <c r="J1012" s="126" t="s">
        <v>75</v>
      </c>
      <c r="K1012" s="128">
        <v>20</v>
      </c>
      <c r="L1012" s="128">
        <v>90</v>
      </c>
      <c r="M1012" s="117">
        <v>34</v>
      </c>
      <c r="N1012" s="128">
        <v>83</v>
      </c>
      <c r="O1012" s="128"/>
      <c r="P1012" s="128">
        <v>29</v>
      </c>
      <c r="Q1012" s="116" t="str">
        <f t="shared" si="31"/>
        <v>+</v>
      </c>
      <c r="R1012" s="118"/>
      <c r="S1012" s="129" t="s">
        <v>832</v>
      </c>
      <c r="T1012" s="136"/>
      <c r="U1012" s="131" t="s">
        <v>833</v>
      </c>
    </row>
    <row r="1013" spans="1:21" ht="29" hidden="1" x14ac:dyDescent="0.35">
      <c r="A1013" s="121" t="str">
        <f>IFERROR(VLOOKUP(B1013,[37]lista!$B$2:$C$46,2,0),"")</f>
        <v>Jász-Nagykun-Szolnok</v>
      </c>
      <c r="B1013" s="122" t="s">
        <v>1005</v>
      </c>
      <c r="C1013" s="123" t="s">
        <v>551</v>
      </c>
      <c r="D1013" s="124" t="s">
        <v>847</v>
      </c>
      <c r="E1013" s="125" t="s">
        <v>75</v>
      </c>
      <c r="F1013" s="57" t="str">
        <f>VLOOKUP(D1013,Háttér!$Q$2:$R$24,2,0)</f>
        <v>Közlekedés_és_szállítmányozás</v>
      </c>
      <c r="G1013" s="57" t="str">
        <f t="shared" si="30"/>
        <v>Szolnoki SZC Rózsa Imre Technikum Közlekedés_és_szállítmányozás</v>
      </c>
      <c r="H1013" s="126" t="s">
        <v>75</v>
      </c>
      <c r="I1013" s="127" t="s">
        <v>75</v>
      </c>
      <c r="J1013" s="126" t="s">
        <v>75</v>
      </c>
      <c r="K1013" s="128">
        <v>32</v>
      </c>
      <c r="L1013" s="128">
        <v>71</v>
      </c>
      <c r="M1013" s="117">
        <v>20</v>
      </c>
      <c r="N1013" s="128">
        <v>58</v>
      </c>
      <c r="O1013" s="128"/>
      <c r="P1013" s="128">
        <v>22</v>
      </c>
      <c r="Q1013" s="116" t="str">
        <f t="shared" si="31"/>
        <v>-</v>
      </c>
      <c r="R1013" s="118"/>
      <c r="S1013" s="129" t="s">
        <v>832</v>
      </c>
      <c r="T1013" s="136"/>
      <c r="U1013" s="131" t="s">
        <v>833</v>
      </c>
    </row>
    <row r="1014" spans="1:21" ht="29" hidden="1" x14ac:dyDescent="0.35">
      <c r="A1014" s="121" t="str">
        <f>IFERROR(VLOOKUP(B1014,[37]lista!$B$2:$C$46,2,0),"")</f>
        <v>Jász-Nagykun-Szolnok</v>
      </c>
      <c r="B1014" s="122" t="s">
        <v>1005</v>
      </c>
      <c r="C1014" s="123" t="s">
        <v>551</v>
      </c>
      <c r="D1014" s="124" t="s">
        <v>837</v>
      </c>
      <c r="E1014" s="125" t="s">
        <v>75</v>
      </c>
      <c r="F1014" s="57" t="str">
        <f>VLOOKUP(D1014,Háttér!$Q$2:$R$24,2,0)</f>
        <v>Rendészet_és_közszolgálat</v>
      </c>
      <c r="G1014" s="57" t="str">
        <f t="shared" si="30"/>
        <v>Szolnoki SZC Rózsa Imre Technikum Rendészet_és_közszolgálat</v>
      </c>
      <c r="H1014" s="126" t="s">
        <v>75</v>
      </c>
      <c r="I1014" s="127" t="s">
        <v>75</v>
      </c>
      <c r="J1014" s="126" t="s">
        <v>75</v>
      </c>
      <c r="K1014" s="128">
        <v>16</v>
      </c>
      <c r="L1014" s="128">
        <v>78</v>
      </c>
      <c r="M1014" s="117">
        <v>32</v>
      </c>
      <c r="N1014" s="128">
        <v>50</v>
      </c>
      <c r="O1014" s="128"/>
      <c r="P1014" s="128">
        <v>21</v>
      </c>
      <c r="Q1014" s="116" t="str">
        <f t="shared" si="31"/>
        <v>+</v>
      </c>
      <c r="R1014" s="118"/>
      <c r="S1014" s="129" t="s">
        <v>832</v>
      </c>
      <c r="T1014" s="130" t="s">
        <v>1006</v>
      </c>
      <c r="U1014" s="131" t="s">
        <v>839</v>
      </c>
    </row>
    <row r="1015" spans="1:21" ht="29" hidden="1" x14ac:dyDescent="0.35">
      <c r="A1015" s="121" t="str">
        <f>IFERROR(VLOOKUP(B1015,[37]lista!$B$2:$C$46,2,0),"")</f>
        <v>Jász-Nagykun-Szolnok</v>
      </c>
      <c r="B1015" s="122" t="s">
        <v>1005</v>
      </c>
      <c r="C1015" s="123" t="s">
        <v>551</v>
      </c>
      <c r="D1015" s="124" t="s">
        <v>835</v>
      </c>
      <c r="E1015" s="125" t="s">
        <v>75</v>
      </c>
      <c r="F1015" s="57" t="str">
        <f>VLOOKUP(D1015,Háttér!$Q$2:$R$24,2,0)</f>
        <v>Informatika_és_távközlés</v>
      </c>
      <c r="G1015" s="57" t="str">
        <f t="shared" si="30"/>
        <v>Szolnoki SZC Rózsa Imre Technikum Informatika_és_távközlés</v>
      </c>
      <c r="H1015" s="126" t="s">
        <v>75</v>
      </c>
      <c r="I1015" s="127" t="s">
        <v>75</v>
      </c>
      <c r="J1015" s="126" t="s">
        <v>75</v>
      </c>
      <c r="K1015" s="128">
        <v>16</v>
      </c>
      <c r="L1015" s="128">
        <v>45</v>
      </c>
      <c r="M1015" s="117">
        <v>12</v>
      </c>
      <c r="N1015" s="128">
        <v>31</v>
      </c>
      <c r="O1015" s="128"/>
      <c r="P1015" s="128">
        <v>15</v>
      </c>
      <c r="Q1015" s="116" t="str">
        <f t="shared" si="31"/>
        <v>-</v>
      </c>
      <c r="R1015" s="118"/>
      <c r="S1015" s="129" t="s">
        <v>832</v>
      </c>
      <c r="T1015" s="136"/>
      <c r="U1015" s="131" t="s">
        <v>833</v>
      </c>
    </row>
    <row r="1016" spans="1:21" ht="58" hidden="1" x14ac:dyDescent="0.35">
      <c r="A1016" s="121" t="str">
        <f>IFERROR(VLOOKUP(B1016,[37]lista!$B$2:$C$46,2,0),"")</f>
        <v>Jász-Nagykun-Szolnok</v>
      </c>
      <c r="B1016" s="122" t="s">
        <v>1005</v>
      </c>
      <c r="C1016" s="123" t="s">
        <v>553</v>
      </c>
      <c r="D1016" s="124" t="s">
        <v>841</v>
      </c>
      <c r="E1016" s="125" t="s">
        <v>75</v>
      </c>
      <c r="F1016" s="57" t="str">
        <f>VLOOKUP(D1016,Háttér!$Q$2:$R$24,2,0)</f>
        <v>Egészségügy</v>
      </c>
      <c r="G1016" s="57" t="str">
        <f t="shared" si="30"/>
        <v>Szolnoki SZC Vásárhelyi Pál Két Tanítási Nyelvű Technikum Egészségügy</v>
      </c>
      <c r="H1016" s="126" t="s">
        <v>75</v>
      </c>
      <c r="I1016" s="127" t="s">
        <v>75</v>
      </c>
      <c r="J1016" s="126" t="s">
        <v>75</v>
      </c>
      <c r="K1016" s="128">
        <v>32</v>
      </c>
      <c r="L1016" s="128">
        <v>45</v>
      </c>
      <c r="M1016" s="117">
        <v>25</v>
      </c>
      <c r="N1016" s="128">
        <v>53</v>
      </c>
      <c r="O1016" s="128"/>
      <c r="P1016" s="128">
        <v>20</v>
      </c>
      <c r="Q1016" s="116" t="str">
        <f t="shared" si="31"/>
        <v>+</v>
      </c>
      <c r="R1016" s="118"/>
      <c r="S1016" s="129" t="s">
        <v>832</v>
      </c>
      <c r="T1016" s="130" t="s">
        <v>1007</v>
      </c>
      <c r="U1016" s="131" t="s">
        <v>843</v>
      </c>
    </row>
    <row r="1017" spans="1:21" ht="29" hidden="1" x14ac:dyDescent="0.35">
      <c r="A1017" s="121" t="str">
        <f>IFERROR(VLOOKUP(B1017,[37]lista!$B$2:$C$46,2,0),"")</f>
        <v>Jász-Nagykun-Szolnok</v>
      </c>
      <c r="B1017" s="122" t="s">
        <v>1005</v>
      </c>
      <c r="C1017" s="123" t="s">
        <v>553</v>
      </c>
      <c r="D1017" s="124" t="s">
        <v>836</v>
      </c>
      <c r="E1017" s="125" t="s">
        <v>75</v>
      </c>
      <c r="F1017" s="57" t="str">
        <f>VLOOKUP(D1017,Háttér!$Q$2:$R$24,2,0)</f>
        <v>Gazdálkodás_és_menedzsment</v>
      </c>
      <c r="G1017" s="57" t="str">
        <f t="shared" si="30"/>
        <v>Szolnoki SZC Vásárhelyi Pál Két Tanítási Nyelvű Technikum Gazdálkodás_és_menedzsment</v>
      </c>
      <c r="H1017" s="126" t="s">
        <v>75</v>
      </c>
      <c r="I1017" s="127" t="s">
        <v>75</v>
      </c>
      <c r="J1017" s="126" t="s">
        <v>75</v>
      </c>
      <c r="K1017" s="128">
        <v>96</v>
      </c>
      <c r="L1017" s="128">
        <v>222</v>
      </c>
      <c r="M1017" s="117">
        <v>84</v>
      </c>
      <c r="N1017" s="128">
        <v>214</v>
      </c>
      <c r="O1017" s="128"/>
      <c r="P1017" s="128">
        <v>75</v>
      </c>
      <c r="Q1017" s="116" t="str">
        <f t="shared" si="31"/>
        <v>+</v>
      </c>
      <c r="R1017" s="118"/>
      <c r="S1017" s="129" t="s">
        <v>832</v>
      </c>
      <c r="T1017" s="136"/>
      <c r="U1017" s="131" t="s">
        <v>833</v>
      </c>
    </row>
    <row r="1018" spans="1:21" ht="43.5" hidden="1" x14ac:dyDescent="0.35">
      <c r="A1018" s="121" t="str">
        <f>IFERROR(VLOOKUP(B1018,[37]lista!$B$2:$C$46,2,0),"")</f>
        <v>Jász-Nagykun-Szolnok</v>
      </c>
      <c r="B1018" s="122" t="s">
        <v>1005</v>
      </c>
      <c r="C1018" s="123" t="s">
        <v>553</v>
      </c>
      <c r="D1018" s="124" t="s">
        <v>831</v>
      </c>
      <c r="E1018" s="141" t="s">
        <v>75</v>
      </c>
      <c r="F1018" s="57" t="str">
        <f>VLOOKUP(D1018,Háttér!$Q$2:$R$24,2,0)</f>
        <v>Turizmus_vendéglátás</v>
      </c>
      <c r="G1018" s="57" t="str">
        <f t="shared" si="30"/>
        <v>Szolnoki SZC Vásárhelyi Pál Két Tanítási Nyelvű Technikum Turizmus_vendéglátás</v>
      </c>
      <c r="H1018" s="126" t="s">
        <v>75</v>
      </c>
      <c r="I1018" s="127" t="s">
        <v>869</v>
      </c>
      <c r="J1018" s="126" t="s">
        <v>74</v>
      </c>
      <c r="K1018" s="128">
        <v>32</v>
      </c>
      <c r="L1018" s="128">
        <v>86</v>
      </c>
      <c r="M1018" s="117">
        <v>32</v>
      </c>
      <c r="N1018" s="128">
        <v>75</v>
      </c>
      <c r="O1018" s="128"/>
      <c r="P1018" s="128">
        <v>32</v>
      </c>
      <c r="Q1018" s="116" t="str">
        <f t="shared" si="31"/>
        <v>+</v>
      </c>
      <c r="R1018" s="118"/>
      <c r="S1018" s="129" t="s">
        <v>832</v>
      </c>
      <c r="T1018" s="130" t="s">
        <v>1008</v>
      </c>
      <c r="U1018" s="131" t="s">
        <v>833</v>
      </c>
    </row>
    <row r="1019" spans="1:21" ht="29" hidden="1" x14ac:dyDescent="0.35">
      <c r="A1019" s="121" t="str">
        <f>IFERROR(VLOOKUP(B1019,[38]lista!$B$2:$C$46,2,0),"")</f>
        <v>Komárom-Esztergom</v>
      </c>
      <c r="B1019" s="122" t="s">
        <v>1009</v>
      </c>
      <c r="C1019" s="123" t="s">
        <v>555</v>
      </c>
      <c r="D1019" s="124" t="s">
        <v>846</v>
      </c>
      <c r="E1019" s="125" t="s">
        <v>75</v>
      </c>
      <c r="F1019" s="57" t="str">
        <f>VLOOKUP(D1019,Háttér!$Q$2:$R$24,2,0)</f>
        <v>Specializált_gép_és_járműgyártás</v>
      </c>
      <c r="G1019" s="57" t="str">
        <f t="shared" si="30"/>
        <v>Tatabányai SZC Alapy Gáspár Technikum és Szakképző Iskola Specializált_gép_és_járműgyártás</v>
      </c>
      <c r="H1019" s="126" t="s">
        <v>75</v>
      </c>
      <c r="I1019" s="127" t="s">
        <v>75</v>
      </c>
      <c r="J1019" s="126" t="s">
        <v>75</v>
      </c>
      <c r="K1019" s="128">
        <v>32</v>
      </c>
      <c r="L1019" s="128">
        <v>44</v>
      </c>
      <c r="M1019" s="117">
        <v>15</v>
      </c>
      <c r="N1019" s="128">
        <v>24</v>
      </c>
      <c r="O1019" s="128"/>
      <c r="P1019" s="128">
        <v>4</v>
      </c>
      <c r="Q1019" s="116" t="str">
        <f t="shared" si="31"/>
        <v>+</v>
      </c>
      <c r="R1019" s="118"/>
      <c r="S1019" s="129" t="s">
        <v>832</v>
      </c>
      <c r="T1019" s="136"/>
      <c r="U1019" s="131" t="s">
        <v>833</v>
      </c>
    </row>
    <row r="1020" spans="1:21" ht="29" hidden="1" x14ac:dyDescent="0.35">
      <c r="A1020" s="121" t="str">
        <f>IFERROR(VLOOKUP(B1020,[38]lista!$B$2:$C$46,2,0),"")</f>
        <v>Komárom-Esztergom</v>
      </c>
      <c r="B1020" s="122" t="s">
        <v>1009</v>
      </c>
      <c r="C1020" s="123" t="s">
        <v>555</v>
      </c>
      <c r="D1020" s="124" t="s">
        <v>834</v>
      </c>
      <c r="E1020" s="125" t="s">
        <v>75</v>
      </c>
      <c r="F1020" s="57" t="str">
        <f>VLOOKUP(D1020,Háttér!$Q$2:$R$24,2,0)</f>
        <v>Gépészet</v>
      </c>
      <c r="G1020" s="57" t="str">
        <f t="shared" si="30"/>
        <v>Tatabányai SZC Alapy Gáspár Technikum és Szakképző Iskola Gépészet</v>
      </c>
      <c r="H1020" s="126" t="s">
        <v>75</v>
      </c>
      <c r="I1020" s="127" t="s">
        <v>75</v>
      </c>
      <c r="J1020" s="126" t="s">
        <v>75</v>
      </c>
      <c r="K1020" s="128">
        <v>16</v>
      </c>
      <c r="L1020" s="128">
        <v>16</v>
      </c>
      <c r="M1020" s="117">
        <v>3</v>
      </c>
      <c r="N1020" s="128">
        <v>13</v>
      </c>
      <c r="O1020" s="128"/>
      <c r="P1020" s="128">
        <v>4</v>
      </c>
      <c r="Q1020" s="116" t="str">
        <f t="shared" si="31"/>
        <v>-</v>
      </c>
      <c r="R1020" s="118"/>
      <c r="S1020" s="129" t="s">
        <v>832</v>
      </c>
      <c r="T1020" s="136"/>
      <c r="U1020" s="131" t="s">
        <v>833</v>
      </c>
    </row>
    <row r="1021" spans="1:21" ht="29" hidden="1" x14ac:dyDescent="0.35">
      <c r="A1021" s="121" t="str">
        <f>IFERROR(VLOOKUP(B1021,[38]lista!$B$2:$C$46,2,0),"")</f>
        <v>Komárom-Esztergom</v>
      </c>
      <c r="B1021" s="122" t="s">
        <v>1009</v>
      </c>
      <c r="C1021" s="123" t="s">
        <v>555</v>
      </c>
      <c r="D1021" s="124" t="s">
        <v>840</v>
      </c>
      <c r="E1021" s="125" t="s">
        <v>75</v>
      </c>
      <c r="F1021" s="57" t="str">
        <f>VLOOKUP(D1021,Háttér!$Q$2:$R$24,2,0)</f>
        <v>Szépészet</v>
      </c>
      <c r="G1021" s="57" t="str">
        <f t="shared" si="30"/>
        <v>Tatabányai SZC Alapy Gáspár Technikum és Szakképző Iskola Szépészet</v>
      </c>
      <c r="H1021" s="126" t="s">
        <v>75</v>
      </c>
      <c r="I1021" s="127" t="s">
        <v>75</v>
      </c>
      <c r="J1021" s="126" t="s">
        <v>75</v>
      </c>
      <c r="K1021" s="128">
        <v>16</v>
      </c>
      <c r="L1021" s="128">
        <v>55</v>
      </c>
      <c r="M1021" s="117">
        <v>12</v>
      </c>
      <c r="N1021" s="128">
        <v>35</v>
      </c>
      <c r="O1021" s="128"/>
      <c r="P1021" s="128">
        <v>10</v>
      </c>
      <c r="Q1021" s="116" t="str">
        <f t="shared" si="31"/>
        <v>+</v>
      </c>
      <c r="R1021" s="118" t="s">
        <v>762</v>
      </c>
      <c r="S1021" s="129" t="s">
        <v>832</v>
      </c>
      <c r="T1021" s="136"/>
      <c r="U1021" s="131" t="s">
        <v>833</v>
      </c>
    </row>
    <row r="1022" spans="1:21" ht="29" hidden="1" x14ac:dyDescent="0.35">
      <c r="A1022" s="121" t="str">
        <f>IFERROR(VLOOKUP(B1022,[38]lista!$B$2:$C$46,2,0),"")</f>
        <v>Komárom-Esztergom</v>
      </c>
      <c r="B1022" s="122" t="s">
        <v>1009</v>
      </c>
      <c r="C1022" s="123" t="s">
        <v>556</v>
      </c>
      <c r="D1022" s="124" t="s">
        <v>857</v>
      </c>
      <c r="E1022" s="125" t="s">
        <v>75</v>
      </c>
      <c r="F1022" s="57" t="str">
        <f>VLOOKUP(D1022,Háttér!$Q$2:$R$24,2,0)</f>
        <v>Elektronika_és_elektrotechnika</v>
      </c>
      <c r="G1022" s="57" t="str">
        <f t="shared" si="30"/>
        <v>Tatabányai SZC Bánki Donát-Péch Antal Technikum Elektronika_és_elektrotechnika</v>
      </c>
      <c r="H1022" s="126" t="s">
        <v>75</v>
      </c>
      <c r="I1022" s="127" t="s">
        <v>75</v>
      </c>
      <c r="J1022" s="126" t="s">
        <v>75</v>
      </c>
      <c r="K1022" s="128">
        <v>24</v>
      </c>
      <c r="L1022" s="128">
        <v>221</v>
      </c>
      <c r="M1022" s="117">
        <v>24</v>
      </c>
      <c r="N1022" s="128">
        <v>150</v>
      </c>
      <c r="O1022" s="128"/>
      <c r="P1022" s="128">
        <v>17</v>
      </c>
      <c r="Q1022" s="116" t="str">
        <f t="shared" si="31"/>
        <v>+</v>
      </c>
      <c r="R1022" s="118"/>
      <c r="S1022" s="129" t="s">
        <v>832</v>
      </c>
      <c r="T1022" s="136"/>
      <c r="U1022" s="131" t="s">
        <v>833</v>
      </c>
    </row>
    <row r="1023" spans="1:21" ht="29" hidden="1" x14ac:dyDescent="0.35">
      <c r="A1023" s="121" t="str">
        <f>IFERROR(VLOOKUP(B1023,[38]lista!$B$2:$C$46,2,0),"")</f>
        <v>Komárom-Esztergom</v>
      </c>
      <c r="B1023" s="122" t="s">
        <v>1009</v>
      </c>
      <c r="C1023" s="123" t="s">
        <v>556</v>
      </c>
      <c r="D1023" s="124" t="s">
        <v>834</v>
      </c>
      <c r="E1023" s="125" t="s">
        <v>75</v>
      </c>
      <c r="F1023" s="57" t="str">
        <f>VLOOKUP(D1023,Háttér!$Q$2:$R$24,2,0)</f>
        <v>Gépészet</v>
      </c>
      <c r="G1023" s="57" t="str">
        <f t="shared" si="30"/>
        <v>Tatabányai SZC Bánki Donát-Péch Antal Technikum Gépészet</v>
      </c>
      <c r="H1023" s="126" t="s">
        <v>75</v>
      </c>
      <c r="I1023" s="127" t="s">
        <v>75</v>
      </c>
      <c r="J1023" s="126" t="s">
        <v>75</v>
      </c>
      <c r="K1023" s="128">
        <v>32</v>
      </c>
      <c r="L1023" s="128">
        <v>106</v>
      </c>
      <c r="M1023" s="117">
        <v>30</v>
      </c>
      <c r="N1023" s="128">
        <v>109</v>
      </c>
      <c r="O1023" s="128"/>
      <c r="P1023" s="128">
        <v>40</v>
      </c>
      <c r="Q1023" s="116" t="str">
        <f t="shared" si="31"/>
        <v>-</v>
      </c>
      <c r="R1023" s="118"/>
      <c r="S1023" s="129" t="s">
        <v>832</v>
      </c>
      <c r="T1023" s="137"/>
      <c r="U1023" s="131" t="s">
        <v>833</v>
      </c>
    </row>
    <row r="1024" spans="1:21" ht="29" hidden="1" x14ac:dyDescent="0.35">
      <c r="A1024" s="121" t="str">
        <f>IFERROR(VLOOKUP(B1024,[38]lista!$B$2:$C$46,2,0),"")</f>
        <v>Komárom-Esztergom</v>
      </c>
      <c r="B1024" s="122" t="s">
        <v>1009</v>
      </c>
      <c r="C1024" s="123" t="s">
        <v>556</v>
      </c>
      <c r="D1024" s="124" t="s">
        <v>846</v>
      </c>
      <c r="E1024" s="125" t="s">
        <v>75</v>
      </c>
      <c r="F1024" s="57" t="str">
        <f>VLOOKUP(D1024,Háttér!$Q$2:$R$24,2,0)</f>
        <v>Specializált_gép_és_járműgyártás</v>
      </c>
      <c r="G1024" s="57" t="str">
        <f t="shared" si="30"/>
        <v>Tatabányai SZC Bánki Donát-Péch Antal Technikum Specializált_gép_és_járműgyártás</v>
      </c>
      <c r="H1024" s="126" t="s">
        <v>75</v>
      </c>
      <c r="I1024" s="127" t="s">
        <v>75</v>
      </c>
      <c r="J1024" s="126" t="s">
        <v>75</v>
      </c>
      <c r="K1024" s="128">
        <v>40</v>
      </c>
      <c r="L1024" s="128">
        <v>301</v>
      </c>
      <c r="M1024" s="117">
        <v>32</v>
      </c>
      <c r="N1024" s="128">
        <v>232</v>
      </c>
      <c r="O1024" s="128"/>
      <c r="P1024" s="128">
        <v>22</v>
      </c>
      <c r="Q1024" s="116" t="str">
        <f t="shared" si="31"/>
        <v>+</v>
      </c>
      <c r="R1024" s="118"/>
      <c r="S1024" s="129" t="s">
        <v>832</v>
      </c>
      <c r="T1024" s="136"/>
      <c r="U1024" s="131" t="s">
        <v>833</v>
      </c>
    </row>
    <row r="1025" spans="1:21" ht="29" hidden="1" x14ac:dyDescent="0.35">
      <c r="A1025" s="121" t="str">
        <f>IFERROR(VLOOKUP(B1025,[38]lista!$B$2:$C$46,2,0),"")</f>
        <v>Komárom-Esztergom</v>
      </c>
      <c r="B1025" s="122" t="s">
        <v>1009</v>
      </c>
      <c r="C1025" s="123" t="s">
        <v>556</v>
      </c>
      <c r="D1025" s="124" t="s">
        <v>861</v>
      </c>
      <c r="E1025" s="125" t="s">
        <v>75</v>
      </c>
      <c r="F1025" s="57" t="str">
        <f>VLOOKUP(D1025,Háttér!$Q$2:$R$24,2,0)</f>
        <v>Sport</v>
      </c>
      <c r="G1025" s="57" t="str">
        <f t="shared" si="30"/>
        <v>Tatabányai SZC Bánki Donát-Péch Antal Technikum Sport</v>
      </c>
      <c r="H1025" s="126" t="s">
        <v>75</v>
      </c>
      <c r="I1025" s="127" t="s">
        <v>75</v>
      </c>
      <c r="J1025" s="126" t="s">
        <v>75</v>
      </c>
      <c r="K1025" s="128">
        <v>20</v>
      </c>
      <c r="L1025" s="128">
        <v>127</v>
      </c>
      <c r="M1025" s="117">
        <v>16</v>
      </c>
      <c r="N1025" s="128">
        <v>105</v>
      </c>
      <c r="O1025" s="128"/>
      <c r="P1025" s="128">
        <v>17</v>
      </c>
      <c r="Q1025" s="116" t="str">
        <f t="shared" si="31"/>
        <v>-</v>
      </c>
      <c r="R1025" s="118"/>
      <c r="S1025" s="129" t="s">
        <v>832</v>
      </c>
      <c r="T1025" s="136"/>
      <c r="U1025" s="131" t="s">
        <v>833</v>
      </c>
    </row>
    <row r="1026" spans="1:21" ht="29" hidden="1" x14ac:dyDescent="0.35">
      <c r="A1026" s="121" t="str">
        <f>IFERROR(VLOOKUP(B1026,[38]lista!$B$2:$C$46,2,0),"")</f>
        <v>Komárom-Esztergom</v>
      </c>
      <c r="B1026" s="122" t="s">
        <v>1009</v>
      </c>
      <c r="C1026" s="123" t="s">
        <v>556</v>
      </c>
      <c r="D1026" s="124" t="s">
        <v>835</v>
      </c>
      <c r="E1026" s="125" t="s">
        <v>75</v>
      </c>
      <c r="F1026" s="57" t="str">
        <f>VLOOKUP(D1026,Háttér!$Q$2:$R$24,2,0)</f>
        <v>Informatika_és_távközlés</v>
      </c>
      <c r="G1026" s="57" t="str">
        <f t="shared" si="30"/>
        <v>Tatabányai SZC Bánki Donát-Péch Antal Technikum Informatika_és_távközlés</v>
      </c>
      <c r="H1026" s="126" t="s">
        <v>75</v>
      </c>
      <c r="I1026" s="127" t="s">
        <v>75</v>
      </c>
      <c r="J1026" s="126" t="s">
        <v>75</v>
      </c>
      <c r="K1026" s="128">
        <v>32</v>
      </c>
      <c r="L1026" s="128">
        <v>287</v>
      </c>
      <c r="M1026" s="117">
        <v>32</v>
      </c>
      <c r="N1026" s="128">
        <v>229</v>
      </c>
      <c r="O1026" s="128"/>
      <c r="P1026" s="128">
        <v>34</v>
      </c>
      <c r="Q1026" s="116" t="str">
        <f t="shared" si="31"/>
        <v>-</v>
      </c>
      <c r="R1026" s="118"/>
      <c r="S1026" s="129" t="s">
        <v>832</v>
      </c>
      <c r="T1026" s="136"/>
      <c r="U1026" s="131" t="s">
        <v>833</v>
      </c>
    </row>
    <row r="1027" spans="1:21" ht="29" hidden="1" x14ac:dyDescent="0.35">
      <c r="A1027" s="121" t="str">
        <f>IFERROR(VLOOKUP(B1027,[38]lista!$B$2:$C$46,2,0),"")</f>
        <v>Komárom-Esztergom</v>
      </c>
      <c r="B1027" s="122" t="s">
        <v>1009</v>
      </c>
      <c r="C1027" s="123" t="s">
        <v>556</v>
      </c>
      <c r="D1027" s="124" t="s">
        <v>854</v>
      </c>
      <c r="E1027" s="125" t="s">
        <v>75</v>
      </c>
      <c r="F1027" s="57" t="str">
        <f>VLOOKUP(D1027,Háttér!$Q$2:$R$24,2,0)</f>
        <v>Vegyipar</v>
      </c>
      <c r="G1027" s="57" t="str">
        <f t="shared" ref="G1027:G1090" si="32">C1027&amp;" "&amp;F1027</f>
        <v>Tatabányai SZC Bánki Donát-Péch Antal Technikum Vegyipar</v>
      </c>
      <c r="H1027" s="126" t="s">
        <v>75</v>
      </c>
      <c r="I1027" s="127" t="s">
        <v>75</v>
      </c>
      <c r="J1027" s="126" t="s">
        <v>75</v>
      </c>
      <c r="K1027" s="128">
        <v>12</v>
      </c>
      <c r="L1027" s="128">
        <v>56</v>
      </c>
      <c r="M1027" s="117">
        <v>11</v>
      </c>
      <c r="N1027" s="128">
        <v>55</v>
      </c>
      <c r="O1027" s="128"/>
      <c r="P1027" s="128">
        <v>10</v>
      </c>
      <c r="Q1027" s="116" t="str">
        <f t="shared" ref="Q1027:Q1090" si="33">IF(P1027&lt;=M1027,"+","-")</f>
        <v>+</v>
      </c>
      <c r="R1027" s="118"/>
      <c r="S1027" s="129" t="s">
        <v>832</v>
      </c>
      <c r="T1027" s="136"/>
      <c r="U1027" s="131" t="s">
        <v>833</v>
      </c>
    </row>
    <row r="1028" spans="1:21" ht="29" hidden="1" x14ac:dyDescent="0.35">
      <c r="A1028" s="121" t="str">
        <f>IFERROR(VLOOKUP(B1028,[38]lista!$B$2:$C$46,2,0),"")</f>
        <v>Komárom-Esztergom</v>
      </c>
      <c r="B1028" s="122" t="s">
        <v>1009</v>
      </c>
      <c r="C1028" s="123" t="s">
        <v>557</v>
      </c>
      <c r="D1028" s="124" t="s">
        <v>846</v>
      </c>
      <c r="E1028" s="125" t="s">
        <v>75</v>
      </c>
      <c r="F1028" s="57" t="str">
        <f>VLOOKUP(D1028,Háttér!$Q$2:$R$24,2,0)</f>
        <v>Specializált_gép_és_járműgyártás</v>
      </c>
      <c r="G1028" s="57" t="str">
        <f t="shared" si="32"/>
        <v>Tatabányai SZC Bláthy Ottó Technikum, Szakképző Iskola és Kollégium Specializált_gép_és_járműgyártás</v>
      </c>
      <c r="H1028" s="126" t="s">
        <v>75</v>
      </c>
      <c r="I1028" s="127" t="s">
        <v>75</v>
      </c>
      <c r="J1028" s="126" t="s">
        <v>75</v>
      </c>
      <c r="K1028" s="128">
        <v>32</v>
      </c>
      <c r="L1028" s="128">
        <v>116</v>
      </c>
      <c r="M1028" s="117">
        <v>32</v>
      </c>
      <c r="N1028" s="128">
        <v>79</v>
      </c>
      <c r="O1028" s="128"/>
      <c r="P1028" s="128">
        <v>17</v>
      </c>
      <c r="Q1028" s="116" t="str">
        <f t="shared" si="33"/>
        <v>+</v>
      </c>
      <c r="R1028" s="118"/>
      <c r="S1028" s="129" t="s">
        <v>832</v>
      </c>
      <c r="T1028" s="136"/>
      <c r="U1028" s="131" t="s">
        <v>833</v>
      </c>
    </row>
    <row r="1029" spans="1:21" ht="29" hidden="1" x14ac:dyDescent="0.35">
      <c r="A1029" s="121" t="str">
        <f>IFERROR(VLOOKUP(B1029,[38]lista!$B$2:$C$46,2,0),"")</f>
        <v>Komárom-Esztergom</v>
      </c>
      <c r="B1029" s="122" t="s">
        <v>1009</v>
      </c>
      <c r="C1029" s="123" t="s">
        <v>557</v>
      </c>
      <c r="D1029" s="124" t="s">
        <v>892</v>
      </c>
      <c r="E1029" s="125" t="s">
        <v>75</v>
      </c>
      <c r="F1029" s="57" t="str">
        <f>VLOOKUP(D1029,Háttér!$Q$2:$R$24,2,0)</f>
        <v>Honvédelem</v>
      </c>
      <c r="G1029" s="57" t="str">
        <f t="shared" si="32"/>
        <v>Tatabányai SZC Bláthy Ottó Technikum, Szakképző Iskola és Kollégium Honvédelem</v>
      </c>
      <c r="H1029" s="126" t="s">
        <v>75</v>
      </c>
      <c r="I1029" s="127" t="s">
        <v>75</v>
      </c>
      <c r="J1029" s="126" t="s">
        <v>75</v>
      </c>
      <c r="K1029" s="128">
        <v>30</v>
      </c>
      <c r="L1029" s="128">
        <v>61</v>
      </c>
      <c r="M1029" s="117">
        <v>8</v>
      </c>
      <c r="N1029" s="128">
        <v>27</v>
      </c>
      <c r="O1029" s="128"/>
      <c r="P1029" s="128">
        <v>5</v>
      </c>
      <c r="Q1029" s="116" t="str">
        <f t="shared" si="33"/>
        <v>+</v>
      </c>
      <c r="R1029" s="118"/>
      <c r="S1029" s="129" t="s">
        <v>832</v>
      </c>
      <c r="T1029" s="136"/>
      <c r="U1029" s="131" t="s">
        <v>893</v>
      </c>
    </row>
    <row r="1030" spans="1:21" ht="29" hidden="1" x14ac:dyDescent="0.35">
      <c r="A1030" s="121" t="str">
        <f>IFERROR(VLOOKUP(B1030,[38]lista!$B$2:$C$46,2,0),"")</f>
        <v>Komárom-Esztergom</v>
      </c>
      <c r="B1030" s="122" t="s">
        <v>1009</v>
      </c>
      <c r="C1030" s="123" t="s">
        <v>557</v>
      </c>
      <c r="D1030" s="124" t="s">
        <v>835</v>
      </c>
      <c r="E1030" s="125" t="s">
        <v>75</v>
      </c>
      <c r="F1030" s="57" t="str">
        <f>VLOOKUP(D1030,Háttér!$Q$2:$R$24,2,0)</f>
        <v>Informatika_és_távközlés</v>
      </c>
      <c r="G1030" s="57" t="str">
        <f t="shared" si="32"/>
        <v>Tatabányai SZC Bláthy Ottó Technikum, Szakképző Iskola és Kollégium Informatika_és_távközlés</v>
      </c>
      <c r="H1030" s="126" t="s">
        <v>75</v>
      </c>
      <c r="I1030" s="127" t="s">
        <v>75</v>
      </c>
      <c r="J1030" s="126" t="s">
        <v>75</v>
      </c>
      <c r="K1030" s="128">
        <v>32</v>
      </c>
      <c r="L1030" s="128">
        <v>166</v>
      </c>
      <c r="M1030" s="117">
        <v>32</v>
      </c>
      <c r="N1030" s="128">
        <v>115</v>
      </c>
      <c r="O1030" s="128"/>
      <c r="P1030" s="128">
        <v>34</v>
      </c>
      <c r="Q1030" s="116" t="str">
        <f t="shared" si="33"/>
        <v>-</v>
      </c>
      <c r="R1030" s="118"/>
      <c r="S1030" s="129" t="s">
        <v>832</v>
      </c>
      <c r="T1030" s="136"/>
      <c r="U1030" s="131" t="s">
        <v>833</v>
      </c>
    </row>
    <row r="1031" spans="1:21" ht="29" hidden="1" x14ac:dyDescent="0.35">
      <c r="A1031" s="121" t="str">
        <f>IFERROR(VLOOKUP(B1031,[38]lista!$B$2:$C$46,2,0),"")</f>
        <v>Komárom-Esztergom</v>
      </c>
      <c r="B1031" s="122" t="s">
        <v>1009</v>
      </c>
      <c r="C1031" s="123" t="s">
        <v>557</v>
      </c>
      <c r="D1031" s="124" t="s">
        <v>837</v>
      </c>
      <c r="E1031" s="125" t="s">
        <v>75</v>
      </c>
      <c r="F1031" s="57" t="str">
        <f>VLOOKUP(D1031,Háttér!$Q$2:$R$24,2,0)</f>
        <v>Rendészet_és_közszolgálat</v>
      </c>
      <c r="G1031" s="57" t="str">
        <f t="shared" si="32"/>
        <v>Tatabányai SZC Bláthy Ottó Technikum, Szakképző Iskola és Kollégium Rendészet_és_közszolgálat</v>
      </c>
      <c r="H1031" s="126" t="s">
        <v>75</v>
      </c>
      <c r="I1031" s="127" t="s">
        <v>75</v>
      </c>
      <c r="J1031" s="126" t="s">
        <v>75</v>
      </c>
      <c r="K1031" s="128">
        <v>32</v>
      </c>
      <c r="L1031" s="128">
        <v>107</v>
      </c>
      <c r="M1031" s="117">
        <v>32</v>
      </c>
      <c r="N1031" s="128">
        <v>60</v>
      </c>
      <c r="O1031" s="128"/>
      <c r="P1031" s="128">
        <v>25</v>
      </c>
      <c r="Q1031" s="116" t="str">
        <f t="shared" si="33"/>
        <v>+</v>
      </c>
      <c r="R1031" s="118"/>
      <c r="S1031" s="129" t="s">
        <v>832</v>
      </c>
      <c r="T1031" s="136"/>
      <c r="U1031" s="131" t="s">
        <v>839</v>
      </c>
    </row>
    <row r="1032" spans="1:21" ht="29" hidden="1" x14ac:dyDescent="0.35">
      <c r="A1032" s="121" t="str">
        <f>IFERROR(VLOOKUP(B1032,[38]lista!$B$2:$C$46,2,0),"")</f>
        <v>Komárom-Esztergom</v>
      </c>
      <c r="B1032" s="122" t="s">
        <v>1009</v>
      </c>
      <c r="C1032" s="123" t="s">
        <v>557</v>
      </c>
      <c r="D1032" s="124" t="s">
        <v>847</v>
      </c>
      <c r="E1032" s="125" t="s">
        <v>75</v>
      </c>
      <c r="F1032" s="57" t="str">
        <f>VLOOKUP(D1032,Háttér!$Q$2:$R$24,2,0)</f>
        <v>Közlekedés_és_szállítmányozás</v>
      </c>
      <c r="G1032" s="57" t="str">
        <f t="shared" si="32"/>
        <v>Tatabányai SZC Bláthy Ottó Technikum, Szakképző Iskola és Kollégium Közlekedés_és_szállítmányozás</v>
      </c>
      <c r="H1032" s="126" t="s">
        <v>75</v>
      </c>
      <c r="I1032" s="127" t="s">
        <v>75</v>
      </c>
      <c r="J1032" s="126" t="s">
        <v>75</v>
      </c>
      <c r="K1032" s="128">
        <v>32</v>
      </c>
      <c r="L1032" s="128">
        <v>153</v>
      </c>
      <c r="M1032" s="117">
        <v>32</v>
      </c>
      <c r="N1032" s="128">
        <v>87</v>
      </c>
      <c r="O1032" s="128"/>
      <c r="P1032" s="128">
        <v>20</v>
      </c>
      <c r="Q1032" s="116" t="str">
        <f t="shared" si="33"/>
        <v>+</v>
      </c>
      <c r="R1032" s="118"/>
      <c r="S1032" s="129" t="s">
        <v>832</v>
      </c>
      <c r="T1032" s="136"/>
      <c r="U1032" s="131" t="s">
        <v>833</v>
      </c>
    </row>
    <row r="1033" spans="1:21" ht="29" hidden="1" x14ac:dyDescent="0.35">
      <c r="A1033" s="121" t="str">
        <f>IFERROR(VLOOKUP(B1033,[38]lista!$B$2:$C$46,2,0),"")</f>
        <v>Komárom-Esztergom</v>
      </c>
      <c r="B1033" s="122" t="s">
        <v>1009</v>
      </c>
      <c r="C1033" s="123" t="s">
        <v>746</v>
      </c>
      <c r="D1033" s="124" t="s">
        <v>834</v>
      </c>
      <c r="E1033" s="125" t="s">
        <v>75</v>
      </c>
      <c r="F1033" s="57" t="str">
        <f>VLOOKUP(D1033,Háttér!$Q$2:$R$24,2,0)</f>
        <v>Gépészet</v>
      </c>
      <c r="G1033" s="57" t="str">
        <f t="shared" si="32"/>
        <v>Tatabányai SZC Eötvös Loránd Szakképző Iskola Gépészet</v>
      </c>
      <c r="H1033" s="126" t="s">
        <v>75</v>
      </c>
      <c r="I1033" s="127" t="s">
        <v>75</v>
      </c>
      <c r="J1033" s="126" t="s">
        <v>75</v>
      </c>
      <c r="K1033" s="128">
        <v>14</v>
      </c>
      <c r="L1033" s="128">
        <v>24</v>
      </c>
      <c r="M1033" s="117">
        <v>6</v>
      </c>
      <c r="N1033" s="128">
        <v>9</v>
      </c>
      <c r="O1033" s="128"/>
      <c r="P1033" s="128">
        <v>4</v>
      </c>
      <c r="Q1033" s="116" t="str">
        <f t="shared" si="33"/>
        <v>+</v>
      </c>
      <c r="R1033" s="118"/>
      <c r="S1033" s="129" t="s">
        <v>832</v>
      </c>
      <c r="T1033" s="136"/>
      <c r="U1033" s="131" t="s">
        <v>833</v>
      </c>
    </row>
    <row r="1034" spans="1:21" ht="43.5" hidden="1" x14ac:dyDescent="0.35">
      <c r="A1034" s="121" t="str">
        <f>IFERROR(VLOOKUP(B1034,[38]lista!$B$2:$C$46,2,0),"")</f>
        <v>Komárom-Esztergom</v>
      </c>
      <c r="B1034" s="122" t="s">
        <v>1009</v>
      </c>
      <c r="C1034" s="123" t="s">
        <v>746</v>
      </c>
      <c r="D1034" s="124" t="s">
        <v>864</v>
      </c>
      <c r="E1034" s="125" t="s">
        <v>75</v>
      </c>
      <c r="F1034" s="57" t="str">
        <f>VLOOKUP(D1034,Háttér!$Q$2:$R$24,2,0)</f>
        <v>Környezetvédelem_és_vízügy</v>
      </c>
      <c r="G1034" s="57" t="str">
        <f t="shared" si="32"/>
        <v>Tatabányai SZC Eötvös Loránd Szakképző Iskola Környezetvédelem_és_vízügy</v>
      </c>
      <c r="H1034" s="126" t="s">
        <v>75</v>
      </c>
      <c r="I1034" s="127" t="s">
        <v>75</v>
      </c>
      <c r="J1034" s="126" t="s">
        <v>75</v>
      </c>
      <c r="K1034" s="128">
        <v>14</v>
      </c>
      <c r="L1034" s="128">
        <v>30</v>
      </c>
      <c r="M1034" s="117">
        <v>5</v>
      </c>
      <c r="N1034" s="128">
        <v>0</v>
      </c>
      <c r="O1034" s="128"/>
      <c r="P1034" s="128">
        <v>0</v>
      </c>
      <c r="Q1034" s="116" t="str">
        <f t="shared" si="33"/>
        <v>+</v>
      </c>
      <c r="R1034" s="118"/>
      <c r="S1034" s="129" t="s">
        <v>832</v>
      </c>
      <c r="T1034" s="171" t="s">
        <v>1010</v>
      </c>
      <c r="U1034" s="131" t="s">
        <v>833</v>
      </c>
    </row>
    <row r="1035" spans="1:21" ht="29" hidden="1" x14ac:dyDescent="0.35">
      <c r="A1035" s="121" t="str">
        <f>IFERROR(VLOOKUP(B1035,[38]lista!$B$2:$C$46,2,0),"")</f>
        <v>Komárom-Esztergom</v>
      </c>
      <c r="B1035" s="122" t="s">
        <v>1009</v>
      </c>
      <c r="C1035" s="123" t="s">
        <v>558</v>
      </c>
      <c r="D1035" s="124" t="s">
        <v>851</v>
      </c>
      <c r="E1035" s="125" t="s">
        <v>75</v>
      </c>
      <c r="F1035" s="57" t="str">
        <f>VLOOKUP(D1035,Háttér!$Q$2:$R$24,2,0)</f>
        <v>Építőipar</v>
      </c>
      <c r="G1035" s="57" t="str">
        <f t="shared" si="32"/>
        <v>Tatabányai SZC Fellner Jakab Technikum és Szakképző Iskola Építőipar</v>
      </c>
      <c r="H1035" s="126" t="s">
        <v>75</v>
      </c>
      <c r="I1035" s="127" t="s">
        <v>75</v>
      </c>
      <c r="J1035" s="126" t="s">
        <v>75</v>
      </c>
      <c r="K1035" s="128">
        <v>16</v>
      </c>
      <c r="L1035" s="128">
        <v>15</v>
      </c>
      <c r="M1035" s="117">
        <v>4</v>
      </c>
      <c r="N1035" s="128">
        <v>9</v>
      </c>
      <c r="O1035" s="128"/>
      <c r="P1035" s="128">
        <v>1</v>
      </c>
      <c r="Q1035" s="116" t="str">
        <f t="shared" si="33"/>
        <v>+</v>
      </c>
      <c r="R1035" s="118"/>
      <c r="S1035" s="129" t="s">
        <v>832</v>
      </c>
      <c r="T1035" s="136"/>
      <c r="U1035" s="131" t="s">
        <v>833</v>
      </c>
    </row>
    <row r="1036" spans="1:21" ht="29" hidden="1" x14ac:dyDescent="0.35">
      <c r="A1036" s="121" t="str">
        <f>IFERROR(VLOOKUP(B1036,[38]lista!$B$2:$C$46,2,0),"")</f>
        <v>Komárom-Esztergom</v>
      </c>
      <c r="B1036" s="122" t="s">
        <v>1009</v>
      </c>
      <c r="C1036" s="123" t="s">
        <v>558</v>
      </c>
      <c r="D1036" s="124" t="s">
        <v>844</v>
      </c>
      <c r="E1036" s="125" t="s">
        <v>75</v>
      </c>
      <c r="F1036" s="57" t="str">
        <f>VLOOKUP(D1036,Háttér!$Q$2:$R$24,2,0)</f>
        <v>Fa_és_bútoripar</v>
      </c>
      <c r="G1036" s="57" t="str">
        <f t="shared" si="32"/>
        <v>Tatabányai SZC Fellner Jakab Technikum és Szakképző Iskola Fa_és_bútoripar</v>
      </c>
      <c r="H1036" s="126" t="s">
        <v>75</v>
      </c>
      <c r="I1036" s="127" t="s">
        <v>75</v>
      </c>
      <c r="J1036" s="126" t="s">
        <v>75</v>
      </c>
      <c r="K1036" s="128">
        <v>16</v>
      </c>
      <c r="L1036" s="128">
        <v>22</v>
      </c>
      <c r="M1036" s="117">
        <v>6</v>
      </c>
      <c r="N1036" s="128">
        <v>13</v>
      </c>
      <c r="O1036" s="128"/>
      <c r="P1036" s="128">
        <v>4</v>
      </c>
      <c r="Q1036" s="116" t="str">
        <f t="shared" si="33"/>
        <v>+</v>
      </c>
      <c r="R1036" s="118"/>
      <c r="S1036" s="129" t="s">
        <v>832</v>
      </c>
      <c r="T1036" s="136"/>
      <c r="U1036" s="131" t="s">
        <v>833</v>
      </c>
    </row>
    <row r="1037" spans="1:21" ht="29" hidden="1" x14ac:dyDescent="0.35">
      <c r="A1037" s="121" t="str">
        <f>IFERROR(VLOOKUP(B1037,[38]lista!$B$2:$C$46,2,0),"")</f>
        <v>Komárom-Esztergom</v>
      </c>
      <c r="B1037" s="122" t="s">
        <v>1009</v>
      </c>
      <c r="C1037" s="123" t="s">
        <v>558</v>
      </c>
      <c r="D1037" s="124" t="s">
        <v>840</v>
      </c>
      <c r="E1037" s="125" t="s">
        <v>75</v>
      </c>
      <c r="F1037" s="57" t="str">
        <f>VLOOKUP(D1037,Háttér!$Q$2:$R$24,2,0)</f>
        <v>Szépészet</v>
      </c>
      <c r="G1037" s="57" t="str">
        <f t="shared" si="32"/>
        <v>Tatabányai SZC Fellner Jakab Technikum és Szakképző Iskola Szépészet</v>
      </c>
      <c r="H1037" s="126" t="s">
        <v>75</v>
      </c>
      <c r="I1037" s="127" t="s">
        <v>75</v>
      </c>
      <c r="J1037" s="126" t="s">
        <v>75</v>
      </c>
      <c r="K1037" s="128">
        <v>32</v>
      </c>
      <c r="L1037" s="128">
        <v>249</v>
      </c>
      <c r="M1037" s="117">
        <v>23</v>
      </c>
      <c r="N1037" s="128">
        <v>70</v>
      </c>
      <c r="O1037" s="128"/>
      <c r="P1037" s="128">
        <v>7</v>
      </c>
      <c r="Q1037" s="116" t="str">
        <f t="shared" si="33"/>
        <v>+</v>
      </c>
      <c r="R1037" s="118"/>
      <c r="S1037" s="129" t="s">
        <v>832</v>
      </c>
      <c r="T1037" s="136"/>
      <c r="U1037" s="131" t="s">
        <v>833</v>
      </c>
    </row>
    <row r="1038" spans="1:21" ht="29" hidden="1" x14ac:dyDescent="0.35">
      <c r="A1038" s="121" t="str">
        <f>IFERROR(VLOOKUP(B1038,[38]lista!$B$2:$C$46,2,0),"")</f>
        <v>Komárom-Esztergom</v>
      </c>
      <c r="B1038" s="122" t="s">
        <v>1009</v>
      </c>
      <c r="C1038" s="123" t="s">
        <v>559</v>
      </c>
      <c r="D1038" s="124" t="s">
        <v>831</v>
      </c>
      <c r="E1038" s="125" t="s">
        <v>75</v>
      </c>
      <c r="F1038" s="57" t="str">
        <f>VLOOKUP(D1038,Háttér!$Q$2:$R$24,2,0)</f>
        <v>Turizmus_vendéglátás</v>
      </c>
      <c r="G1038" s="57" t="str">
        <f t="shared" si="32"/>
        <v>Tatabányai SZC Kereskedelmi, Vendéglátó és Idegenforgalmi Technikum és Szakképző Iskola Turizmus_vendéglátás</v>
      </c>
      <c r="H1038" s="126" t="s">
        <v>75</v>
      </c>
      <c r="I1038" s="127" t="s">
        <v>75</v>
      </c>
      <c r="J1038" s="126" t="s">
        <v>75</v>
      </c>
      <c r="K1038" s="128">
        <v>50</v>
      </c>
      <c r="L1038" s="128">
        <v>394</v>
      </c>
      <c r="M1038" s="117">
        <v>50</v>
      </c>
      <c r="N1038" s="128">
        <v>236</v>
      </c>
      <c r="O1038" s="128"/>
      <c r="P1038" s="128">
        <v>61</v>
      </c>
      <c r="Q1038" s="116" t="str">
        <f t="shared" si="33"/>
        <v>-</v>
      </c>
      <c r="R1038" s="118"/>
      <c r="S1038" s="129" t="s">
        <v>832</v>
      </c>
      <c r="T1038" s="136"/>
      <c r="U1038" s="131" t="s">
        <v>833</v>
      </c>
    </row>
    <row r="1039" spans="1:21" ht="29" hidden="1" x14ac:dyDescent="0.35">
      <c r="A1039" s="121" t="str">
        <f>IFERROR(VLOOKUP(B1039,[38]lista!$B$2:$C$46,2,0),"")</f>
        <v>Komárom-Esztergom</v>
      </c>
      <c r="B1039" s="122" t="s">
        <v>1009</v>
      </c>
      <c r="C1039" s="123" t="s">
        <v>559</v>
      </c>
      <c r="D1039" s="124" t="s">
        <v>848</v>
      </c>
      <c r="E1039" s="125" t="s">
        <v>75</v>
      </c>
      <c r="F1039" s="57" t="str">
        <f>VLOOKUP(D1039,Háttér!$Q$2:$R$24,2,0)</f>
        <v>Kereskedelem</v>
      </c>
      <c r="G1039" s="57" t="str">
        <f t="shared" si="32"/>
        <v>Tatabányai SZC Kereskedelmi, Vendéglátó és Idegenforgalmi Technikum és Szakképző Iskola Kereskedelem</v>
      </c>
      <c r="H1039" s="126" t="s">
        <v>75</v>
      </c>
      <c r="I1039" s="127" t="s">
        <v>75</v>
      </c>
      <c r="J1039" s="126" t="s">
        <v>75</v>
      </c>
      <c r="K1039" s="128">
        <v>10</v>
      </c>
      <c r="L1039" s="128">
        <v>90</v>
      </c>
      <c r="M1039" s="117">
        <v>10</v>
      </c>
      <c r="N1039" s="128">
        <v>97</v>
      </c>
      <c r="O1039" s="128"/>
      <c r="P1039" s="128">
        <v>21</v>
      </c>
      <c r="Q1039" s="116" t="str">
        <f t="shared" si="33"/>
        <v>-</v>
      </c>
      <c r="R1039" s="118"/>
      <c r="S1039" s="129" t="s">
        <v>832</v>
      </c>
      <c r="T1039" s="136"/>
      <c r="U1039" s="131" t="s">
        <v>833</v>
      </c>
    </row>
    <row r="1040" spans="1:21" ht="29" hidden="1" x14ac:dyDescent="0.35">
      <c r="A1040" s="121" t="str">
        <f>IFERROR(VLOOKUP(B1040,[38]lista!$B$2:$C$46,2,0),"")</f>
        <v>Komárom-Esztergom</v>
      </c>
      <c r="B1040" s="122" t="s">
        <v>1009</v>
      </c>
      <c r="C1040" s="123" t="s">
        <v>560</v>
      </c>
      <c r="D1040" s="124" t="s">
        <v>836</v>
      </c>
      <c r="E1040" s="125" t="s">
        <v>75</v>
      </c>
      <c r="F1040" s="57" t="str">
        <f>VLOOKUP(D1040,Háttér!$Q$2:$R$24,2,0)</f>
        <v>Gazdálkodás_és_menedzsment</v>
      </c>
      <c r="G1040" s="57" t="str">
        <f t="shared" si="32"/>
        <v>Tatabányai SZC Kossuth Lajos Gazdasági és Humán Technikum Gazdálkodás_és_menedzsment</v>
      </c>
      <c r="H1040" s="126" t="s">
        <v>75</v>
      </c>
      <c r="I1040" s="127" t="s">
        <v>75</v>
      </c>
      <c r="J1040" s="126" t="s">
        <v>75</v>
      </c>
      <c r="K1040" s="128">
        <v>32</v>
      </c>
      <c r="L1040" s="128">
        <v>285</v>
      </c>
      <c r="M1040" s="117">
        <v>27</v>
      </c>
      <c r="N1040" s="128">
        <v>183</v>
      </c>
      <c r="O1040" s="128"/>
      <c r="P1040" s="128">
        <v>29</v>
      </c>
      <c r="Q1040" s="116" t="str">
        <f t="shared" si="33"/>
        <v>-</v>
      </c>
      <c r="R1040" s="118"/>
      <c r="S1040" s="129" t="s">
        <v>832</v>
      </c>
      <c r="T1040" s="136"/>
      <c r="U1040" s="131" t="s">
        <v>833</v>
      </c>
    </row>
    <row r="1041" spans="1:21" ht="29" hidden="1" x14ac:dyDescent="0.35">
      <c r="A1041" s="121" t="str">
        <f>IFERROR(VLOOKUP(B1041,[38]lista!$B$2:$C$46,2,0),"")</f>
        <v>Komárom-Esztergom</v>
      </c>
      <c r="B1041" s="122" t="s">
        <v>1009</v>
      </c>
      <c r="C1041" s="123" t="s">
        <v>560</v>
      </c>
      <c r="D1041" s="124" t="s">
        <v>847</v>
      </c>
      <c r="E1041" s="125" t="s">
        <v>75</v>
      </c>
      <c r="F1041" s="57" t="str">
        <f>VLOOKUP(D1041,Háttér!$Q$2:$R$24,2,0)</f>
        <v>Közlekedés_és_szállítmányozás</v>
      </c>
      <c r="G1041" s="57" t="str">
        <f t="shared" si="32"/>
        <v>Tatabányai SZC Kossuth Lajos Gazdasági és Humán Technikum Közlekedés_és_szállítmányozás</v>
      </c>
      <c r="H1041" s="126" t="s">
        <v>75</v>
      </c>
      <c r="I1041" s="127" t="s">
        <v>75</v>
      </c>
      <c r="J1041" s="126" t="s">
        <v>75</v>
      </c>
      <c r="K1041" s="128">
        <v>32</v>
      </c>
      <c r="L1041" s="128">
        <v>167</v>
      </c>
      <c r="M1041" s="117">
        <v>31</v>
      </c>
      <c r="N1041" s="128">
        <v>139</v>
      </c>
      <c r="O1041" s="128"/>
      <c r="P1041" s="128">
        <v>25</v>
      </c>
      <c r="Q1041" s="116" t="str">
        <f t="shared" si="33"/>
        <v>+</v>
      </c>
      <c r="R1041" s="118"/>
      <c r="S1041" s="129" t="s">
        <v>832</v>
      </c>
      <c r="T1041" s="136"/>
      <c r="U1041" s="131" t="s">
        <v>833</v>
      </c>
    </row>
    <row r="1042" spans="1:21" ht="29" hidden="1" x14ac:dyDescent="0.35">
      <c r="A1042" s="121" t="str">
        <f>IFERROR(VLOOKUP(B1042,[38]lista!$B$2:$C$46,2,0),"")</f>
        <v>Komárom-Esztergom</v>
      </c>
      <c r="B1042" s="122" t="s">
        <v>1009</v>
      </c>
      <c r="C1042" s="123" t="s">
        <v>560</v>
      </c>
      <c r="D1042" s="124" t="s">
        <v>841</v>
      </c>
      <c r="E1042" s="125" t="s">
        <v>75</v>
      </c>
      <c r="F1042" s="57" t="str">
        <f>VLOOKUP(D1042,Háttér!$Q$2:$R$24,2,0)</f>
        <v>Egészségügy</v>
      </c>
      <c r="G1042" s="57" t="str">
        <f t="shared" si="32"/>
        <v>Tatabányai SZC Kossuth Lajos Gazdasági és Humán Technikum Egészségügy</v>
      </c>
      <c r="H1042" s="126" t="s">
        <v>75</v>
      </c>
      <c r="I1042" s="127" t="s">
        <v>75</v>
      </c>
      <c r="J1042" s="126" t="s">
        <v>75</v>
      </c>
      <c r="K1042" s="128">
        <v>32</v>
      </c>
      <c r="L1042" s="128">
        <v>89</v>
      </c>
      <c r="M1042" s="117">
        <v>21</v>
      </c>
      <c r="N1042" s="128">
        <v>67</v>
      </c>
      <c r="O1042" s="128"/>
      <c r="P1042" s="128">
        <v>12</v>
      </c>
      <c r="Q1042" s="116" t="str">
        <f t="shared" si="33"/>
        <v>+</v>
      </c>
      <c r="R1042" s="118"/>
      <c r="S1042" s="129" t="s">
        <v>832</v>
      </c>
      <c r="T1042" s="136"/>
      <c r="U1042" s="131" t="s">
        <v>843</v>
      </c>
    </row>
    <row r="1043" spans="1:21" ht="29" hidden="1" x14ac:dyDescent="0.35">
      <c r="A1043" s="121" t="str">
        <f>IFERROR(VLOOKUP(B1043,[38]lista!$B$2:$C$46,2,0),"")</f>
        <v>Komárom-Esztergom</v>
      </c>
      <c r="B1043" s="122" t="s">
        <v>1009</v>
      </c>
      <c r="C1043" s="123" t="s">
        <v>560</v>
      </c>
      <c r="D1043" s="124" t="s">
        <v>847</v>
      </c>
      <c r="E1043" s="125" t="s">
        <v>858</v>
      </c>
      <c r="F1043" s="57" t="str">
        <f>VLOOKUP(D1043,Háttér!$Q$2:$R$24,2,0)</f>
        <v>Közlekedés_és_szállítmányozás</v>
      </c>
      <c r="G1043" s="57" t="str">
        <f t="shared" si="32"/>
        <v>Tatabányai SZC Kossuth Lajos Gazdasági és Humán Technikum Közlekedés_és_szállítmányozás</v>
      </c>
      <c r="H1043" s="126" t="s">
        <v>74</v>
      </c>
      <c r="I1043" s="127" t="s">
        <v>75</v>
      </c>
      <c r="J1043" s="126" t="s">
        <v>75</v>
      </c>
      <c r="K1043" s="128">
        <v>14</v>
      </c>
      <c r="L1043" s="128">
        <v>39</v>
      </c>
      <c r="M1043" s="117">
        <v>13</v>
      </c>
      <c r="N1043" s="128">
        <v>44</v>
      </c>
      <c r="O1043" s="128"/>
      <c r="P1043" s="128">
        <v>12</v>
      </c>
      <c r="Q1043" s="116" t="str">
        <f t="shared" si="33"/>
        <v>+</v>
      </c>
      <c r="R1043" s="118"/>
      <c r="S1043" s="129" t="s">
        <v>832</v>
      </c>
      <c r="T1043" s="136"/>
      <c r="U1043" s="131" t="s">
        <v>833</v>
      </c>
    </row>
    <row r="1044" spans="1:21" ht="29" hidden="1" x14ac:dyDescent="0.35">
      <c r="A1044" s="121" t="str">
        <f>IFERROR(VLOOKUP(B1044,[38]lista!$B$2:$C$46,2,0),"")</f>
        <v>Komárom-Esztergom</v>
      </c>
      <c r="B1044" s="122" t="s">
        <v>1009</v>
      </c>
      <c r="C1044" s="123" t="s">
        <v>560</v>
      </c>
      <c r="D1044" s="124" t="s">
        <v>847</v>
      </c>
      <c r="E1044" s="125" t="s">
        <v>869</v>
      </c>
      <c r="F1044" s="57" t="str">
        <f>VLOOKUP(D1044,Háttér!$Q$2:$R$24,2,0)</f>
        <v>Közlekedés_és_szállítmányozás</v>
      </c>
      <c r="G1044" s="57" t="str">
        <f t="shared" si="32"/>
        <v>Tatabányai SZC Kossuth Lajos Gazdasági és Humán Technikum Közlekedés_és_szállítmányozás</v>
      </c>
      <c r="H1044" s="126" t="s">
        <v>74</v>
      </c>
      <c r="I1044" s="127" t="s">
        <v>75</v>
      </c>
      <c r="J1044" s="126" t="s">
        <v>75</v>
      </c>
      <c r="K1044" s="128">
        <v>18</v>
      </c>
      <c r="L1044" s="128">
        <v>126</v>
      </c>
      <c r="M1044" s="117">
        <v>18</v>
      </c>
      <c r="N1044" s="128">
        <v>83</v>
      </c>
      <c r="O1044" s="128"/>
      <c r="P1044" s="128">
        <v>17</v>
      </c>
      <c r="Q1044" s="116" t="str">
        <f t="shared" si="33"/>
        <v>+</v>
      </c>
      <c r="R1044" s="118"/>
      <c r="S1044" s="129" t="s">
        <v>832</v>
      </c>
      <c r="T1044" s="136"/>
      <c r="U1044" s="131" t="s">
        <v>833</v>
      </c>
    </row>
    <row r="1045" spans="1:21" ht="29" hidden="1" x14ac:dyDescent="0.35">
      <c r="A1045" s="121" t="str">
        <f>IFERROR(VLOOKUP(B1045,[38]lista!$B$2:$C$46,2,0),"")</f>
        <v>Komárom-Esztergom</v>
      </c>
      <c r="B1045" s="122" t="s">
        <v>1009</v>
      </c>
      <c r="C1045" s="123" t="s">
        <v>561</v>
      </c>
      <c r="D1045" s="124" t="s">
        <v>850</v>
      </c>
      <c r="E1045" s="125" t="s">
        <v>75</v>
      </c>
      <c r="F1045" s="57" t="str">
        <f>VLOOKUP(D1045,Háttér!$Q$2:$R$24,2,0)</f>
        <v>Szociális</v>
      </c>
      <c r="G1045" s="57" t="str">
        <f t="shared" si="32"/>
        <v>Tatabányai SZC Kultsár István Technikum és Szakgimnázium Szociális</v>
      </c>
      <c r="H1045" s="126" t="s">
        <v>75</v>
      </c>
      <c r="I1045" s="127" t="s">
        <v>75</v>
      </c>
      <c r="J1045" s="126" t="s">
        <v>75</v>
      </c>
      <c r="K1045" s="128">
        <v>14</v>
      </c>
      <c r="L1045" s="128">
        <v>43</v>
      </c>
      <c r="M1045" s="117">
        <v>12</v>
      </c>
      <c r="N1045" s="128">
        <v>46</v>
      </c>
      <c r="O1045" s="128"/>
      <c r="P1045" s="128">
        <v>9</v>
      </c>
      <c r="Q1045" s="116" t="str">
        <f t="shared" si="33"/>
        <v>+</v>
      </c>
      <c r="R1045" s="118"/>
      <c r="S1045" s="129" t="s">
        <v>832</v>
      </c>
      <c r="T1045" s="136"/>
      <c r="U1045" s="131" t="s">
        <v>833</v>
      </c>
    </row>
    <row r="1046" spans="1:21" ht="29" hidden="1" x14ac:dyDescent="0.35">
      <c r="A1046" s="121" t="str">
        <f>IFERROR(VLOOKUP(B1046,[38]lista!$B$2:$C$46,2,0),"")</f>
        <v>Komárom-Esztergom</v>
      </c>
      <c r="B1046" s="122" t="s">
        <v>1009</v>
      </c>
      <c r="C1046" s="123" t="s">
        <v>561</v>
      </c>
      <c r="D1046" s="124" t="s">
        <v>847</v>
      </c>
      <c r="E1046" s="125" t="s">
        <v>75</v>
      </c>
      <c r="F1046" s="57" t="str">
        <f>VLOOKUP(D1046,Háttér!$Q$2:$R$24,2,0)</f>
        <v>Közlekedés_és_szállítmányozás</v>
      </c>
      <c r="G1046" s="57" t="str">
        <f t="shared" si="32"/>
        <v>Tatabányai SZC Kultsár István Technikum és Szakgimnázium Közlekedés_és_szállítmányozás</v>
      </c>
      <c r="H1046" s="126" t="s">
        <v>75</v>
      </c>
      <c r="I1046" s="127" t="s">
        <v>75</v>
      </c>
      <c r="J1046" s="126" t="s">
        <v>75</v>
      </c>
      <c r="K1046" s="128">
        <v>18</v>
      </c>
      <c r="L1046" s="128">
        <v>94</v>
      </c>
      <c r="M1046" s="117">
        <v>17</v>
      </c>
      <c r="N1046" s="128">
        <v>79</v>
      </c>
      <c r="O1046" s="128"/>
      <c r="P1046" s="128">
        <v>17</v>
      </c>
      <c r="Q1046" s="116" t="str">
        <f t="shared" si="33"/>
        <v>+</v>
      </c>
      <c r="R1046" s="118"/>
      <c r="S1046" s="129" t="s">
        <v>832</v>
      </c>
      <c r="T1046" s="136"/>
      <c r="U1046" s="131" t="s">
        <v>833</v>
      </c>
    </row>
    <row r="1047" spans="1:21" ht="29" hidden="1" x14ac:dyDescent="0.35">
      <c r="A1047" s="121" t="str">
        <f>IFERROR(VLOOKUP(B1047,[38]lista!$B$2:$C$46,2,0),"")</f>
        <v>Komárom-Esztergom</v>
      </c>
      <c r="B1047" s="122" t="s">
        <v>1009</v>
      </c>
      <c r="C1047" s="123" t="s">
        <v>561</v>
      </c>
      <c r="D1047" s="124" t="s">
        <v>861</v>
      </c>
      <c r="E1047" s="125" t="s">
        <v>75</v>
      </c>
      <c r="F1047" s="57" t="str">
        <f>VLOOKUP(D1047,Háttér!$Q$2:$R$24,2,0)</f>
        <v>Sport</v>
      </c>
      <c r="G1047" s="57" t="str">
        <f t="shared" si="32"/>
        <v>Tatabányai SZC Kultsár István Technikum és Szakgimnázium Sport</v>
      </c>
      <c r="H1047" s="126" t="s">
        <v>75</v>
      </c>
      <c r="I1047" s="127" t="s">
        <v>75</v>
      </c>
      <c r="J1047" s="126" t="s">
        <v>75</v>
      </c>
      <c r="K1047" s="128">
        <v>16</v>
      </c>
      <c r="L1047" s="128">
        <v>52</v>
      </c>
      <c r="M1047" s="117">
        <v>18</v>
      </c>
      <c r="N1047" s="128">
        <v>51</v>
      </c>
      <c r="O1047" s="128"/>
      <c r="P1047" s="128">
        <v>13</v>
      </c>
      <c r="Q1047" s="116" t="str">
        <f t="shared" si="33"/>
        <v>+</v>
      </c>
      <c r="R1047" s="118"/>
      <c r="S1047" s="129" t="s">
        <v>832</v>
      </c>
      <c r="T1047" s="136"/>
      <c r="U1047" s="131" t="s">
        <v>833</v>
      </c>
    </row>
    <row r="1048" spans="1:21" ht="29" hidden="1" x14ac:dyDescent="0.35">
      <c r="A1048" s="121" t="str">
        <f>IFERROR(VLOOKUP(B1048,[38]lista!$B$2:$C$46,2,0),"")</f>
        <v>Komárom-Esztergom</v>
      </c>
      <c r="B1048" s="122" t="s">
        <v>1009</v>
      </c>
      <c r="C1048" s="123" t="s">
        <v>561</v>
      </c>
      <c r="D1048" s="124" t="s">
        <v>836</v>
      </c>
      <c r="E1048" s="125" t="s">
        <v>75</v>
      </c>
      <c r="F1048" s="57" t="str">
        <f>VLOOKUP(D1048,Háttér!$Q$2:$R$24,2,0)</f>
        <v>Gazdálkodás_és_menedzsment</v>
      </c>
      <c r="G1048" s="57" t="str">
        <f t="shared" si="32"/>
        <v>Tatabányai SZC Kultsár István Technikum és Szakgimnázium Gazdálkodás_és_menedzsment</v>
      </c>
      <c r="H1048" s="126" t="s">
        <v>75</v>
      </c>
      <c r="I1048" s="127" t="s">
        <v>75</v>
      </c>
      <c r="J1048" s="126" t="s">
        <v>75</v>
      </c>
      <c r="K1048" s="128">
        <v>16</v>
      </c>
      <c r="L1048" s="128">
        <v>62</v>
      </c>
      <c r="M1048" s="117">
        <v>16</v>
      </c>
      <c r="N1048" s="128">
        <v>0</v>
      </c>
      <c r="O1048" s="128"/>
      <c r="P1048" s="128">
        <v>0</v>
      </c>
      <c r="Q1048" s="116" t="str">
        <f t="shared" si="33"/>
        <v>+</v>
      </c>
      <c r="R1048" s="118"/>
      <c r="S1048" s="129" t="s">
        <v>832</v>
      </c>
      <c r="T1048" s="171" t="s">
        <v>1011</v>
      </c>
      <c r="U1048" s="131" t="s">
        <v>833</v>
      </c>
    </row>
    <row r="1049" spans="1:21" ht="29" hidden="1" x14ac:dyDescent="0.35">
      <c r="A1049" s="121" t="str">
        <f>IFERROR(VLOOKUP(B1049,[38]lista!$B$2:$C$46,2,0),"")</f>
        <v>Komárom-Esztergom</v>
      </c>
      <c r="B1049" s="122" t="s">
        <v>1009</v>
      </c>
      <c r="C1049" s="123" t="s">
        <v>561</v>
      </c>
      <c r="D1049" s="124" t="s">
        <v>848</v>
      </c>
      <c r="E1049" s="125" t="s">
        <v>75</v>
      </c>
      <c r="F1049" s="57" t="str">
        <f>VLOOKUP(D1049,Háttér!$Q$2:$R$24,2,0)</f>
        <v>Kereskedelem</v>
      </c>
      <c r="G1049" s="57" t="str">
        <f t="shared" si="32"/>
        <v>Tatabányai SZC Kultsár István Technikum és Szakgimnázium Kereskedelem</v>
      </c>
      <c r="H1049" s="126" t="s">
        <v>75</v>
      </c>
      <c r="I1049" s="127" t="s">
        <v>75</v>
      </c>
      <c r="J1049" s="126" t="s">
        <v>75</v>
      </c>
      <c r="K1049" s="128">
        <v>16</v>
      </c>
      <c r="L1049" s="128">
        <v>34</v>
      </c>
      <c r="M1049" s="117">
        <v>7</v>
      </c>
      <c r="N1049" s="128">
        <v>0</v>
      </c>
      <c r="O1049" s="128"/>
      <c r="P1049" s="128">
        <v>0</v>
      </c>
      <c r="Q1049" s="116" t="str">
        <f t="shared" si="33"/>
        <v>+</v>
      </c>
      <c r="R1049" s="118"/>
      <c r="S1049" s="129" t="s">
        <v>832</v>
      </c>
      <c r="T1049" s="171" t="s">
        <v>1012</v>
      </c>
      <c r="U1049" s="131" t="s">
        <v>833</v>
      </c>
    </row>
    <row r="1050" spans="1:21" ht="29" hidden="1" x14ac:dyDescent="0.35">
      <c r="A1050" s="121" t="str">
        <f>IFERROR(VLOOKUP(B1050,[38]lista!$B$2:$C$46,2,0),"")</f>
        <v>Komárom-Esztergom</v>
      </c>
      <c r="B1050" s="122" t="s">
        <v>1009</v>
      </c>
      <c r="C1050" s="123" t="s">
        <v>562</v>
      </c>
      <c r="D1050" s="124" t="s">
        <v>835</v>
      </c>
      <c r="E1050" s="125" t="s">
        <v>75</v>
      </c>
      <c r="F1050" s="57" t="str">
        <f>VLOOKUP(D1050,Háttér!$Q$2:$R$24,2,0)</f>
        <v>Informatika_és_távközlés</v>
      </c>
      <c r="G1050" s="57" t="str">
        <f t="shared" si="32"/>
        <v>Tatabányai SZC Mikes Kelemen Technikum és Szakgimnázium Informatika_és_távközlés</v>
      </c>
      <c r="H1050" s="126" t="s">
        <v>75</v>
      </c>
      <c r="I1050" s="127" t="s">
        <v>75</v>
      </c>
      <c r="J1050" s="126" t="s">
        <v>75</v>
      </c>
      <c r="K1050" s="128">
        <v>32</v>
      </c>
      <c r="L1050" s="128">
        <v>141</v>
      </c>
      <c r="M1050" s="117">
        <v>32</v>
      </c>
      <c r="N1050" s="128">
        <v>116</v>
      </c>
      <c r="O1050" s="128"/>
      <c r="P1050" s="128">
        <v>17</v>
      </c>
      <c r="Q1050" s="116" t="str">
        <f t="shared" si="33"/>
        <v>+</v>
      </c>
      <c r="R1050" s="118"/>
      <c r="S1050" s="129" t="s">
        <v>832</v>
      </c>
      <c r="T1050" s="136"/>
      <c r="U1050" s="131" t="s">
        <v>833</v>
      </c>
    </row>
    <row r="1051" spans="1:21" ht="29" hidden="1" x14ac:dyDescent="0.35">
      <c r="A1051" s="121" t="str">
        <f>IFERROR(VLOOKUP(B1051,[38]lista!$B$2:$C$46,2,0),"")</f>
        <v>Komárom-Esztergom</v>
      </c>
      <c r="B1051" s="122" t="s">
        <v>1009</v>
      </c>
      <c r="C1051" s="123" t="s">
        <v>562</v>
      </c>
      <c r="D1051" s="124" t="s">
        <v>850</v>
      </c>
      <c r="E1051" s="125" t="s">
        <v>75</v>
      </c>
      <c r="F1051" s="57" t="str">
        <f>VLOOKUP(D1051,Háttér!$Q$2:$R$24,2,0)</f>
        <v>Szociális</v>
      </c>
      <c r="G1051" s="57" t="str">
        <f t="shared" si="32"/>
        <v>Tatabányai SZC Mikes Kelemen Technikum és Szakgimnázium Szociális</v>
      </c>
      <c r="H1051" s="126" t="s">
        <v>75</v>
      </c>
      <c r="I1051" s="127" t="s">
        <v>75</v>
      </c>
      <c r="J1051" s="126" t="s">
        <v>75</v>
      </c>
      <c r="K1051" s="128">
        <v>16</v>
      </c>
      <c r="L1051" s="128">
        <v>94</v>
      </c>
      <c r="M1051" s="117">
        <v>21</v>
      </c>
      <c r="N1051" s="128">
        <v>72</v>
      </c>
      <c r="O1051" s="128"/>
      <c r="P1051" s="128">
        <v>20</v>
      </c>
      <c r="Q1051" s="116" t="str">
        <f t="shared" si="33"/>
        <v>+</v>
      </c>
      <c r="R1051" s="118"/>
      <c r="S1051" s="129" t="s">
        <v>832</v>
      </c>
      <c r="T1051" s="136"/>
      <c r="U1051" s="131" t="s">
        <v>833</v>
      </c>
    </row>
    <row r="1052" spans="1:21" ht="29" hidden="1" x14ac:dyDescent="0.35">
      <c r="A1052" s="121" t="str">
        <f>IFERROR(VLOOKUP(B1052,[38]lista!$B$2:$C$46,2,0),"")</f>
        <v>Komárom-Esztergom</v>
      </c>
      <c r="B1052" s="122" t="s">
        <v>1009</v>
      </c>
      <c r="C1052" s="123" t="s">
        <v>562</v>
      </c>
      <c r="D1052" s="124" t="s">
        <v>845</v>
      </c>
      <c r="E1052" s="125" t="s">
        <v>75</v>
      </c>
      <c r="F1052" s="57" t="str">
        <f>VLOOKUP(D1052,Háttér!$Q$2:$R$24,2,0)</f>
        <v>Kreatív</v>
      </c>
      <c r="G1052" s="57" t="str">
        <f t="shared" si="32"/>
        <v>Tatabányai SZC Mikes Kelemen Technikum és Szakgimnázium Kreatív</v>
      </c>
      <c r="H1052" s="126" t="s">
        <v>75</v>
      </c>
      <c r="I1052" s="127" t="s">
        <v>75</v>
      </c>
      <c r="J1052" s="126" t="s">
        <v>75</v>
      </c>
      <c r="K1052" s="128">
        <v>32</v>
      </c>
      <c r="L1052" s="128">
        <v>184</v>
      </c>
      <c r="M1052" s="117">
        <v>32</v>
      </c>
      <c r="N1052" s="128">
        <v>0</v>
      </c>
      <c r="O1052" s="128"/>
      <c r="P1052" s="128">
        <v>0</v>
      </c>
      <c r="Q1052" s="116" t="str">
        <f t="shared" si="33"/>
        <v>+</v>
      </c>
      <c r="R1052" s="118"/>
      <c r="S1052" s="129" t="s">
        <v>832</v>
      </c>
      <c r="T1052" s="136"/>
      <c r="U1052" s="131" t="s">
        <v>833</v>
      </c>
    </row>
    <row r="1053" spans="1:21" ht="29" hidden="1" x14ac:dyDescent="0.35">
      <c r="A1053" s="121" t="str">
        <f>IFERROR(VLOOKUP(B1053,[38]lista!$B$2:$C$46,2,0),"")</f>
        <v>Komárom-Esztergom</v>
      </c>
      <c r="B1053" s="122" t="s">
        <v>1009</v>
      </c>
      <c r="C1053" s="123" t="s">
        <v>563</v>
      </c>
      <c r="D1053" s="124" t="s">
        <v>836</v>
      </c>
      <c r="E1053" s="125" t="s">
        <v>869</v>
      </c>
      <c r="F1053" s="57" t="str">
        <f>VLOOKUP(D1053,Háttér!$Q$2:$R$24,2,0)</f>
        <v>Gazdálkodás_és_menedzsment</v>
      </c>
      <c r="G1053" s="57" t="str">
        <f t="shared" si="32"/>
        <v>Tatabányai SZC Széchenyi István Gazdasági és Informatikai Technikum Gazdálkodás_és_menedzsment</v>
      </c>
      <c r="H1053" s="126" t="s">
        <v>74</v>
      </c>
      <c r="I1053" s="127" t="s">
        <v>75</v>
      </c>
      <c r="J1053" s="126" t="s">
        <v>75</v>
      </c>
      <c r="K1053" s="128">
        <v>16</v>
      </c>
      <c r="L1053" s="128">
        <v>42</v>
      </c>
      <c r="M1053" s="117">
        <v>12</v>
      </c>
      <c r="N1053" s="128">
        <v>63</v>
      </c>
      <c r="O1053" s="128"/>
      <c r="P1053" s="128">
        <v>21</v>
      </c>
      <c r="Q1053" s="116" t="str">
        <f t="shared" si="33"/>
        <v>-</v>
      </c>
      <c r="R1053" s="118"/>
      <c r="S1053" s="129" t="s">
        <v>832</v>
      </c>
      <c r="T1053" s="136"/>
      <c r="U1053" s="131" t="s">
        <v>833</v>
      </c>
    </row>
    <row r="1054" spans="1:21" ht="29" hidden="1" x14ac:dyDescent="0.35">
      <c r="A1054" s="121" t="str">
        <f>IFERROR(VLOOKUP(B1054,[38]lista!$B$2:$C$46,2,0),"")</f>
        <v>Komárom-Esztergom</v>
      </c>
      <c r="B1054" s="122" t="s">
        <v>1009</v>
      </c>
      <c r="C1054" s="123" t="s">
        <v>563</v>
      </c>
      <c r="D1054" s="124" t="s">
        <v>835</v>
      </c>
      <c r="E1054" s="125" t="s">
        <v>869</v>
      </c>
      <c r="F1054" s="57" t="str">
        <f>VLOOKUP(D1054,Háttér!$Q$2:$R$24,2,0)</f>
        <v>Informatika_és_távközlés</v>
      </c>
      <c r="G1054" s="57" t="str">
        <f t="shared" si="32"/>
        <v>Tatabányai SZC Széchenyi István Gazdasági és Informatikai Technikum Informatika_és_távközlés</v>
      </c>
      <c r="H1054" s="126" t="s">
        <v>74</v>
      </c>
      <c r="I1054" s="127" t="s">
        <v>75</v>
      </c>
      <c r="J1054" s="126" t="s">
        <v>75</v>
      </c>
      <c r="K1054" s="128">
        <v>16</v>
      </c>
      <c r="L1054" s="128">
        <v>74</v>
      </c>
      <c r="M1054" s="117">
        <v>16</v>
      </c>
      <c r="N1054" s="128">
        <v>56</v>
      </c>
      <c r="O1054" s="128"/>
      <c r="P1054" s="128">
        <v>17</v>
      </c>
      <c r="Q1054" s="116" t="str">
        <f t="shared" si="33"/>
        <v>-</v>
      </c>
      <c r="R1054" s="118"/>
      <c r="S1054" s="129" t="s">
        <v>832</v>
      </c>
      <c r="T1054" s="136"/>
      <c r="U1054" s="131" t="s">
        <v>833</v>
      </c>
    </row>
    <row r="1055" spans="1:21" ht="29" hidden="1" x14ac:dyDescent="0.35">
      <c r="A1055" s="121" t="str">
        <f>IFERROR(VLOOKUP(B1055,[38]lista!$B$2:$C$46,2,0),"")</f>
        <v>Komárom-Esztergom</v>
      </c>
      <c r="B1055" s="122" t="s">
        <v>1009</v>
      </c>
      <c r="C1055" s="123" t="s">
        <v>563</v>
      </c>
      <c r="D1055" s="124" t="s">
        <v>836</v>
      </c>
      <c r="E1055" s="125" t="s">
        <v>75</v>
      </c>
      <c r="F1055" s="57" t="str">
        <f>VLOOKUP(D1055,Háttér!$Q$2:$R$24,2,0)</f>
        <v>Gazdálkodás_és_menedzsment</v>
      </c>
      <c r="G1055" s="57" t="str">
        <f t="shared" si="32"/>
        <v>Tatabányai SZC Széchenyi István Gazdasági és Informatikai Technikum Gazdálkodás_és_menedzsment</v>
      </c>
      <c r="H1055" s="126" t="s">
        <v>75</v>
      </c>
      <c r="I1055" s="127" t="s">
        <v>75</v>
      </c>
      <c r="J1055" s="126" t="s">
        <v>75</v>
      </c>
      <c r="K1055" s="128">
        <v>16</v>
      </c>
      <c r="L1055" s="128">
        <v>68</v>
      </c>
      <c r="M1055" s="117">
        <v>8</v>
      </c>
      <c r="N1055" s="128">
        <v>0</v>
      </c>
      <c r="O1055" s="128"/>
      <c r="P1055" s="128">
        <v>0</v>
      </c>
      <c r="Q1055" s="116" t="str">
        <f t="shared" si="33"/>
        <v>+</v>
      </c>
      <c r="R1055" s="118"/>
      <c r="S1055" s="129" t="s">
        <v>832</v>
      </c>
      <c r="T1055" s="136"/>
      <c r="U1055" s="131" t="s">
        <v>833</v>
      </c>
    </row>
    <row r="1056" spans="1:21" ht="29" hidden="1" x14ac:dyDescent="0.35">
      <c r="A1056" s="121" t="str">
        <f>IFERROR(VLOOKUP(B1056,[38]lista!$B$2:$C$46,2,0),"")</f>
        <v>Komárom-Esztergom</v>
      </c>
      <c r="B1056" s="122" t="s">
        <v>1009</v>
      </c>
      <c r="C1056" s="123" t="s">
        <v>563</v>
      </c>
      <c r="D1056" s="124" t="s">
        <v>835</v>
      </c>
      <c r="E1056" s="125" t="s">
        <v>75</v>
      </c>
      <c r="F1056" s="57" t="str">
        <f>VLOOKUP(D1056,Háttér!$Q$2:$R$24,2,0)</f>
        <v>Informatika_és_távközlés</v>
      </c>
      <c r="G1056" s="57" t="str">
        <f t="shared" si="32"/>
        <v>Tatabányai SZC Széchenyi István Gazdasági és Informatikai Technikum Informatika_és_távközlés</v>
      </c>
      <c r="H1056" s="126" t="s">
        <v>75</v>
      </c>
      <c r="I1056" s="127" t="s">
        <v>75</v>
      </c>
      <c r="J1056" s="126" t="s">
        <v>75</v>
      </c>
      <c r="K1056" s="128">
        <v>16</v>
      </c>
      <c r="L1056" s="128">
        <v>107</v>
      </c>
      <c r="M1056" s="117">
        <v>16</v>
      </c>
      <c r="N1056" s="128">
        <v>61</v>
      </c>
      <c r="O1056" s="128"/>
      <c r="P1056" s="128">
        <v>17</v>
      </c>
      <c r="Q1056" s="116" t="str">
        <f t="shared" si="33"/>
        <v>-</v>
      </c>
      <c r="R1056" s="118"/>
      <c r="S1056" s="129" t="s">
        <v>832</v>
      </c>
      <c r="T1056" s="136"/>
      <c r="U1056" s="131" t="s">
        <v>833</v>
      </c>
    </row>
    <row r="1057" spans="1:21" ht="29" hidden="1" x14ac:dyDescent="0.35">
      <c r="A1057" s="121" t="str">
        <f>IFERROR(VLOOKUP(B1057,[38]lista!$B$2:$C$46,2,0),"")</f>
        <v>Vas</v>
      </c>
      <c r="B1057" s="122" t="s">
        <v>1013</v>
      </c>
      <c r="C1057" s="123" t="s">
        <v>752</v>
      </c>
      <c r="D1057" s="124" t="s">
        <v>831</v>
      </c>
      <c r="E1057" s="125" t="s">
        <v>75</v>
      </c>
      <c r="F1057" s="57" t="str">
        <f>VLOOKUP(D1057,Háttér!$Q$2:$R$24,2,0)</f>
        <v>Turizmus_vendéglátás</v>
      </c>
      <c r="G1057" s="57" t="str">
        <f t="shared" si="32"/>
        <v>Vas Megyei SZC Eötvös Loránd Szakképző Iskola Turizmus_vendéglátás</v>
      </c>
      <c r="H1057" s="126" t="s">
        <v>75</v>
      </c>
      <c r="I1057" s="127" t="s">
        <v>75</v>
      </c>
      <c r="J1057" s="126" t="s">
        <v>75</v>
      </c>
      <c r="K1057" s="128">
        <v>16</v>
      </c>
      <c r="L1057" s="128"/>
      <c r="M1057" s="117"/>
      <c r="N1057" s="128"/>
      <c r="O1057" s="128"/>
      <c r="P1057" s="128"/>
      <c r="Q1057" s="116" t="str">
        <f t="shared" si="33"/>
        <v>+</v>
      </c>
      <c r="R1057" s="74"/>
      <c r="S1057" s="129" t="s">
        <v>832</v>
      </c>
      <c r="T1057" s="136"/>
      <c r="U1057" s="131" t="s">
        <v>833</v>
      </c>
    </row>
    <row r="1058" spans="1:21" ht="29" hidden="1" x14ac:dyDescent="0.35">
      <c r="A1058" s="121" t="str">
        <f>IFERROR(VLOOKUP(B1058,[39]lista!$B$2:$C$46,2,0),"")</f>
        <v>Tolna</v>
      </c>
      <c r="B1058" s="122" t="s">
        <v>1014</v>
      </c>
      <c r="C1058" s="123" t="s">
        <v>750</v>
      </c>
      <c r="D1058" s="124" t="s">
        <v>848</v>
      </c>
      <c r="E1058" s="125" t="s">
        <v>75</v>
      </c>
      <c r="F1058" s="57" t="str">
        <f>VLOOKUP(D1058,Háttér!$Q$2:$R$24,2,0)</f>
        <v>Kereskedelem</v>
      </c>
      <c r="G1058" s="57" t="str">
        <f t="shared" si="32"/>
        <v>Tolna Megyei SZC Vályi Péter Szakképző Iskola és Kollégium Kereskedelem</v>
      </c>
      <c r="H1058" s="126" t="s">
        <v>75</v>
      </c>
      <c r="I1058" s="127" t="s">
        <v>75</v>
      </c>
      <c r="J1058" s="126" t="s">
        <v>75</v>
      </c>
      <c r="K1058" s="128">
        <v>16</v>
      </c>
      <c r="L1058" s="128">
        <v>16</v>
      </c>
      <c r="M1058" s="117">
        <v>1</v>
      </c>
      <c r="N1058" s="128">
        <v>17</v>
      </c>
      <c r="O1058" s="128"/>
      <c r="P1058" s="128">
        <v>1</v>
      </c>
      <c r="Q1058" s="116" t="str">
        <f t="shared" si="33"/>
        <v>+</v>
      </c>
      <c r="R1058" s="118"/>
      <c r="S1058" s="129" t="s">
        <v>832</v>
      </c>
      <c r="T1058" s="136"/>
      <c r="U1058" s="131" t="s">
        <v>833</v>
      </c>
    </row>
    <row r="1059" spans="1:21" ht="29" hidden="1" x14ac:dyDescent="0.35">
      <c r="A1059" s="121" t="str">
        <f>IFERROR(VLOOKUP(B1059,[39]lista!$B$2:$C$46,2,0),"")</f>
        <v>Tolna</v>
      </c>
      <c r="B1059" s="122" t="s">
        <v>1014</v>
      </c>
      <c r="C1059" s="123" t="s">
        <v>750</v>
      </c>
      <c r="D1059" s="124" t="s">
        <v>835</v>
      </c>
      <c r="E1059" s="125" t="s">
        <v>75</v>
      </c>
      <c r="F1059" s="57" t="str">
        <f>VLOOKUP(D1059,Háttér!$Q$2:$R$24,2,0)</f>
        <v>Informatika_és_távközlés</v>
      </c>
      <c r="G1059" s="57" t="str">
        <f t="shared" si="32"/>
        <v>Tolna Megyei SZC Vályi Péter Szakképző Iskola és Kollégium Informatika_és_távközlés</v>
      </c>
      <c r="H1059" s="126" t="s">
        <v>75</v>
      </c>
      <c r="I1059" s="127" t="s">
        <v>75</v>
      </c>
      <c r="J1059" s="126" t="s">
        <v>75</v>
      </c>
      <c r="K1059" s="128">
        <v>16</v>
      </c>
      <c r="L1059" s="128">
        <v>16</v>
      </c>
      <c r="M1059" s="117">
        <v>6</v>
      </c>
      <c r="N1059" s="128">
        <v>0</v>
      </c>
      <c r="O1059" s="128"/>
      <c r="P1059" s="128">
        <v>0</v>
      </c>
      <c r="Q1059" s="116" t="str">
        <f t="shared" si="33"/>
        <v>+</v>
      </c>
      <c r="R1059" s="118"/>
      <c r="S1059" s="129" t="s">
        <v>832</v>
      </c>
      <c r="T1059" s="133" t="s">
        <v>1015</v>
      </c>
      <c r="U1059" s="131" t="s">
        <v>833</v>
      </c>
    </row>
    <row r="1060" spans="1:21" ht="29" hidden="1" x14ac:dyDescent="0.35">
      <c r="A1060" s="121" t="str">
        <f>IFERROR(VLOOKUP(B1060,[39]lista!$B$2:$C$46,2,0),"")</f>
        <v>Tolna</v>
      </c>
      <c r="B1060" s="122" t="s">
        <v>1014</v>
      </c>
      <c r="C1060" s="123" t="s">
        <v>533</v>
      </c>
      <c r="D1060" s="124" t="s">
        <v>847</v>
      </c>
      <c r="E1060" s="125" t="s">
        <v>75</v>
      </c>
      <c r="F1060" s="57" t="str">
        <f>VLOOKUP(D1060,Háttér!$Q$2:$R$24,2,0)</f>
        <v>Közlekedés_és_szállítmányozás</v>
      </c>
      <c r="G1060" s="57" t="str">
        <f t="shared" si="32"/>
        <v>Tolna Megyei SZC Apáczai Csere János Technikum és Kollégium Közlekedés_és_szállítmányozás</v>
      </c>
      <c r="H1060" s="126" t="s">
        <v>75</v>
      </c>
      <c r="I1060" s="127" t="s">
        <v>75</v>
      </c>
      <c r="J1060" s="126" t="s">
        <v>75</v>
      </c>
      <c r="K1060" s="128">
        <v>32</v>
      </c>
      <c r="L1060" s="128">
        <v>41</v>
      </c>
      <c r="M1060" s="117">
        <v>15</v>
      </c>
      <c r="N1060" s="128">
        <v>11</v>
      </c>
      <c r="O1060" s="128"/>
      <c r="P1060" s="128">
        <v>11</v>
      </c>
      <c r="Q1060" s="116" t="str">
        <f t="shared" si="33"/>
        <v>+</v>
      </c>
      <c r="R1060" s="118"/>
      <c r="S1060" s="129" t="s">
        <v>832</v>
      </c>
      <c r="T1060" s="136"/>
      <c r="U1060" s="131" t="s">
        <v>833</v>
      </c>
    </row>
    <row r="1061" spans="1:21" ht="29" hidden="1" x14ac:dyDescent="0.35">
      <c r="A1061" s="121" t="str">
        <f>IFERROR(VLOOKUP(B1061,[39]lista!$B$2:$C$46,2,0),"")</f>
        <v>Tolna</v>
      </c>
      <c r="B1061" s="122" t="s">
        <v>1014</v>
      </c>
      <c r="C1061" s="123" t="s">
        <v>533</v>
      </c>
      <c r="D1061" s="124" t="s">
        <v>834</v>
      </c>
      <c r="E1061" s="125" t="s">
        <v>75</v>
      </c>
      <c r="F1061" s="57" t="str">
        <f>VLOOKUP(D1061,Háttér!$Q$2:$R$24,2,0)</f>
        <v>Gépészet</v>
      </c>
      <c r="G1061" s="57" t="str">
        <f t="shared" si="32"/>
        <v>Tolna Megyei SZC Apáczai Csere János Technikum és Kollégium Gépészet</v>
      </c>
      <c r="H1061" s="126" t="s">
        <v>75</v>
      </c>
      <c r="I1061" s="127" t="s">
        <v>75</v>
      </c>
      <c r="J1061" s="126" t="s">
        <v>75</v>
      </c>
      <c r="K1061" s="128">
        <v>32</v>
      </c>
      <c r="L1061" s="128">
        <v>21</v>
      </c>
      <c r="M1061" s="117">
        <v>5</v>
      </c>
      <c r="N1061" s="128">
        <v>71</v>
      </c>
      <c r="O1061" s="128"/>
      <c r="P1061" s="128">
        <v>10</v>
      </c>
      <c r="Q1061" s="116" t="str">
        <f t="shared" si="33"/>
        <v>-</v>
      </c>
      <c r="R1061" s="118"/>
      <c r="S1061" s="129" t="s">
        <v>832</v>
      </c>
      <c r="T1061" s="136"/>
      <c r="U1061" s="131" t="s">
        <v>833</v>
      </c>
    </row>
    <row r="1062" spans="1:21" ht="29" hidden="1" x14ac:dyDescent="0.35">
      <c r="A1062" s="121" t="str">
        <f>IFERROR(VLOOKUP(B1062,[39]lista!$B$2:$C$46,2,0),"")</f>
        <v>Tolna</v>
      </c>
      <c r="B1062" s="122" t="s">
        <v>1014</v>
      </c>
      <c r="C1062" s="123" t="s">
        <v>533</v>
      </c>
      <c r="D1062" s="124" t="s">
        <v>836</v>
      </c>
      <c r="E1062" s="125" t="s">
        <v>75</v>
      </c>
      <c r="F1062" s="57" t="str">
        <f>VLOOKUP(D1062,Háttér!$Q$2:$R$24,2,0)</f>
        <v>Gazdálkodás_és_menedzsment</v>
      </c>
      <c r="G1062" s="57" t="str">
        <f t="shared" si="32"/>
        <v>Tolna Megyei SZC Apáczai Csere János Technikum és Kollégium Gazdálkodás_és_menedzsment</v>
      </c>
      <c r="H1062" s="126" t="s">
        <v>75</v>
      </c>
      <c r="I1062" s="127" t="s">
        <v>75</v>
      </c>
      <c r="J1062" s="126" t="s">
        <v>75</v>
      </c>
      <c r="K1062" s="128">
        <v>32</v>
      </c>
      <c r="L1062" s="128">
        <v>39</v>
      </c>
      <c r="M1062" s="117">
        <v>6</v>
      </c>
      <c r="N1062" s="128">
        <v>40</v>
      </c>
      <c r="O1062" s="128"/>
      <c r="P1062" s="128">
        <v>9</v>
      </c>
      <c r="Q1062" s="116" t="str">
        <f t="shared" si="33"/>
        <v>-</v>
      </c>
      <c r="R1062" s="118"/>
      <c r="S1062" s="129" t="s">
        <v>832</v>
      </c>
      <c r="T1062" s="137"/>
      <c r="U1062" s="131" t="s">
        <v>833</v>
      </c>
    </row>
    <row r="1063" spans="1:21" ht="29" hidden="1" x14ac:dyDescent="0.35">
      <c r="A1063" s="121" t="str">
        <f>IFERROR(VLOOKUP(B1063,[39]lista!$B$2:$C$46,2,0),"")</f>
        <v>Tolna</v>
      </c>
      <c r="B1063" s="122" t="s">
        <v>1014</v>
      </c>
      <c r="C1063" s="123" t="s">
        <v>533</v>
      </c>
      <c r="D1063" s="124" t="s">
        <v>848</v>
      </c>
      <c r="E1063" s="125" t="s">
        <v>75</v>
      </c>
      <c r="F1063" s="57" t="str">
        <f>VLOOKUP(D1063,Háttér!$Q$2:$R$24,2,0)</f>
        <v>Kereskedelem</v>
      </c>
      <c r="G1063" s="57" t="str">
        <f t="shared" si="32"/>
        <v>Tolna Megyei SZC Apáczai Csere János Technikum és Kollégium Kereskedelem</v>
      </c>
      <c r="H1063" s="126" t="s">
        <v>75</v>
      </c>
      <c r="I1063" s="127" t="s">
        <v>75</v>
      </c>
      <c r="J1063" s="126" t="s">
        <v>75</v>
      </c>
      <c r="K1063" s="128">
        <v>32</v>
      </c>
      <c r="L1063" s="128">
        <v>56</v>
      </c>
      <c r="M1063" s="117">
        <v>12</v>
      </c>
      <c r="N1063" s="128">
        <v>48</v>
      </c>
      <c r="O1063" s="128"/>
      <c r="P1063" s="128">
        <v>13</v>
      </c>
      <c r="Q1063" s="116" t="str">
        <f t="shared" si="33"/>
        <v>-</v>
      </c>
      <c r="R1063" s="118"/>
      <c r="S1063" s="129" t="s">
        <v>832</v>
      </c>
      <c r="T1063" s="136"/>
      <c r="U1063" s="131" t="s">
        <v>833</v>
      </c>
    </row>
    <row r="1064" spans="1:21" ht="29" hidden="1" x14ac:dyDescent="0.35">
      <c r="A1064" s="121" t="str">
        <f>IFERROR(VLOOKUP(B1064,[39]lista!$B$2:$C$46,2,0),"")</f>
        <v>Tolna</v>
      </c>
      <c r="B1064" s="122" t="s">
        <v>1014</v>
      </c>
      <c r="C1064" s="123" t="s">
        <v>533</v>
      </c>
      <c r="D1064" s="124" t="s">
        <v>835</v>
      </c>
      <c r="E1064" s="125" t="s">
        <v>75</v>
      </c>
      <c r="F1064" s="57" t="str">
        <f>VLOOKUP(D1064,Háttér!$Q$2:$R$24,2,0)</f>
        <v>Informatika_és_távközlés</v>
      </c>
      <c r="G1064" s="57" t="str">
        <f t="shared" si="32"/>
        <v>Tolna Megyei SZC Apáczai Csere János Technikum és Kollégium Informatika_és_távközlés</v>
      </c>
      <c r="H1064" s="126" t="s">
        <v>75</v>
      </c>
      <c r="I1064" s="127" t="s">
        <v>75</v>
      </c>
      <c r="J1064" s="126" t="s">
        <v>75</v>
      </c>
      <c r="K1064" s="128">
        <v>32</v>
      </c>
      <c r="L1064" s="128">
        <v>59</v>
      </c>
      <c r="M1064" s="117">
        <v>27</v>
      </c>
      <c r="N1064" s="128">
        <v>59</v>
      </c>
      <c r="O1064" s="128"/>
      <c r="P1064" s="128">
        <v>29</v>
      </c>
      <c r="Q1064" s="116" t="str">
        <f t="shared" si="33"/>
        <v>-</v>
      </c>
      <c r="R1064" s="118"/>
      <c r="S1064" s="129" t="s">
        <v>832</v>
      </c>
      <c r="T1064" s="136"/>
      <c r="U1064" s="131" t="s">
        <v>833</v>
      </c>
    </row>
    <row r="1065" spans="1:21" ht="29" hidden="1" x14ac:dyDescent="0.35">
      <c r="A1065" s="121" t="str">
        <f>IFERROR(VLOOKUP(B1065,[39]lista!$B$2:$C$46,2,0),"")</f>
        <v>Tolna</v>
      </c>
      <c r="B1065" s="122" t="s">
        <v>1014</v>
      </c>
      <c r="C1065" s="123" t="s">
        <v>533</v>
      </c>
      <c r="D1065" s="124" t="s">
        <v>837</v>
      </c>
      <c r="E1065" s="125" t="s">
        <v>75</v>
      </c>
      <c r="F1065" s="57" t="str">
        <f>VLOOKUP(D1065,Háttér!$Q$2:$R$24,2,0)</f>
        <v>Rendészet_és_közszolgálat</v>
      </c>
      <c r="G1065" s="57" t="str">
        <f t="shared" si="32"/>
        <v>Tolna Megyei SZC Apáczai Csere János Technikum és Kollégium Rendészet_és_közszolgálat</v>
      </c>
      <c r="H1065" s="126" t="s">
        <v>75</v>
      </c>
      <c r="I1065" s="127" t="s">
        <v>75</v>
      </c>
      <c r="J1065" s="126" t="s">
        <v>75</v>
      </c>
      <c r="K1065" s="128">
        <v>32</v>
      </c>
      <c r="L1065" s="128">
        <v>70</v>
      </c>
      <c r="M1065" s="117">
        <v>31</v>
      </c>
      <c r="N1065" s="128">
        <v>50</v>
      </c>
      <c r="O1065" s="128"/>
      <c r="P1065" s="128">
        <v>25</v>
      </c>
      <c r="Q1065" s="116" t="str">
        <f t="shared" si="33"/>
        <v>+</v>
      </c>
      <c r="R1065" s="118"/>
      <c r="S1065" s="129" t="s">
        <v>832</v>
      </c>
      <c r="T1065" s="136"/>
      <c r="U1065" s="131" t="s">
        <v>839</v>
      </c>
    </row>
    <row r="1066" spans="1:21" ht="29" hidden="1" x14ac:dyDescent="0.35">
      <c r="A1066" s="121" t="str">
        <f>IFERROR(VLOOKUP(B1066,[39]lista!$B$2:$C$46,2,0),"")</f>
        <v>Tolna</v>
      </c>
      <c r="B1066" s="122" t="s">
        <v>1014</v>
      </c>
      <c r="C1066" s="123" t="s">
        <v>747</v>
      </c>
      <c r="D1066" s="124" t="s">
        <v>844</v>
      </c>
      <c r="E1066" s="125" t="s">
        <v>75</v>
      </c>
      <c r="F1066" s="57" t="str">
        <f>VLOOKUP(D1066,Háttér!$Q$2:$R$24,2,0)</f>
        <v>Fa_és_bútoripar</v>
      </c>
      <c r="G1066" s="57" t="str">
        <f t="shared" si="32"/>
        <v>Tolna Megyei SZC Esterházy Miklós Szakképző Iskola és Kollégium Fa_és_bútoripar</v>
      </c>
      <c r="H1066" s="126" t="s">
        <v>75</v>
      </c>
      <c r="I1066" s="127" t="s">
        <v>75</v>
      </c>
      <c r="J1066" s="126" t="s">
        <v>75</v>
      </c>
      <c r="K1066" s="128">
        <v>16</v>
      </c>
      <c r="L1066" s="128">
        <v>8</v>
      </c>
      <c r="M1066" s="117">
        <v>5</v>
      </c>
      <c r="N1066" s="128">
        <v>0</v>
      </c>
      <c r="O1066" s="128"/>
      <c r="P1066" s="128">
        <v>0</v>
      </c>
      <c r="Q1066" s="116" t="str">
        <f t="shared" si="33"/>
        <v>+</v>
      </c>
      <c r="R1066" s="118"/>
      <c r="S1066" s="129" t="s">
        <v>832</v>
      </c>
      <c r="T1066" s="220" t="s">
        <v>1016</v>
      </c>
      <c r="U1066" s="131" t="s">
        <v>833</v>
      </c>
    </row>
    <row r="1067" spans="1:21" ht="29" hidden="1" x14ac:dyDescent="0.35">
      <c r="A1067" s="121" t="str">
        <f>IFERROR(VLOOKUP(B1067,[39]lista!$B$2:$C$46,2,0),"")</f>
        <v>Tolna</v>
      </c>
      <c r="B1067" s="122" t="s">
        <v>1014</v>
      </c>
      <c r="C1067" s="123" t="s">
        <v>747</v>
      </c>
      <c r="D1067" s="124" t="s">
        <v>840</v>
      </c>
      <c r="E1067" s="125" t="s">
        <v>75</v>
      </c>
      <c r="F1067" s="57" t="str">
        <f>VLOOKUP(D1067,Háttér!$Q$2:$R$24,2,0)</f>
        <v>Szépészet</v>
      </c>
      <c r="G1067" s="57" t="str">
        <f t="shared" si="32"/>
        <v>Tolna Megyei SZC Esterházy Miklós Szakképző Iskola és Kollégium Szépészet</v>
      </c>
      <c r="H1067" s="126" t="s">
        <v>75</v>
      </c>
      <c r="I1067" s="127" t="s">
        <v>75</v>
      </c>
      <c r="J1067" s="126" t="s">
        <v>75</v>
      </c>
      <c r="K1067" s="128">
        <v>24</v>
      </c>
      <c r="L1067" s="128">
        <v>39</v>
      </c>
      <c r="M1067" s="117">
        <v>23</v>
      </c>
      <c r="N1067" s="128">
        <v>22</v>
      </c>
      <c r="O1067" s="128"/>
      <c r="P1067" s="128">
        <v>6</v>
      </c>
      <c r="Q1067" s="116" t="str">
        <f t="shared" si="33"/>
        <v>+</v>
      </c>
      <c r="R1067" s="118"/>
      <c r="S1067" s="129" t="s">
        <v>832</v>
      </c>
      <c r="T1067" s="136"/>
      <c r="U1067" s="131" t="s">
        <v>833</v>
      </c>
    </row>
    <row r="1068" spans="1:21" ht="29" hidden="1" x14ac:dyDescent="0.35">
      <c r="A1068" s="121" t="str">
        <f>IFERROR(VLOOKUP(B1068,[39]lista!$B$2:$C$46,2,0),"")</f>
        <v>Tolna</v>
      </c>
      <c r="B1068" s="122" t="s">
        <v>1014</v>
      </c>
      <c r="C1068" s="123" t="s">
        <v>747</v>
      </c>
      <c r="D1068" s="124" t="s">
        <v>861</v>
      </c>
      <c r="E1068" s="125" t="s">
        <v>75</v>
      </c>
      <c r="F1068" s="57" t="str">
        <f>VLOOKUP(D1068,Háttér!$Q$2:$R$24,2,0)</f>
        <v>Sport</v>
      </c>
      <c r="G1068" s="57" t="str">
        <f t="shared" si="32"/>
        <v>Tolna Megyei SZC Esterházy Miklós Szakképző Iskola és Kollégium Sport</v>
      </c>
      <c r="H1068" s="126" t="s">
        <v>75</v>
      </c>
      <c r="I1068" s="127" t="s">
        <v>75</v>
      </c>
      <c r="J1068" s="126" t="s">
        <v>75</v>
      </c>
      <c r="K1068" s="128">
        <v>24</v>
      </c>
      <c r="L1068" s="128">
        <v>22</v>
      </c>
      <c r="M1068" s="117">
        <v>8</v>
      </c>
      <c r="N1068" s="128">
        <v>12</v>
      </c>
      <c r="O1068" s="128"/>
      <c r="P1068" s="128">
        <v>2</v>
      </c>
      <c r="Q1068" s="116" t="str">
        <f t="shared" si="33"/>
        <v>+</v>
      </c>
      <c r="R1068" s="118"/>
      <c r="S1068" s="129" t="s">
        <v>832</v>
      </c>
      <c r="T1068" s="136"/>
      <c r="U1068" s="131" t="s">
        <v>833</v>
      </c>
    </row>
    <row r="1069" spans="1:21" ht="43.5" hidden="1" x14ac:dyDescent="0.35">
      <c r="A1069" s="121" t="str">
        <f>IFERROR(VLOOKUP(B1069,[39]lista!$B$2:$C$46,2,0),"")</f>
        <v>Tolna</v>
      </c>
      <c r="B1069" s="122" t="s">
        <v>1014</v>
      </c>
      <c r="C1069" s="123" t="s">
        <v>747</v>
      </c>
      <c r="D1069" s="124" t="s">
        <v>841</v>
      </c>
      <c r="E1069" s="125" t="s">
        <v>75</v>
      </c>
      <c r="F1069" s="57" t="str">
        <f>VLOOKUP(D1069,Háttér!$Q$2:$R$24,2,0)</f>
        <v>Egészségügy</v>
      </c>
      <c r="G1069" s="57" t="str">
        <f t="shared" si="32"/>
        <v>Tolna Megyei SZC Esterházy Miklós Szakképző Iskola és Kollégium Egészségügy</v>
      </c>
      <c r="H1069" s="126" t="s">
        <v>75</v>
      </c>
      <c r="I1069" s="127" t="s">
        <v>75</v>
      </c>
      <c r="J1069" s="126" t="s">
        <v>75</v>
      </c>
      <c r="K1069" s="128">
        <v>28</v>
      </c>
      <c r="L1069" s="128">
        <v>14</v>
      </c>
      <c r="M1069" s="117">
        <v>3</v>
      </c>
      <c r="N1069" s="128">
        <v>7</v>
      </c>
      <c r="O1069" s="128"/>
      <c r="P1069" s="128">
        <v>0</v>
      </c>
      <c r="Q1069" s="116" t="str">
        <f t="shared" si="33"/>
        <v>+</v>
      </c>
      <c r="R1069" s="118"/>
      <c r="S1069" s="129" t="s">
        <v>832</v>
      </c>
      <c r="T1069" s="133" t="s">
        <v>1017</v>
      </c>
      <c r="U1069" s="131" t="s">
        <v>843</v>
      </c>
    </row>
    <row r="1070" spans="1:21" ht="29" hidden="1" x14ac:dyDescent="0.35">
      <c r="A1070" s="121" t="str">
        <f>IFERROR(VLOOKUP(B1070,[39]lista!$B$2:$C$46,2,0),"")</f>
        <v>Tolna</v>
      </c>
      <c r="B1070" s="122" t="s">
        <v>1014</v>
      </c>
      <c r="C1070" s="123" t="s">
        <v>747</v>
      </c>
      <c r="D1070" s="124" t="s">
        <v>831</v>
      </c>
      <c r="E1070" s="125" t="s">
        <v>75</v>
      </c>
      <c r="F1070" s="57" t="str">
        <f>VLOOKUP(D1070,Háttér!$Q$2:$R$24,2,0)</f>
        <v>Turizmus_vendéglátás</v>
      </c>
      <c r="G1070" s="57" t="str">
        <f t="shared" si="32"/>
        <v>Tolna Megyei SZC Esterházy Miklós Szakképző Iskola és Kollégium Turizmus_vendéglátás</v>
      </c>
      <c r="H1070" s="126" t="s">
        <v>75</v>
      </c>
      <c r="I1070" s="127" t="s">
        <v>75</v>
      </c>
      <c r="J1070" s="126" t="s">
        <v>75</v>
      </c>
      <c r="K1070" s="128">
        <v>24</v>
      </c>
      <c r="L1070" s="128">
        <v>15</v>
      </c>
      <c r="M1070" s="117">
        <v>3</v>
      </c>
      <c r="N1070" s="128">
        <v>0</v>
      </c>
      <c r="O1070" s="128"/>
      <c r="P1070" s="128">
        <v>0</v>
      </c>
      <c r="Q1070" s="116" t="str">
        <f t="shared" si="33"/>
        <v>+</v>
      </c>
      <c r="R1070" s="118"/>
      <c r="S1070" s="129" t="s">
        <v>832</v>
      </c>
      <c r="T1070" s="220" t="s">
        <v>1016</v>
      </c>
      <c r="U1070" s="131" t="s">
        <v>833</v>
      </c>
    </row>
    <row r="1071" spans="1:21" ht="29" hidden="1" x14ac:dyDescent="0.35">
      <c r="A1071" s="121" t="str">
        <f>IFERROR(VLOOKUP(B1071,[39]lista!$B$2:$C$46,2,0),"")</f>
        <v>Tolna</v>
      </c>
      <c r="B1071" s="122" t="s">
        <v>1014</v>
      </c>
      <c r="C1071" s="123" t="s">
        <v>534</v>
      </c>
      <c r="D1071" s="124" t="s">
        <v>836</v>
      </c>
      <c r="E1071" s="125" t="s">
        <v>75</v>
      </c>
      <c r="F1071" s="57" t="str">
        <f>VLOOKUP(D1071,Háttér!$Q$2:$R$24,2,0)</f>
        <v>Gazdálkodás_és_menedzsment</v>
      </c>
      <c r="G1071" s="57" t="str">
        <f t="shared" si="32"/>
        <v>Tolna Megyei SZC Bezerédj István Technikum Gazdálkodás_és_menedzsment</v>
      </c>
      <c r="H1071" s="126" t="s">
        <v>75</v>
      </c>
      <c r="I1071" s="127" t="s">
        <v>75</v>
      </c>
      <c r="J1071" s="126" t="s">
        <v>75</v>
      </c>
      <c r="K1071" s="128">
        <v>60</v>
      </c>
      <c r="L1071" s="128">
        <v>85</v>
      </c>
      <c r="M1071" s="117">
        <v>24</v>
      </c>
      <c r="N1071" s="128">
        <v>54</v>
      </c>
      <c r="O1071" s="128"/>
      <c r="P1071" s="128">
        <v>14</v>
      </c>
      <c r="Q1071" s="116" t="str">
        <f t="shared" si="33"/>
        <v>+</v>
      </c>
      <c r="R1071" s="118"/>
      <c r="S1071" s="129" t="s">
        <v>832</v>
      </c>
      <c r="T1071" s="136"/>
      <c r="U1071" s="131" t="s">
        <v>833</v>
      </c>
    </row>
    <row r="1072" spans="1:21" ht="15.5" hidden="1" x14ac:dyDescent="0.35">
      <c r="A1072" s="121" t="str">
        <f>IFERROR(VLOOKUP(B1072,[39]lista!$B$2:$C$46,2,0),"")</f>
        <v>Tolna</v>
      </c>
      <c r="B1072" s="122" t="s">
        <v>1014</v>
      </c>
      <c r="C1072" s="123" t="s">
        <v>534</v>
      </c>
      <c r="D1072" s="124" t="s">
        <v>848</v>
      </c>
      <c r="E1072" s="125" t="s">
        <v>75</v>
      </c>
      <c r="F1072" s="57" t="str">
        <f>VLOOKUP(D1072,Háttér!$Q$2:$R$24,2,0)</f>
        <v>Kereskedelem</v>
      </c>
      <c r="G1072" s="57" t="str">
        <f t="shared" si="32"/>
        <v>Tolna Megyei SZC Bezerédj István Technikum Kereskedelem</v>
      </c>
      <c r="H1072" s="126" t="s">
        <v>75</v>
      </c>
      <c r="I1072" s="127" t="s">
        <v>75</v>
      </c>
      <c r="J1072" s="126" t="s">
        <v>75</v>
      </c>
      <c r="K1072" s="128">
        <v>56</v>
      </c>
      <c r="L1072" s="128">
        <v>41</v>
      </c>
      <c r="M1072" s="117">
        <v>13</v>
      </c>
      <c r="N1072" s="128">
        <v>66</v>
      </c>
      <c r="O1072" s="128"/>
      <c r="P1072" s="128">
        <v>13</v>
      </c>
      <c r="Q1072" s="116" t="str">
        <f t="shared" si="33"/>
        <v>+</v>
      </c>
      <c r="R1072" s="118"/>
      <c r="S1072" s="129" t="s">
        <v>832</v>
      </c>
      <c r="T1072" s="136"/>
      <c r="U1072" s="131" t="s">
        <v>833</v>
      </c>
    </row>
    <row r="1073" spans="1:21" ht="29" hidden="1" x14ac:dyDescent="0.35">
      <c r="A1073" s="121" t="str">
        <f>IFERROR(VLOOKUP(B1073,[39]lista!$B$2:$C$46,2,0),"")</f>
        <v>Tolna</v>
      </c>
      <c r="B1073" s="122" t="s">
        <v>1014</v>
      </c>
      <c r="C1073" s="123" t="s">
        <v>534</v>
      </c>
      <c r="D1073" s="124" t="s">
        <v>847</v>
      </c>
      <c r="E1073" s="125" t="s">
        <v>75</v>
      </c>
      <c r="F1073" s="57" t="str">
        <f>VLOOKUP(D1073,Háttér!$Q$2:$R$24,2,0)</f>
        <v>Közlekedés_és_szállítmányozás</v>
      </c>
      <c r="G1073" s="57" t="str">
        <f t="shared" si="32"/>
        <v>Tolna Megyei SZC Bezerédj István Technikum Közlekedés_és_szállítmányozás</v>
      </c>
      <c r="H1073" s="126" t="s">
        <v>75</v>
      </c>
      <c r="I1073" s="127" t="s">
        <v>75</v>
      </c>
      <c r="J1073" s="126" t="s">
        <v>75</v>
      </c>
      <c r="K1073" s="128">
        <v>74</v>
      </c>
      <c r="L1073" s="128">
        <v>63</v>
      </c>
      <c r="M1073" s="117">
        <v>10</v>
      </c>
      <c r="N1073" s="128">
        <v>61</v>
      </c>
      <c r="O1073" s="128"/>
      <c r="P1073" s="128">
        <v>16</v>
      </c>
      <c r="Q1073" s="116" t="str">
        <f t="shared" si="33"/>
        <v>-</v>
      </c>
      <c r="R1073" s="118"/>
      <c r="S1073" s="129" t="s">
        <v>832</v>
      </c>
      <c r="T1073" s="136"/>
      <c r="U1073" s="131" t="s">
        <v>833</v>
      </c>
    </row>
    <row r="1074" spans="1:21" ht="29" hidden="1" x14ac:dyDescent="0.35">
      <c r="A1074" s="121" t="str">
        <f>IFERROR(VLOOKUP(B1074,[39]lista!$B$2:$C$46,2,0),"")</f>
        <v>Tolna</v>
      </c>
      <c r="B1074" s="122" t="s">
        <v>1014</v>
      </c>
      <c r="C1074" s="123" t="s">
        <v>532</v>
      </c>
      <c r="D1074" s="124" t="s">
        <v>834</v>
      </c>
      <c r="E1074" s="125" t="s">
        <v>75</v>
      </c>
      <c r="F1074" s="57" t="str">
        <f>VLOOKUP(D1074,Háttér!$Q$2:$R$24,2,0)</f>
        <v>Gépészet</v>
      </c>
      <c r="G1074" s="57" t="str">
        <f t="shared" si="32"/>
        <v>Tolna Megyei SZC Ady Endre Technikum és Kollégium Gépészet</v>
      </c>
      <c r="H1074" s="126" t="s">
        <v>75</v>
      </c>
      <c r="I1074" s="127" t="s">
        <v>75</v>
      </c>
      <c r="J1074" s="126" t="s">
        <v>75</v>
      </c>
      <c r="K1074" s="128">
        <v>32</v>
      </c>
      <c r="L1074" s="128">
        <v>67</v>
      </c>
      <c r="M1074" s="117">
        <v>16</v>
      </c>
      <c r="N1074" s="128">
        <v>94</v>
      </c>
      <c r="O1074" s="128"/>
      <c r="P1074" s="128">
        <v>9</v>
      </c>
      <c r="Q1074" s="116" t="str">
        <f t="shared" si="33"/>
        <v>+</v>
      </c>
      <c r="R1074" s="118"/>
      <c r="S1074" s="129" t="s">
        <v>832</v>
      </c>
      <c r="T1074" s="136"/>
      <c r="U1074" s="131" t="s">
        <v>833</v>
      </c>
    </row>
    <row r="1075" spans="1:21" ht="29" hidden="1" x14ac:dyDescent="0.35">
      <c r="A1075" s="121" t="str">
        <f>IFERROR(VLOOKUP(B1075,[39]lista!$B$2:$C$46,2,0),"")</f>
        <v>Tolna</v>
      </c>
      <c r="B1075" s="122" t="s">
        <v>1014</v>
      </c>
      <c r="C1075" s="123" t="s">
        <v>532</v>
      </c>
      <c r="D1075" s="124" t="s">
        <v>857</v>
      </c>
      <c r="E1075" s="125" t="s">
        <v>75</v>
      </c>
      <c r="F1075" s="57" t="str">
        <f>VLOOKUP(D1075,Háttér!$Q$2:$R$24,2,0)</f>
        <v>Elektronika_és_elektrotechnika</v>
      </c>
      <c r="G1075" s="57" t="str">
        <f t="shared" si="32"/>
        <v>Tolna Megyei SZC Ady Endre Technikum és Kollégium Elektronika_és_elektrotechnika</v>
      </c>
      <c r="H1075" s="126" t="s">
        <v>75</v>
      </c>
      <c r="I1075" s="127" t="s">
        <v>75</v>
      </c>
      <c r="J1075" s="126" t="s">
        <v>75</v>
      </c>
      <c r="K1075" s="128">
        <v>48</v>
      </c>
      <c r="L1075" s="128">
        <v>76</v>
      </c>
      <c r="M1075" s="117">
        <v>16</v>
      </c>
      <c r="N1075" s="128">
        <v>65</v>
      </c>
      <c r="O1075" s="128"/>
      <c r="P1075" s="128">
        <v>16</v>
      </c>
      <c r="Q1075" s="116" t="str">
        <f t="shared" si="33"/>
        <v>+</v>
      </c>
      <c r="R1075" s="118"/>
      <c r="S1075" s="129" t="s">
        <v>832</v>
      </c>
      <c r="T1075" s="136"/>
      <c r="U1075" s="131" t="s">
        <v>833</v>
      </c>
    </row>
    <row r="1076" spans="1:21" ht="29" hidden="1" x14ac:dyDescent="0.35">
      <c r="A1076" s="121" t="str">
        <f>IFERROR(VLOOKUP(B1076,[39]lista!$B$2:$C$46,2,0),"")</f>
        <v>Tolna</v>
      </c>
      <c r="B1076" s="122" t="s">
        <v>1014</v>
      </c>
      <c r="C1076" s="123" t="s">
        <v>532</v>
      </c>
      <c r="D1076" s="124" t="s">
        <v>892</v>
      </c>
      <c r="E1076" s="125" t="s">
        <v>75</v>
      </c>
      <c r="F1076" s="57" t="str">
        <f>VLOOKUP(D1076,Háttér!$Q$2:$R$24,2,0)</f>
        <v>Honvédelem</v>
      </c>
      <c r="G1076" s="57" t="str">
        <f t="shared" si="32"/>
        <v>Tolna Megyei SZC Ady Endre Technikum és Kollégium Honvédelem</v>
      </c>
      <c r="H1076" s="126" t="s">
        <v>75</v>
      </c>
      <c r="I1076" s="127" t="s">
        <v>75</v>
      </c>
      <c r="J1076" s="126" t="s">
        <v>75</v>
      </c>
      <c r="K1076" s="128">
        <v>32</v>
      </c>
      <c r="L1076" s="128">
        <v>79</v>
      </c>
      <c r="M1076" s="117">
        <v>30</v>
      </c>
      <c r="N1076" s="128">
        <v>59</v>
      </c>
      <c r="O1076" s="128"/>
      <c r="P1076" s="128">
        <v>19</v>
      </c>
      <c r="Q1076" s="116" t="str">
        <f t="shared" si="33"/>
        <v>+</v>
      </c>
      <c r="R1076" s="118"/>
      <c r="S1076" s="129" t="s">
        <v>832</v>
      </c>
      <c r="T1076" s="136"/>
      <c r="U1076" s="131" t="s">
        <v>893</v>
      </c>
    </row>
    <row r="1077" spans="1:21" ht="29" hidden="1" x14ac:dyDescent="0.35">
      <c r="A1077" s="121" t="str">
        <f>IFERROR(VLOOKUP(B1077,[39]lista!$B$2:$C$46,2,0),"")</f>
        <v>Tolna</v>
      </c>
      <c r="B1077" s="122" t="s">
        <v>1014</v>
      </c>
      <c r="C1077" s="123" t="s">
        <v>532</v>
      </c>
      <c r="D1077" s="124" t="s">
        <v>835</v>
      </c>
      <c r="E1077" s="125" t="s">
        <v>75</v>
      </c>
      <c r="F1077" s="57" t="str">
        <f>VLOOKUP(D1077,Háttér!$Q$2:$R$24,2,0)</f>
        <v>Informatika_és_távközlés</v>
      </c>
      <c r="G1077" s="57" t="str">
        <f t="shared" si="32"/>
        <v>Tolna Megyei SZC Ady Endre Technikum és Kollégium Informatika_és_távközlés</v>
      </c>
      <c r="H1077" s="126" t="s">
        <v>75</v>
      </c>
      <c r="I1077" s="127" t="s">
        <v>75</v>
      </c>
      <c r="J1077" s="126" t="s">
        <v>75</v>
      </c>
      <c r="K1077" s="128">
        <v>32</v>
      </c>
      <c r="L1077" s="128">
        <v>127</v>
      </c>
      <c r="M1077" s="117">
        <v>32</v>
      </c>
      <c r="N1077" s="128">
        <v>88</v>
      </c>
      <c r="O1077" s="128"/>
      <c r="P1077" s="128">
        <v>27</v>
      </c>
      <c r="Q1077" s="116" t="str">
        <f t="shared" si="33"/>
        <v>+</v>
      </c>
      <c r="R1077" s="118"/>
      <c r="S1077" s="129" t="s">
        <v>832</v>
      </c>
      <c r="T1077" s="136"/>
      <c r="U1077" s="131" t="s">
        <v>833</v>
      </c>
    </row>
    <row r="1078" spans="1:21" ht="29" hidden="1" x14ac:dyDescent="0.35">
      <c r="A1078" s="121" t="str">
        <f>IFERROR(VLOOKUP(B1078,[39]lista!$B$2:$C$46,2,0),"")</f>
        <v>Tolna</v>
      </c>
      <c r="B1078" s="122" t="s">
        <v>1014</v>
      </c>
      <c r="C1078" s="123" t="s">
        <v>532</v>
      </c>
      <c r="D1078" s="124" t="s">
        <v>837</v>
      </c>
      <c r="E1078" s="125" t="s">
        <v>75</v>
      </c>
      <c r="F1078" s="57" t="str">
        <f>VLOOKUP(D1078,Háttér!$Q$2:$R$24,2,0)</f>
        <v>Rendészet_és_közszolgálat</v>
      </c>
      <c r="G1078" s="57" t="str">
        <f t="shared" si="32"/>
        <v>Tolna Megyei SZC Ady Endre Technikum és Kollégium Rendészet_és_közszolgálat</v>
      </c>
      <c r="H1078" s="126" t="s">
        <v>75</v>
      </c>
      <c r="I1078" s="127" t="s">
        <v>75</v>
      </c>
      <c r="J1078" s="126" t="s">
        <v>75</v>
      </c>
      <c r="K1078" s="128">
        <v>32</v>
      </c>
      <c r="L1078" s="128">
        <v>115</v>
      </c>
      <c r="M1078" s="117">
        <v>32</v>
      </c>
      <c r="N1078" s="128">
        <v>56</v>
      </c>
      <c r="O1078" s="128"/>
      <c r="P1078" s="128">
        <v>18</v>
      </c>
      <c r="Q1078" s="116" t="str">
        <f t="shared" si="33"/>
        <v>+</v>
      </c>
      <c r="R1078" s="118"/>
      <c r="S1078" s="129" t="s">
        <v>832</v>
      </c>
      <c r="T1078" s="136"/>
      <c r="U1078" s="131" t="s">
        <v>839</v>
      </c>
    </row>
    <row r="1079" spans="1:21" ht="29" hidden="1" x14ac:dyDescent="0.35">
      <c r="A1079" s="121" t="str">
        <f>IFERROR(VLOOKUP(B1079,[39]lista!$B$2:$C$46,2,0),"")</f>
        <v>Tolna</v>
      </c>
      <c r="B1079" s="122" t="s">
        <v>1014</v>
      </c>
      <c r="C1079" s="123" t="s">
        <v>532</v>
      </c>
      <c r="D1079" s="124" t="s">
        <v>846</v>
      </c>
      <c r="E1079" s="125" t="s">
        <v>75</v>
      </c>
      <c r="F1079" s="57" t="str">
        <f>VLOOKUP(D1079,Háttér!$Q$2:$R$24,2,0)</f>
        <v>Specializált_gép_és_járműgyártás</v>
      </c>
      <c r="G1079" s="57" t="str">
        <f t="shared" si="32"/>
        <v>Tolna Megyei SZC Ady Endre Technikum és Kollégium Specializált_gép_és_járműgyártás</v>
      </c>
      <c r="H1079" s="126" t="s">
        <v>75</v>
      </c>
      <c r="I1079" s="127" t="s">
        <v>75</v>
      </c>
      <c r="J1079" s="126" t="s">
        <v>75</v>
      </c>
      <c r="K1079" s="128">
        <v>64</v>
      </c>
      <c r="L1079" s="128">
        <v>76</v>
      </c>
      <c r="M1079" s="117">
        <v>20</v>
      </c>
      <c r="N1079" s="128">
        <v>60</v>
      </c>
      <c r="O1079" s="128"/>
      <c r="P1079" s="128">
        <v>28</v>
      </c>
      <c r="Q1079" s="116" t="str">
        <f t="shared" si="33"/>
        <v>-</v>
      </c>
      <c r="R1079" s="118"/>
      <c r="S1079" s="129" t="s">
        <v>832</v>
      </c>
      <c r="T1079" s="136"/>
      <c r="U1079" s="131" t="s">
        <v>833</v>
      </c>
    </row>
    <row r="1080" spans="1:21" ht="29" hidden="1" x14ac:dyDescent="0.35">
      <c r="A1080" s="121" t="str">
        <f>IFERROR(VLOOKUP(B1080,[39]lista!$B$2:$C$46,2,0),"")</f>
        <v>Tolna</v>
      </c>
      <c r="B1080" s="122" t="s">
        <v>1014</v>
      </c>
      <c r="C1080" s="123" t="s">
        <v>532</v>
      </c>
      <c r="D1080" s="124" t="s">
        <v>840</v>
      </c>
      <c r="E1080" s="125" t="s">
        <v>75</v>
      </c>
      <c r="F1080" s="57" t="str">
        <f>VLOOKUP(D1080,Háttér!$Q$2:$R$24,2,0)</f>
        <v>Szépészet</v>
      </c>
      <c r="G1080" s="57" t="str">
        <f t="shared" si="32"/>
        <v>Tolna Megyei SZC Ady Endre Technikum és Kollégium Szépészet</v>
      </c>
      <c r="H1080" s="126" t="s">
        <v>75</v>
      </c>
      <c r="I1080" s="127" t="s">
        <v>75</v>
      </c>
      <c r="J1080" s="126" t="s">
        <v>75</v>
      </c>
      <c r="K1080" s="128">
        <v>64</v>
      </c>
      <c r="L1080" s="128">
        <v>186</v>
      </c>
      <c r="M1080" s="117">
        <v>76</v>
      </c>
      <c r="N1080" s="128">
        <v>140</v>
      </c>
      <c r="O1080" s="128"/>
      <c r="P1080" s="128">
        <v>44</v>
      </c>
      <c r="Q1080" s="116" t="str">
        <f t="shared" si="33"/>
        <v>+</v>
      </c>
      <c r="R1080" s="118"/>
      <c r="S1080" s="129" t="s">
        <v>832</v>
      </c>
      <c r="T1080" s="136"/>
      <c r="U1080" s="131" t="s">
        <v>833</v>
      </c>
    </row>
    <row r="1081" spans="1:21" ht="15.5" hidden="1" x14ac:dyDescent="0.35">
      <c r="A1081" s="121" t="str">
        <f>IFERROR(VLOOKUP(B1081,[39]lista!$B$2:$C$46,2,0),"")</f>
        <v>Tolna</v>
      </c>
      <c r="B1081" s="122" t="s">
        <v>1014</v>
      </c>
      <c r="C1081" s="123" t="s">
        <v>748</v>
      </c>
      <c r="D1081" s="124" t="s">
        <v>851</v>
      </c>
      <c r="E1081" s="125" t="s">
        <v>75</v>
      </c>
      <c r="F1081" s="57" t="str">
        <f>VLOOKUP(D1081,Háttér!$Q$2:$R$24,2,0)</f>
        <v>Építőipar</v>
      </c>
      <c r="G1081" s="57" t="str">
        <f t="shared" si="32"/>
        <v>Tolna Megyei SZC I. István Szakképző Iskola Építőipar</v>
      </c>
      <c r="H1081" s="126" t="s">
        <v>75</v>
      </c>
      <c r="I1081" s="127" t="s">
        <v>75</v>
      </c>
      <c r="J1081" s="126" t="s">
        <v>75</v>
      </c>
      <c r="K1081" s="128">
        <v>24</v>
      </c>
      <c r="L1081" s="128">
        <v>13</v>
      </c>
      <c r="M1081" s="117">
        <v>5</v>
      </c>
      <c r="N1081" s="128">
        <v>3</v>
      </c>
      <c r="O1081" s="128"/>
      <c r="P1081" s="128">
        <v>2</v>
      </c>
      <c r="Q1081" s="116" t="str">
        <f t="shared" si="33"/>
        <v>+</v>
      </c>
      <c r="R1081" s="118"/>
      <c r="S1081" s="129" t="s">
        <v>832</v>
      </c>
      <c r="T1081" s="136"/>
      <c r="U1081" s="131" t="s">
        <v>833</v>
      </c>
    </row>
    <row r="1082" spans="1:21" ht="29" hidden="1" x14ac:dyDescent="0.35">
      <c r="A1082" s="121" t="str">
        <f>IFERROR(VLOOKUP(B1082,[39]lista!$B$2:$C$46,2,0),"")</f>
        <v>Tolna</v>
      </c>
      <c r="B1082" s="122" t="s">
        <v>1014</v>
      </c>
      <c r="C1082" s="123" t="s">
        <v>535</v>
      </c>
      <c r="D1082" s="124" t="s">
        <v>856</v>
      </c>
      <c r="E1082" s="125" t="s">
        <v>75</v>
      </c>
      <c r="F1082" s="57" t="str">
        <f>VLOOKUP(D1082,Háttér!$Q$2:$R$24,2,0)</f>
        <v>Épületgépészet</v>
      </c>
      <c r="G1082" s="57" t="str">
        <f t="shared" si="32"/>
        <v>Tolna Megyei SZC Perczel Mór Technikum és Kollégium Épületgépészet</v>
      </c>
      <c r="H1082" s="126" t="s">
        <v>75</v>
      </c>
      <c r="I1082" s="127" t="s">
        <v>75</v>
      </c>
      <c r="J1082" s="126" t="s">
        <v>75</v>
      </c>
      <c r="K1082" s="128">
        <v>32</v>
      </c>
      <c r="L1082" s="128">
        <v>31</v>
      </c>
      <c r="M1082" s="117">
        <v>12</v>
      </c>
      <c r="N1082" s="128">
        <v>20</v>
      </c>
      <c r="O1082" s="128"/>
      <c r="P1082" s="128">
        <v>1</v>
      </c>
      <c r="Q1082" s="116" t="str">
        <f t="shared" si="33"/>
        <v>+</v>
      </c>
      <c r="R1082" s="118"/>
      <c r="S1082" s="129" t="s">
        <v>832</v>
      </c>
      <c r="T1082" s="136"/>
      <c r="U1082" s="131" t="s">
        <v>833</v>
      </c>
    </row>
    <row r="1083" spans="1:21" ht="29" hidden="1" x14ac:dyDescent="0.35">
      <c r="A1083" s="121" t="str">
        <f>IFERROR(VLOOKUP(B1083,[39]lista!$B$2:$C$46,2,0),"")</f>
        <v>Tolna</v>
      </c>
      <c r="B1083" s="122" t="s">
        <v>1014</v>
      </c>
      <c r="C1083" s="123" t="s">
        <v>535</v>
      </c>
      <c r="D1083" s="124" t="s">
        <v>844</v>
      </c>
      <c r="E1083" s="125" t="s">
        <v>75</v>
      </c>
      <c r="F1083" s="57" t="str">
        <f>VLOOKUP(D1083,Háttér!$Q$2:$R$24,2,0)</f>
        <v>Fa_és_bútoripar</v>
      </c>
      <c r="G1083" s="57" t="str">
        <f t="shared" si="32"/>
        <v>Tolna Megyei SZC Perczel Mór Technikum és Kollégium Fa_és_bútoripar</v>
      </c>
      <c r="H1083" s="126" t="s">
        <v>75</v>
      </c>
      <c r="I1083" s="127" t="s">
        <v>75</v>
      </c>
      <c r="J1083" s="126" t="s">
        <v>75</v>
      </c>
      <c r="K1083" s="128">
        <v>32</v>
      </c>
      <c r="L1083" s="128">
        <v>17</v>
      </c>
      <c r="M1083" s="117">
        <v>5</v>
      </c>
      <c r="N1083" s="128">
        <v>0</v>
      </c>
      <c r="O1083" s="128"/>
      <c r="P1083" s="128">
        <v>0</v>
      </c>
      <c r="Q1083" s="116" t="str">
        <f t="shared" si="33"/>
        <v>+</v>
      </c>
      <c r="R1083" s="118"/>
      <c r="S1083" s="129" t="s">
        <v>832</v>
      </c>
      <c r="T1083" s="220" t="s">
        <v>1016</v>
      </c>
      <c r="U1083" s="131" t="s">
        <v>833</v>
      </c>
    </row>
    <row r="1084" spans="1:21" ht="29" hidden="1" x14ac:dyDescent="0.35">
      <c r="A1084" s="121" t="str">
        <f>IFERROR(VLOOKUP(B1084,[39]lista!$B$2:$C$46,2,0),"")</f>
        <v>Tolna</v>
      </c>
      <c r="B1084" s="122" t="s">
        <v>1014</v>
      </c>
      <c r="C1084" s="123" t="s">
        <v>535</v>
      </c>
      <c r="D1084" s="124" t="s">
        <v>836</v>
      </c>
      <c r="E1084" s="125" t="s">
        <v>75</v>
      </c>
      <c r="F1084" s="57" t="str">
        <f>VLOOKUP(D1084,Háttér!$Q$2:$R$24,2,0)</f>
        <v>Gazdálkodás_és_menedzsment</v>
      </c>
      <c r="G1084" s="57" t="str">
        <f t="shared" si="32"/>
        <v>Tolna Megyei SZC Perczel Mór Technikum és Kollégium Gazdálkodás_és_menedzsment</v>
      </c>
      <c r="H1084" s="126" t="s">
        <v>75</v>
      </c>
      <c r="I1084" s="127" t="s">
        <v>75</v>
      </c>
      <c r="J1084" s="126" t="s">
        <v>75</v>
      </c>
      <c r="K1084" s="128">
        <v>64</v>
      </c>
      <c r="L1084" s="128">
        <v>42</v>
      </c>
      <c r="M1084" s="117">
        <v>17</v>
      </c>
      <c r="N1084" s="128">
        <v>55</v>
      </c>
      <c r="O1084" s="128"/>
      <c r="P1084" s="128">
        <v>24</v>
      </c>
      <c r="Q1084" s="116" t="str">
        <f t="shared" si="33"/>
        <v>-</v>
      </c>
      <c r="R1084" s="118"/>
      <c r="S1084" s="129" t="s">
        <v>832</v>
      </c>
      <c r="T1084" s="136"/>
      <c r="U1084" s="131" t="s">
        <v>833</v>
      </c>
    </row>
    <row r="1085" spans="1:21" ht="29" hidden="1" x14ac:dyDescent="0.35">
      <c r="A1085" s="121" t="str">
        <f>IFERROR(VLOOKUP(B1085,[39]lista!$B$2:$C$46,2,0),"")</f>
        <v>Tolna</v>
      </c>
      <c r="B1085" s="122" t="s">
        <v>1014</v>
      </c>
      <c r="C1085" s="123" t="s">
        <v>535</v>
      </c>
      <c r="D1085" s="124" t="s">
        <v>835</v>
      </c>
      <c r="E1085" s="125" t="s">
        <v>75</v>
      </c>
      <c r="F1085" s="57" t="str">
        <f>VLOOKUP(D1085,Háttér!$Q$2:$R$24,2,0)</f>
        <v>Informatika_és_távközlés</v>
      </c>
      <c r="G1085" s="57" t="str">
        <f t="shared" si="32"/>
        <v>Tolna Megyei SZC Perczel Mór Technikum és Kollégium Informatika_és_távközlés</v>
      </c>
      <c r="H1085" s="126" t="s">
        <v>75</v>
      </c>
      <c r="I1085" s="127" t="s">
        <v>75</v>
      </c>
      <c r="J1085" s="126" t="s">
        <v>75</v>
      </c>
      <c r="K1085" s="128">
        <v>32</v>
      </c>
      <c r="L1085" s="128">
        <v>56</v>
      </c>
      <c r="M1085" s="117">
        <v>15</v>
      </c>
      <c r="N1085" s="128">
        <v>51</v>
      </c>
      <c r="O1085" s="128"/>
      <c r="P1085" s="128">
        <v>11</v>
      </c>
      <c r="Q1085" s="116" t="str">
        <f t="shared" si="33"/>
        <v>+</v>
      </c>
      <c r="R1085" s="118"/>
      <c r="S1085" s="129" t="s">
        <v>832</v>
      </c>
      <c r="T1085" s="136"/>
      <c r="U1085" s="131" t="s">
        <v>833</v>
      </c>
    </row>
    <row r="1086" spans="1:21" ht="43.5" hidden="1" x14ac:dyDescent="0.35">
      <c r="A1086" s="121" t="str">
        <f>IFERROR(VLOOKUP(B1086,[39]lista!$B$2:$C$46,2,0),"")</f>
        <v>Tolna</v>
      </c>
      <c r="B1086" s="122" t="s">
        <v>1014</v>
      </c>
      <c r="C1086" s="123" t="s">
        <v>535</v>
      </c>
      <c r="D1086" s="124" t="s">
        <v>861</v>
      </c>
      <c r="E1086" s="125" t="s">
        <v>75</v>
      </c>
      <c r="F1086" s="57" t="str">
        <f>VLOOKUP(D1086,Háttér!$Q$2:$R$24,2,0)</f>
        <v>Sport</v>
      </c>
      <c r="G1086" s="57" t="str">
        <f t="shared" si="32"/>
        <v>Tolna Megyei SZC Perczel Mór Technikum és Kollégium Sport</v>
      </c>
      <c r="H1086" s="126" t="s">
        <v>75</v>
      </c>
      <c r="I1086" s="127" t="s">
        <v>75</v>
      </c>
      <c r="J1086" s="126" t="s">
        <v>75</v>
      </c>
      <c r="K1086" s="128">
        <v>32</v>
      </c>
      <c r="L1086" s="128">
        <v>28</v>
      </c>
      <c r="M1086" s="117">
        <v>4</v>
      </c>
      <c r="N1086" s="128">
        <v>0</v>
      </c>
      <c r="O1086" s="128"/>
      <c r="P1086" s="128">
        <v>0</v>
      </c>
      <c r="Q1086" s="116" t="str">
        <f t="shared" si="33"/>
        <v>+</v>
      </c>
      <c r="R1086" s="118"/>
      <c r="S1086" s="129" t="s">
        <v>832</v>
      </c>
      <c r="T1086" s="133" t="s">
        <v>1018</v>
      </c>
      <c r="U1086" s="131" t="s">
        <v>833</v>
      </c>
    </row>
    <row r="1087" spans="1:21" ht="87" hidden="1" x14ac:dyDescent="0.35">
      <c r="A1087" s="121" t="str">
        <f>IFERROR(VLOOKUP(B1087,[39]lista!$B$2:$C$46,2,0),"")</f>
        <v>Tolna</v>
      </c>
      <c r="B1087" s="122" t="s">
        <v>1014</v>
      </c>
      <c r="C1087" s="123" t="s">
        <v>535</v>
      </c>
      <c r="D1087" s="124" t="s">
        <v>850</v>
      </c>
      <c r="E1087" s="125" t="s">
        <v>75</v>
      </c>
      <c r="F1087" s="57" t="str">
        <f>VLOOKUP(D1087,Háttér!$Q$2:$R$24,2,0)</f>
        <v>Szociális</v>
      </c>
      <c r="G1087" s="57" t="str">
        <f t="shared" si="32"/>
        <v>Tolna Megyei SZC Perczel Mór Technikum és Kollégium Szociális</v>
      </c>
      <c r="H1087" s="126" t="s">
        <v>75</v>
      </c>
      <c r="I1087" s="127" t="s">
        <v>75</v>
      </c>
      <c r="J1087" s="126" t="s">
        <v>75</v>
      </c>
      <c r="K1087" s="128">
        <v>32</v>
      </c>
      <c r="L1087" s="128">
        <v>27</v>
      </c>
      <c r="M1087" s="117">
        <v>5</v>
      </c>
      <c r="N1087" s="128">
        <v>0</v>
      </c>
      <c r="O1087" s="128"/>
      <c r="P1087" s="128">
        <v>0</v>
      </c>
      <c r="Q1087" s="116" t="str">
        <f t="shared" si="33"/>
        <v>+</v>
      </c>
      <c r="R1087" s="118"/>
      <c r="S1087" s="129" t="s">
        <v>832</v>
      </c>
      <c r="T1087" s="133" t="s">
        <v>1019</v>
      </c>
      <c r="U1087" s="131" t="s">
        <v>833</v>
      </c>
    </row>
    <row r="1088" spans="1:21" ht="29" hidden="1" x14ac:dyDescent="0.35">
      <c r="A1088" s="121" t="str">
        <f>IFERROR(VLOOKUP(B1088,[39]lista!$B$2:$C$46,2,0),"")</f>
        <v>Tolna</v>
      </c>
      <c r="B1088" s="122" t="s">
        <v>1014</v>
      </c>
      <c r="C1088" s="123" t="s">
        <v>536</v>
      </c>
      <c r="D1088" s="124" t="s">
        <v>831</v>
      </c>
      <c r="E1088" s="125" t="s">
        <v>75</v>
      </c>
      <c r="F1088" s="57" t="str">
        <f>VLOOKUP(D1088,Háttér!$Q$2:$R$24,2,0)</f>
        <v>Turizmus_vendéglátás</v>
      </c>
      <c r="G1088" s="57" t="str">
        <f t="shared" si="32"/>
        <v>Tolna Megyei SZC Hunyadi Mátyás Vendéglátó és Turisztikai Technikum és Szakképző Iskola Turizmus_vendéglátás</v>
      </c>
      <c r="H1088" s="126" t="s">
        <v>75</v>
      </c>
      <c r="I1088" s="127" t="s">
        <v>75</v>
      </c>
      <c r="J1088" s="126" t="s">
        <v>75</v>
      </c>
      <c r="K1088" s="128">
        <v>64</v>
      </c>
      <c r="L1088" s="128">
        <v>112</v>
      </c>
      <c r="M1088" s="117">
        <v>30</v>
      </c>
      <c r="N1088" s="128">
        <v>115</v>
      </c>
      <c r="O1088" s="128"/>
      <c r="P1088" s="128">
        <v>26</v>
      </c>
      <c r="Q1088" s="116" t="str">
        <f t="shared" si="33"/>
        <v>+</v>
      </c>
      <c r="R1088" s="118"/>
      <c r="S1088" s="129" t="s">
        <v>832</v>
      </c>
      <c r="T1088" s="136"/>
      <c r="U1088" s="131" t="s">
        <v>833</v>
      </c>
    </row>
    <row r="1089" spans="1:21" ht="29" hidden="1" x14ac:dyDescent="0.35">
      <c r="A1089" s="121" t="str">
        <f>IFERROR(VLOOKUP(B1089,[39]lista!$B$2:$C$46,2,0),"")</f>
        <v>Tolna</v>
      </c>
      <c r="B1089" s="122" t="s">
        <v>1014</v>
      </c>
      <c r="C1089" s="123" t="s">
        <v>747</v>
      </c>
      <c r="D1089" s="124" t="s">
        <v>850</v>
      </c>
      <c r="E1089" s="125" t="s">
        <v>75</v>
      </c>
      <c r="F1089" s="57" t="str">
        <f>VLOOKUP(D1089,Háttér!$Q$2:$R$24,2,0)</f>
        <v>Szociális</v>
      </c>
      <c r="G1089" s="57" t="str">
        <f t="shared" si="32"/>
        <v>Tolna Megyei SZC Esterházy Miklós Szakképző Iskola és Kollégium Szociális</v>
      </c>
      <c r="H1089" s="126" t="s">
        <v>75</v>
      </c>
      <c r="I1089" s="127" t="s">
        <v>75</v>
      </c>
      <c r="J1089" s="126" t="s">
        <v>75</v>
      </c>
      <c r="K1089" s="128">
        <v>12</v>
      </c>
      <c r="L1089" s="128">
        <v>0</v>
      </c>
      <c r="M1089" s="117">
        <v>0</v>
      </c>
      <c r="N1089" s="128">
        <v>7</v>
      </c>
      <c r="O1089" s="128"/>
      <c r="P1089" s="128">
        <v>1</v>
      </c>
      <c r="Q1089" s="116" t="str">
        <f t="shared" si="33"/>
        <v>-</v>
      </c>
      <c r="R1089" s="118"/>
      <c r="S1089" s="129" t="s">
        <v>832</v>
      </c>
      <c r="T1089" s="136"/>
      <c r="U1089" s="131" t="s">
        <v>833</v>
      </c>
    </row>
    <row r="1090" spans="1:21" ht="29" hidden="1" x14ac:dyDescent="0.35">
      <c r="A1090" s="121" t="str">
        <f>IFERROR(VLOOKUP(B1090,[39]lista!$B$2:$C$46,2,0),"")</f>
        <v>Tolna</v>
      </c>
      <c r="B1090" s="122" t="s">
        <v>1014</v>
      </c>
      <c r="C1090" s="123" t="s">
        <v>747</v>
      </c>
      <c r="D1090" s="124" t="s">
        <v>857</v>
      </c>
      <c r="E1090" s="125" t="s">
        <v>75</v>
      </c>
      <c r="F1090" s="57" t="str">
        <f>VLOOKUP(D1090,Háttér!$Q$2:$R$24,2,0)</f>
        <v>Elektronika_és_elektrotechnika</v>
      </c>
      <c r="G1090" s="57" t="str">
        <f t="shared" si="32"/>
        <v>Tolna Megyei SZC Esterházy Miklós Szakképző Iskola és Kollégium Elektronika_és_elektrotechnika</v>
      </c>
      <c r="H1090" s="126" t="s">
        <v>75</v>
      </c>
      <c r="I1090" s="127" t="s">
        <v>75</v>
      </c>
      <c r="J1090" s="126" t="s">
        <v>75</v>
      </c>
      <c r="K1090" s="128">
        <v>12</v>
      </c>
      <c r="L1090" s="128">
        <v>0</v>
      </c>
      <c r="M1090" s="117">
        <v>0</v>
      </c>
      <c r="N1090" s="128">
        <v>2</v>
      </c>
      <c r="O1090" s="128"/>
      <c r="P1090" s="128">
        <v>0</v>
      </c>
      <c r="Q1090" s="116" t="str">
        <f t="shared" si="33"/>
        <v>+</v>
      </c>
      <c r="R1090" s="118"/>
      <c r="S1090" s="129" t="s">
        <v>832</v>
      </c>
      <c r="T1090" s="136"/>
      <c r="U1090" s="131" t="s">
        <v>833</v>
      </c>
    </row>
    <row r="1091" spans="1:21" ht="29" hidden="1" x14ac:dyDescent="0.35">
      <c r="A1091" s="121" t="str">
        <f>IFERROR(VLOOKUP(B1091,[40]lista!$B$2:$C$46,2,0),"")</f>
        <v>Pest</v>
      </c>
      <c r="B1091" s="122" t="s">
        <v>1020</v>
      </c>
      <c r="C1091" s="123" t="s">
        <v>571</v>
      </c>
      <c r="D1091" s="124" t="s">
        <v>837</v>
      </c>
      <c r="E1091" s="125" t="s">
        <v>75</v>
      </c>
      <c r="F1091" s="57" t="str">
        <f>VLOOKUP(D1091,Háttér!$Q$2:$R$24,2,0)</f>
        <v>Rendészet_és_közszolgálat</v>
      </c>
      <c r="G1091" s="57" t="str">
        <f t="shared" ref="G1091:G1154" si="34">C1091&amp;" "&amp;F1091</f>
        <v>Váci SZC Király Endre Technikum és Szakképző Iskola Rendészet_és_közszolgálat</v>
      </c>
      <c r="H1091" s="126" t="s">
        <v>75</v>
      </c>
      <c r="I1091" s="127" t="s">
        <v>75</v>
      </c>
      <c r="J1091" s="126" t="s">
        <v>75</v>
      </c>
      <c r="K1091" s="128">
        <v>32</v>
      </c>
      <c r="L1091" s="128">
        <v>191</v>
      </c>
      <c r="M1091" s="117">
        <v>32</v>
      </c>
      <c r="N1091" s="128">
        <v>182</v>
      </c>
      <c r="O1091" s="128"/>
      <c r="P1091" s="128">
        <v>32</v>
      </c>
      <c r="Q1091" s="116" t="str">
        <f t="shared" ref="Q1091:Q1154" si="35">IF(P1091&lt;=M1091,"+","-")</f>
        <v>+</v>
      </c>
      <c r="R1091" s="118"/>
      <c r="S1091" s="129" t="s">
        <v>832</v>
      </c>
      <c r="T1091" s="125" t="s">
        <v>883</v>
      </c>
      <c r="U1091" s="131" t="s">
        <v>839</v>
      </c>
    </row>
    <row r="1092" spans="1:21" ht="29" hidden="1" x14ac:dyDescent="0.35">
      <c r="A1092" s="121" t="str">
        <f>IFERROR(VLOOKUP(B1092,[40]lista!$B$2:$C$46,2,0),"")</f>
        <v>Pest</v>
      </c>
      <c r="B1092" s="122" t="s">
        <v>1020</v>
      </c>
      <c r="C1092" s="123" t="s">
        <v>571</v>
      </c>
      <c r="D1092" s="124" t="s">
        <v>847</v>
      </c>
      <c r="E1092" s="125" t="s">
        <v>75</v>
      </c>
      <c r="F1092" s="57" t="str">
        <f>VLOOKUP(D1092,Háttér!$Q$2:$R$24,2,0)</f>
        <v>Közlekedés_és_szállítmányozás</v>
      </c>
      <c r="G1092" s="57" t="str">
        <f t="shared" si="34"/>
        <v>Váci SZC Király Endre Technikum és Szakképző Iskola Közlekedés_és_szállítmányozás</v>
      </c>
      <c r="H1092" s="126" t="s">
        <v>75</v>
      </c>
      <c r="I1092" s="127" t="s">
        <v>75</v>
      </c>
      <c r="J1092" s="126" t="s">
        <v>75</v>
      </c>
      <c r="K1092" s="128">
        <v>32</v>
      </c>
      <c r="L1092" s="128">
        <v>234</v>
      </c>
      <c r="M1092" s="117">
        <v>33</v>
      </c>
      <c r="N1092" s="128">
        <v>193</v>
      </c>
      <c r="O1092" s="128"/>
      <c r="P1092" s="128">
        <v>33</v>
      </c>
      <c r="Q1092" s="116" t="str">
        <f t="shared" si="35"/>
        <v>+</v>
      </c>
      <c r="R1092" s="118"/>
      <c r="S1092" s="129" t="s">
        <v>832</v>
      </c>
      <c r="T1092" s="125" t="s">
        <v>883</v>
      </c>
      <c r="U1092" s="131" t="s">
        <v>833</v>
      </c>
    </row>
    <row r="1093" spans="1:21" ht="29" hidden="1" x14ac:dyDescent="0.35">
      <c r="A1093" s="121" t="str">
        <f>IFERROR(VLOOKUP(B1093,[40]lista!$B$2:$C$46,2,0),"")</f>
        <v>Pest</v>
      </c>
      <c r="B1093" s="122" t="s">
        <v>1020</v>
      </c>
      <c r="C1093" s="123" t="s">
        <v>571</v>
      </c>
      <c r="D1093" s="124" t="s">
        <v>846</v>
      </c>
      <c r="E1093" s="125" t="s">
        <v>75</v>
      </c>
      <c r="F1093" s="57" t="str">
        <f>VLOOKUP(D1093,Háttér!$Q$2:$R$24,2,0)</f>
        <v>Specializált_gép_és_járműgyártás</v>
      </c>
      <c r="G1093" s="57" t="str">
        <f t="shared" si="34"/>
        <v>Váci SZC Király Endre Technikum és Szakképző Iskola Specializált_gép_és_járműgyártás</v>
      </c>
      <c r="H1093" s="126" t="s">
        <v>75</v>
      </c>
      <c r="I1093" s="127" t="s">
        <v>75</v>
      </c>
      <c r="J1093" s="126" t="s">
        <v>75</v>
      </c>
      <c r="K1093" s="128">
        <v>32</v>
      </c>
      <c r="L1093" s="128">
        <v>167</v>
      </c>
      <c r="M1093" s="117">
        <v>17</v>
      </c>
      <c r="N1093" s="128">
        <v>158</v>
      </c>
      <c r="O1093" s="128"/>
      <c r="P1093" s="128">
        <v>32</v>
      </c>
      <c r="Q1093" s="116" t="str">
        <f t="shared" si="35"/>
        <v>-</v>
      </c>
      <c r="R1093" s="118"/>
      <c r="S1093" s="129" t="s">
        <v>832</v>
      </c>
      <c r="T1093" s="125" t="s">
        <v>883</v>
      </c>
      <c r="U1093" s="131" t="s">
        <v>833</v>
      </c>
    </row>
    <row r="1094" spans="1:21" ht="29" hidden="1" x14ac:dyDescent="0.35">
      <c r="A1094" s="121" t="str">
        <f>IFERROR(VLOOKUP(B1094,[40]lista!$B$2:$C$46,2,0),"")</f>
        <v>Pest</v>
      </c>
      <c r="B1094" s="122" t="s">
        <v>1020</v>
      </c>
      <c r="C1094" s="123" t="s">
        <v>571</v>
      </c>
      <c r="D1094" s="124" t="s">
        <v>840</v>
      </c>
      <c r="E1094" s="125" t="s">
        <v>75</v>
      </c>
      <c r="F1094" s="57" t="str">
        <f>VLOOKUP(D1094,Háttér!$Q$2:$R$24,2,0)</f>
        <v>Szépészet</v>
      </c>
      <c r="G1094" s="57" t="str">
        <f t="shared" si="34"/>
        <v>Váci SZC Király Endre Technikum és Szakképző Iskola Szépészet</v>
      </c>
      <c r="H1094" s="126" t="s">
        <v>75</v>
      </c>
      <c r="I1094" s="127" t="s">
        <v>75</v>
      </c>
      <c r="J1094" s="126" t="s">
        <v>75</v>
      </c>
      <c r="K1094" s="128">
        <v>32</v>
      </c>
      <c r="L1094" s="128">
        <v>194</v>
      </c>
      <c r="M1094" s="117">
        <v>32</v>
      </c>
      <c r="N1094" s="128">
        <v>159</v>
      </c>
      <c r="O1094" s="128"/>
      <c r="P1094" s="128">
        <v>32</v>
      </c>
      <c r="Q1094" s="116" t="str">
        <f t="shared" si="35"/>
        <v>+</v>
      </c>
      <c r="R1094" s="118"/>
      <c r="S1094" s="129" t="s">
        <v>832</v>
      </c>
      <c r="T1094" s="125" t="s">
        <v>883</v>
      </c>
      <c r="U1094" s="131" t="s">
        <v>833</v>
      </c>
    </row>
    <row r="1095" spans="1:21" ht="29" hidden="1" x14ac:dyDescent="0.35">
      <c r="A1095" s="121" t="str">
        <f>IFERROR(VLOOKUP(B1095,[40]lista!$B$2:$C$46,2,0),"")</f>
        <v>Pest</v>
      </c>
      <c r="B1095" s="122" t="s">
        <v>1020</v>
      </c>
      <c r="C1095" s="123" t="s">
        <v>571</v>
      </c>
      <c r="D1095" s="124" t="s">
        <v>851</v>
      </c>
      <c r="E1095" s="125" t="s">
        <v>75</v>
      </c>
      <c r="F1095" s="57" t="str">
        <f>VLOOKUP(D1095,Háttér!$Q$2:$R$24,2,0)</f>
        <v>Építőipar</v>
      </c>
      <c r="G1095" s="57" t="str">
        <f t="shared" si="34"/>
        <v>Váci SZC Király Endre Technikum és Szakképző Iskola Építőipar</v>
      </c>
      <c r="H1095" s="126" t="s">
        <v>75</v>
      </c>
      <c r="I1095" s="127" t="s">
        <v>75</v>
      </c>
      <c r="J1095" s="126" t="s">
        <v>75</v>
      </c>
      <c r="K1095" s="128">
        <v>16</v>
      </c>
      <c r="L1095" s="128">
        <v>86</v>
      </c>
      <c r="M1095" s="117">
        <v>16</v>
      </c>
      <c r="N1095" s="128">
        <v>48</v>
      </c>
      <c r="O1095" s="128"/>
      <c r="P1095" s="128">
        <v>13</v>
      </c>
      <c r="Q1095" s="116" t="str">
        <f t="shared" si="35"/>
        <v>+</v>
      </c>
      <c r="R1095" s="118"/>
      <c r="S1095" s="129" t="s">
        <v>832</v>
      </c>
      <c r="T1095" s="162" t="s">
        <v>883</v>
      </c>
      <c r="U1095" s="131" t="s">
        <v>833</v>
      </c>
    </row>
    <row r="1096" spans="1:21" ht="29" hidden="1" x14ac:dyDescent="0.35">
      <c r="A1096" s="121" t="str">
        <f>IFERROR(VLOOKUP(B1096,[40]lista!$B$2:$C$46,2,0),"")</f>
        <v>Pest</v>
      </c>
      <c r="B1096" s="122" t="s">
        <v>1020</v>
      </c>
      <c r="C1096" s="123" t="s">
        <v>571</v>
      </c>
      <c r="D1096" s="124" t="s">
        <v>844</v>
      </c>
      <c r="E1096" s="125" t="s">
        <v>75</v>
      </c>
      <c r="F1096" s="57" t="str">
        <f>VLOOKUP(D1096,Háttér!$Q$2:$R$24,2,0)</f>
        <v>Fa_és_bútoripar</v>
      </c>
      <c r="G1096" s="57" t="str">
        <f t="shared" si="34"/>
        <v>Váci SZC Király Endre Technikum és Szakképző Iskola Fa_és_bútoripar</v>
      </c>
      <c r="H1096" s="126" t="s">
        <v>75</v>
      </c>
      <c r="I1096" s="127" t="s">
        <v>75</v>
      </c>
      <c r="J1096" s="126" t="s">
        <v>75</v>
      </c>
      <c r="K1096" s="128">
        <v>16</v>
      </c>
      <c r="L1096" s="128">
        <v>65</v>
      </c>
      <c r="M1096" s="117">
        <v>16</v>
      </c>
      <c r="N1096" s="128">
        <v>51</v>
      </c>
      <c r="O1096" s="128"/>
      <c r="P1096" s="128">
        <v>9</v>
      </c>
      <c r="Q1096" s="116" t="str">
        <f t="shared" si="35"/>
        <v>+</v>
      </c>
      <c r="R1096" s="118"/>
      <c r="S1096" s="129" t="s">
        <v>832</v>
      </c>
      <c r="T1096" s="125" t="s">
        <v>883</v>
      </c>
      <c r="U1096" s="131" t="s">
        <v>833</v>
      </c>
    </row>
    <row r="1097" spans="1:21" ht="29" hidden="1" x14ac:dyDescent="0.35">
      <c r="A1097" s="121" t="str">
        <f>IFERROR(VLOOKUP(B1097,[40]lista!$B$2:$C$46,2,0),"")</f>
        <v>Pest</v>
      </c>
      <c r="B1097" s="122" t="s">
        <v>1020</v>
      </c>
      <c r="C1097" s="123" t="s">
        <v>570</v>
      </c>
      <c r="D1097" s="124" t="s">
        <v>836</v>
      </c>
      <c r="E1097" s="125" t="s">
        <v>75</v>
      </c>
      <c r="F1097" s="57" t="str">
        <f>VLOOKUP(D1097,Háttér!$Q$2:$R$24,2,0)</f>
        <v>Gazdálkodás_és_menedzsment</v>
      </c>
      <c r="G1097" s="57" t="str">
        <f t="shared" si="34"/>
        <v>Váci SZC I. Géza Király Közgazdasági Technikum Gazdálkodás_és_menedzsment</v>
      </c>
      <c r="H1097" s="126" t="s">
        <v>75</v>
      </c>
      <c r="I1097" s="127" t="s">
        <v>75</v>
      </c>
      <c r="J1097" s="126" t="s">
        <v>75</v>
      </c>
      <c r="K1097" s="128">
        <v>32</v>
      </c>
      <c r="L1097" s="128">
        <v>319</v>
      </c>
      <c r="M1097" s="117">
        <v>32</v>
      </c>
      <c r="N1097" s="128">
        <v>312</v>
      </c>
      <c r="O1097" s="128"/>
      <c r="P1097" s="128">
        <v>32</v>
      </c>
      <c r="Q1097" s="116" t="str">
        <f t="shared" si="35"/>
        <v>+</v>
      </c>
      <c r="R1097" s="118"/>
      <c r="S1097" s="129" t="s">
        <v>832</v>
      </c>
      <c r="T1097" s="125" t="s">
        <v>883</v>
      </c>
      <c r="U1097" s="131" t="s">
        <v>833</v>
      </c>
    </row>
    <row r="1098" spans="1:21" ht="29" hidden="1" x14ac:dyDescent="0.35">
      <c r="A1098" s="121" t="str">
        <f>IFERROR(VLOOKUP(B1098,[40]lista!$B$2:$C$46,2,0),"")</f>
        <v>Pest</v>
      </c>
      <c r="B1098" s="122" t="s">
        <v>1020</v>
      </c>
      <c r="C1098" s="123" t="s">
        <v>570</v>
      </c>
      <c r="D1098" s="124" t="s">
        <v>836</v>
      </c>
      <c r="E1098" s="125" t="s">
        <v>75</v>
      </c>
      <c r="F1098" s="57" t="str">
        <f>VLOOKUP(D1098,Háttér!$Q$2:$R$24,2,0)</f>
        <v>Gazdálkodás_és_menedzsment</v>
      </c>
      <c r="G1098" s="57" t="str">
        <f t="shared" si="34"/>
        <v>Váci SZC I. Géza Király Közgazdasági Technikum Gazdálkodás_és_menedzsment</v>
      </c>
      <c r="H1098" s="126" t="s">
        <v>75</v>
      </c>
      <c r="I1098" s="127" t="s">
        <v>75</v>
      </c>
      <c r="J1098" s="126" t="s">
        <v>75</v>
      </c>
      <c r="K1098" s="128">
        <v>16</v>
      </c>
      <c r="L1098" s="128">
        <v>165</v>
      </c>
      <c r="M1098" s="117">
        <v>16</v>
      </c>
      <c r="N1098" s="128">
        <v>134</v>
      </c>
      <c r="O1098" s="128"/>
      <c r="P1098" s="128">
        <v>16</v>
      </c>
      <c r="Q1098" s="116" t="str">
        <f t="shared" si="35"/>
        <v>+</v>
      </c>
      <c r="R1098" s="118"/>
      <c r="S1098" s="129" t="s">
        <v>832</v>
      </c>
      <c r="T1098" s="125" t="s">
        <v>883</v>
      </c>
      <c r="U1098" s="131" t="s">
        <v>833</v>
      </c>
    </row>
    <row r="1099" spans="1:21" ht="15.5" hidden="1" x14ac:dyDescent="0.35">
      <c r="A1099" s="121" t="str">
        <f>IFERROR(VLOOKUP(B1099,[40]lista!$B$2:$C$46,2,0),"")</f>
        <v>Pest</v>
      </c>
      <c r="B1099" s="122" t="s">
        <v>1020</v>
      </c>
      <c r="C1099" s="123" t="s">
        <v>570</v>
      </c>
      <c r="D1099" s="124" t="s">
        <v>831</v>
      </c>
      <c r="E1099" s="125" t="s">
        <v>75</v>
      </c>
      <c r="F1099" s="57" t="str">
        <f>VLOOKUP(D1099,Háttér!$Q$2:$R$24,2,0)</f>
        <v>Turizmus_vendéglátás</v>
      </c>
      <c r="G1099" s="57" t="str">
        <f t="shared" si="34"/>
        <v>Váci SZC I. Géza Király Közgazdasági Technikum Turizmus_vendéglátás</v>
      </c>
      <c r="H1099" s="126" t="s">
        <v>75</v>
      </c>
      <c r="I1099" s="127" t="s">
        <v>75</v>
      </c>
      <c r="J1099" s="126" t="s">
        <v>75</v>
      </c>
      <c r="K1099" s="128">
        <v>16</v>
      </c>
      <c r="L1099" s="128">
        <v>237</v>
      </c>
      <c r="M1099" s="117">
        <v>16</v>
      </c>
      <c r="N1099" s="128">
        <v>249</v>
      </c>
      <c r="O1099" s="128"/>
      <c r="P1099" s="128">
        <v>16</v>
      </c>
      <c r="Q1099" s="116" t="str">
        <f t="shared" si="35"/>
        <v>+</v>
      </c>
      <c r="R1099" s="118"/>
      <c r="S1099" s="129" t="s">
        <v>832</v>
      </c>
      <c r="T1099" s="125" t="s">
        <v>883</v>
      </c>
      <c r="U1099" s="131" t="s">
        <v>833</v>
      </c>
    </row>
    <row r="1100" spans="1:21" ht="15.5" hidden="1" x14ac:dyDescent="0.35">
      <c r="A1100" s="121" t="str">
        <f>IFERROR(VLOOKUP(B1100,[40]lista!$B$2:$C$46,2,0),"")</f>
        <v>Pest</v>
      </c>
      <c r="B1100" s="122" t="s">
        <v>1020</v>
      </c>
      <c r="C1100" s="123" t="s">
        <v>570</v>
      </c>
      <c r="D1100" s="124" t="s">
        <v>831</v>
      </c>
      <c r="E1100" s="125" t="s">
        <v>869</v>
      </c>
      <c r="F1100" s="57" t="str">
        <f>VLOOKUP(D1100,Háttér!$Q$2:$R$24,2,0)</f>
        <v>Turizmus_vendéglátás</v>
      </c>
      <c r="G1100" s="57" t="str">
        <f t="shared" si="34"/>
        <v>Váci SZC I. Géza Király Közgazdasági Technikum Turizmus_vendéglátás</v>
      </c>
      <c r="H1100" s="126" t="s">
        <v>74</v>
      </c>
      <c r="I1100" s="127" t="s">
        <v>75</v>
      </c>
      <c r="J1100" s="126" t="s">
        <v>75</v>
      </c>
      <c r="K1100" s="128">
        <v>32</v>
      </c>
      <c r="L1100" s="128">
        <v>233</v>
      </c>
      <c r="M1100" s="117">
        <v>32</v>
      </c>
      <c r="N1100" s="128">
        <v>258</v>
      </c>
      <c r="O1100" s="128"/>
      <c r="P1100" s="128">
        <v>32</v>
      </c>
      <c r="Q1100" s="116" t="str">
        <f t="shared" si="35"/>
        <v>+</v>
      </c>
      <c r="R1100" s="118"/>
      <c r="S1100" s="129" t="s">
        <v>832</v>
      </c>
      <c r="T1100" s="125" t="s">
        <v>883</v>
      </c>
      <c r="U1100" s="131" t="s">
        <v>833</v>
      </c>
    </row>
    <row r="1101" spans="1:21" ht="29" hidden="1" x14ac:dyDescent="0.35">
      <c r="A1101" s="121" t="str">
        <f>IFERROR(VLOOKUP(B1101,[40]lista!$B$2:$C$46,2,0),"")</f>
        <v>Pest</v>
      </c>
      <c r="B1101" s="122" t="s">
        <v>1020</v>
      </c>
      <c r="C1101" s="123" t="s">
        <v>574</v>
      </c>
      <c r="D1101" s="124" t="s">
        <v>831</v>
      </c>
      <c r="E1101" s="125" t="s">
        <v>75</v>
      </c>
      <c r="F1101" s="57" t="str">
        <f>VLOOKUP(D1101,Háttér!$Q$2:$R$24,2,0)</f>
        <v>Turizmus_vendéglátás</v>
      </c>
      <c r="G1101" s="57" t="str">
        <f t="shared" si="34"/>
        <v>Váci SZC Petzelt József Technikum és Szakképző Iskola Turizmus_vendéglátás</v>
      </c>
      <c r="H1101" s="126" t="s">
        <v>75</v>
      </c>
      <c r="I1101" s="127" t="s">
        <v>75</v>
      </c>
      <c r="J1101" s="126" t="s">
        <v>75</v>
      </c>
      <c r="K1101" s="128">
        <v>16</v>
      </c>
      <c r="L1101" s="128">
        <v>68</v>
      </c>
      <c r="M1101" s="117">
        <v>13</v>
      </c>
      <c r="N1101" s="128">
        <v>25</v>
      </c>
      <c r="O1101" s="128"/>
      <c r="P1101" s="128">
        <v>16</v>
      </c>
      <c r="Q1101" s="116" t="str">
        <f t="shared" si="35"/>
        <v>-</v>
      </c>
      <c r="R1101" s="118"/>
      <c r="S1101" s="129" t="s">
        <v>832</v>
      </c>
      <c r="T1101" s="125" t="s">
        <v>883</v>
      </c>
      <c r="U1101" s="131" t="s">
        <v>833</v>
      </c>
    </row>
    <row r="1102" spans="1:21" ht="29" hidden="1" x14ac:dyDescent="0.35">
      <c r="A1102" s="121" t="str">
        <f>IFERROR(VLOOKUP(B1102,[40]lista!$B$2:$C$46,2,0),"")</f>
        <v>Pest</v>
      </c>
      <c r="B1102" s="122" t="s">
        <v>1020</v>
      </c>
      <c r="C1102" s="123" t="s">
        <v>574</v>
      </c>
      <c r="D1102" s="124" t="s">
        <v>848</v>
      </c>
      <c r="E1102" s="125" t="s">
        <v>75</v>
      </c>
      <c r="F1102" s="57" t="str">
        <f>VLOOKUP(D1102,Háttér!$Q$2:$R$24,2,0)</f>
        <v>Kereskedelem</v>
      </c>
      <c r="G1102" s="57" t="str">
        <f t="shared" si="34"/>
        <v>Váci SZC Petzelt József Technikum és Szakképző Iskola Kereskedelem</v>
      </c>
      <c r="H1102" s="126" t="s">
        <v>75</v>
      </c>
      <c r="I1102" s="127" t="s">
        <v>75</v>
      </c>
      <c r="J1102" s="126" t="s">
        <v>75</v>
      </c>
      <c r="K1102" s="128">
        <v>16</v>
      </c>
      <c r="L1102" s="128">
        <v>35</v>
      </c>
      <c r="M1102" s="117">
        <v>12</v>
      </c>
      <c r="N1102" s="128">
        <v>20</v>
      </c>
      <c r="O1102" s="128"/>
      <c r="P1102" s="128">
        <v>16</v>
      </c>
      <c r="Q1102" s="116" t="str">
        <f t="shared" si="35"/>
        <v>-</v>
      </c>
      <c r="R1102" s="118"/>
      <c r="S1102" s="129" t="s">
        <v>832</v>
      </c>
      <c r="T1102" s="125" t="s">
        <v>883</v>
      </c>
      <c r="U1102" s="131" t="s">
        <v>833</v>
      </c>
    </row>
    <row r="1103" spans="1:21" ht="29" hidden="1" x14ac:dyDescent="0.35">
      <c r="A1103" s="121" t="str">
        <f>IFERROR(VLOOKUP(B1103,[40]lista!$B$2:$C$46,2,0),"")</f>
        <v>Pest</v>
      </c>
      <c r="B1103" s="122" t="s">
        <v>1020</v>
      </c>
      <c r="C1103" s="123" t="s">
        <v>573</v>
      </c>
      <c r="D1103" s="124" t="s">
        <v>834</v>
      </c>
      <c r="E1103" s="125" t="s">
        <v>75</v>
      </c>
      <c r="F1103" s="57" t="str">
        <f>VLOOKUP(D1103,Háttér!$Q$2:$R$24,2,0)</f>
        <v>Gépészet</v>
      </c>
      <c r="G1103" s="57" t="str">
        <f t="shared" si="34"/>
        <v>Váci SZC Petőfi Sándor Műszaki Technikum, Gimnázium és Kollégium Gépészet</v>
      </c>
      <c r="H1103" s="126" t="s">
        <v>75</v>
      </c>
      <c r="I1103" s="127" t="s">
        <v>75</v>
      </c>
      <c r="J1103" s="126" t="s">
        <v>75</v>
      </c>
      <c r="K1103" s="128">
        <v>32</v>
      </c>
      <c r="L1103" s="128">
        <v>135</v>
      </c>
      <c r="M1103" s="117">
        <v>32</v>
      </c>
      <c r="N1103" s="128">
        <v>115</v>
      </c>
      <c r="O1103" s="128"/>
      <c r="P1103" s="128">
        <v>32</v>
      </c>
      <c r="Q1103" s="116" t="str">
        <f t="shared" si="35"/>
        <v>+</v>
      </c>
      <c r="R1103" s="118"/>
      <c r="S1103" s="129" t="s">
        <v>832</v>
      </c>
      <c r="T1103" s="125" t="s">
        <v>883</v>
      </c>
      <c r="U1103" s="131" t="s">
        <v>833</v>
      </c>
    </row>
    <row r="1104" spans="1:21" ht="29" hidden="1" x14ac:dyDescent="0.35">
      <c r="A1104" s="121" t="str">
        <f>IFERROR(VLOOKUP(B1104,[40]lista!$B$2:$C$46,2,0),"")</f>
        <v>Pest</v>
      </c>
      <c r="B1104" s="122" t="s">
        <v>1020</v>
      </c>
      <c r="C1104" s="123" t="s">
        <v>573</v>
      </c>
      <c r="D1104" s="124" t="s">
        <v>835</v>
      </c>
      <c r="E1104" s="125" t="s">
        <v>75</v>
      </c>
      <c r="F1104" s="57" t="str">
        <f>VLOOKUP(D1104,Háttér!$Q$2:$R$24,2,0)</f>
        <v>Informatika_és_távközlés</v>
      </c>
      <c r="G1104" s="57" t="str">
        <f t="shared" si="34"/>
        <v>Váci SZC Petőfi Sándor Műszaki Technikum, Gimnázium és Kollégium Informatika_és_távközlés</v>
      </c>
      <c r="H1104" s="126" t="s">
        <v>75</v>
      </c>
      <c r="I1104" s="127" t="s">
        <v>75</v>
      </c>
      <c r="J1104" s="126" t="s">
        <v>75</v>
      </c>
      <c r="K1104" s="128">
        <v>20</v>
      </c>
      <c r="L1104" s="128">
        <v>229</v>
      </c>
      <c r="M1104" s="117">
        <v>20</v>
      </c>
      <c r="N1104" s="128">
        <v>165</v>
      </c>
      <c r="O1104" s="128"/>
      <c r="P1104" s="128">
        <v>32</v>
      </c>
      <c r="Q1104" s="116" t="str">
        <f t="shared" si="35"/>
        <v>-</v>
      </c>
      <c r="R1104" s="118"/>
      <c r="S1104" s="129" t="s">
        <v>832</v>
      </c>
      <c r="T1104" s="125" t="s">
        <v>883</v>
      </c>
      <c r="U1104" s="131" t="s">
        <v>833</v>
      </c>
    </row>
    <row r="1105" spans="1:21" ht="29" hidden="1" x14ac:dyDescent="0.35">
      <c r="A1105" s="121" t="str">
        <f>IFERROR(VLOOKUP(B1105,[40]lista!$B$2:$C$46,2,0),"")</f>
        <v>Pest</v>
      </c>
      <c r="B1105" s="122" t="s">
        <v>1020</v>
      </c>
      <c r="C1105" s="123" t="s">
        <v>573</v>
      </c>
      <c r="D1105" s="124" t="s">
        <v>846</v>
      </c>
      <c r="E1105" s="125" t="s">
        <v>75</v>
      </c>
      <c r="F1105" s="57" t="str">
        <f>VLOOKUP(D1105,Háttér!$Q$2:$R$24,2,0)</f>
        <v>Specializált_gép_és_járműgyártás</v>
      </c>
      <c r="G1105" s="57" t="str">
        <f t="shared" si="34"/>
        <v>Váci SZC Petőfi Sándor Műszaki Technikum, Gimnázium és Kollégium Specializált_gép_és_járműgyártás</v>
      </c>
      <c r="H1105" s="126" t="s">
        <v>75</v>
      </c>
      <c r="I1105" s="127" t="s">
        <v>75</v>
      </c>
      <c r="J1105" s="126" t="s">
        <v>75</v>
      </c>
      <c r="K1105" s="128">
        <v>12</v>
      </c>
      <c r="L1105" s="128">
        <v>96</v>
      </c>
      <c r="M1105" s="117">
        <v>12</v>
      </c>
      <c r="N1105" s="128">
        <v>0</v>
      </c>
      <c r="O1105" s="128"/>
      <c r="P1105" s="128">
        <v>0</v>
      </c>
      <c r="Q1105" s="116" t="str">
        <f t="shared" si="35"/>
        <v>+</v>
      </c>
      <c r="R1105" s="118"/>
      <c r="S1105" s="129" t="s">
        <v>832</v>
      </c>
      <c r="T1105" s="125" t="s">
        <v>891</v>
      </c>
      <c r="U1105" s="131" t="s">
        <v>833</v>
      </c>
    </row>
    <row r="1106" spans="1:21" ht="29" hidden="1" x14ac:dyDescent="0.35">
      <c r="A1106" s="121" t="str">
        <f>IFERROR(VLOOKUP(B1106,[40]lista!$B$2:$C$46,2,0),"")</f>
        <v>Pest</v>
      </c>
      <c r="B1106" s="122" t="s">
        <v>1020</v>
      </c>
      <c r="C1106" s="123" t="s">
        <v>569</v>
      </c>
      <c r="D1106" s="124" t="s">
        <v>857</v>
      </c>
      <c r="E1106" s="125" t="s">
        <v>869</v>
      </c>
      <c r="F1106" s="57" t="str">
        <f>VLOOKUP(D1106,Háttér!$Q$2:$R$24,2,0)</f>
        <v>Elektronika_és_elektrotechnika</v>
      </c>
      <c r="G1106" s="57" t="str">
        <f t="shared" si="34"/>
        <v>Váci SZC Boronkay György Műszaki Technikum és Gimnázium Elektronika_és_elektrotechnika</v>
      </c>
      <c r="H1106" s="126" t="s">
        <v>74</v>
      </c>
      <c r="I1106" s="127" t="s">
        <v>75</v>
      </c>
      <c r="J1106" s="126" t="s">
        <v>75</v>
      </c>
      <c r="K1106" s="128">
        <v>10</v>
      </c>
      <c r="L1106" s="128">
        <v>149</v>
      </c>
      <c r="M1106" s="117">
        <v>11</v>
      </c>
      <c r="N1106" s="128">
        <v>146</v>
      </c>
      <c r="O1106" s="128"/>
      <c r="P1106" s="128">
        <v>13</v>
      </c>
      <c r="Q1106" s="116" t="str">
        <f t="shared" si="35"/>
        <v>-</v>
      </c>
      <c r="R1106" s="118"/>
      <c r="S1106" s="129" t="s">
        <v>832</v>
      </c>
      <c r="T1106" s="125" t="s">
        <v>883</v>
      </c>
      <c r="U1106" s="131" t="s">
        <v>833</v>
      </c>
    </row>
    <row r="1107" spans="1:21" ht="29" hidden="1" x14ac:dyDescent="0.35">
      <c r="A1107" s="121" t="str">
        <f>IFERROR(VLOOKUP(B1107,[40]lista!$B$2:$C$46,2,0),"")</f>
        <v>Pest</v>
      </c>
      <c r="B1107" s="122" t="s">
        <v>1020</v>
      </c>
      <c r="C1107" s="123" t="s">
        <v>569</v>
      </c>
      <c r="D1107" s="124" t="s">
        <v>857</v>
      </c>
      <c r="E1107" s="125" t="s">
        <v>75</v>
      </c>
      <c r="F1107" s="57" t="str">
        <f>VLOOKUP(D1107,Háttér!$Q$2:$R$24,2,0)</f>
        <v>Elektronika_és_elektrotechnika</v>
      </c>
      <c r="G1107" s="57" t="str">
        <f t="shared" si="34"/>
        <v>Váci SZC Boronkay György Műszaki Technikum és Gimnázium Elektronika_és_elektrotechnika</v>
      </c>
      <c r="H1107" s="126" t="s">
        <v>75</v>
      </c>
      <c r="I1107" s="127" t="s">
        <v>75</v>
      </c>
      <c r="J1107" s="126" t="s">
        <v>75</v>
      </c>
      <c r="K1107" s="128">
        <v>5</v>
      </c>
      <c r="L1107" s="128">
        <v>190</v>
      </c>
      <c r="M1107" s="117">
        <v>11</v>
      </c>
      <c r="N1107" s="128">
        <v>207</v>
      </c>
      <c r="O1107" s="128"/>
      <c r="P1107" s="128">
        <v>20</v>
      </c>
      <c r="Q1107" s="116" t="str">
        <f t="shared" si="35"/>
        <v>-</v>
      </c>
      <c r="R1107" s="118"/>
      <c r="S1107" s="129" t="s">
        <v>832</v>
      </c>
      <c r="T1107" s="125" t="s">
        <v>883</v>
      </c>
      <c r="U1107" s="131" t="s">
        <v>833</v>
      </c>
    </row>
    <row r="1108" spans="1:21" ht="29" hidden="1" x14ac:dyDescent="0.35">
      <c r="A1108" s="121" t="str">
        <f>IFERROR(VLOOKUP(B1108,[40]lista!$B$2:$C$46,2,0),"")</f>
        <v>Pest</v>
      </c>
      <c r="B1108" s="122" t="s">
        <v>1020</v>
      </c>
      <c r="C1108" s="123" t="s">
        <v>569</v>
      </c>
      <c r="D1108" s="124" t="s">
        <v>834</v>
      </c>
      <c r="E1108" s="125" t="s">
        <v>869</v>
      </c>
      <c r="F1108" s="57" t="str">
        <f>VLOOKUP(D1108,Háttér!$Q$2:$R$24,2,0)</f>
        <v>Gépészet</v>
      </c>
      <c r="G1108" s="57" t="str">
        <f t="shared" si="34"/>
        <v>Váci SZC Boronkay György Műszaki Technikum és Gimnázium Gépészet</v>
      </c>
      <c r="H1108" s="126" t="s">
        <v>74</v>
      </c>
      <c r="I1108" s="127" t="s">
        <v>75</v>
      </c>
      <c r="J1108" s="126" t="s">
        <v>75</v>
      </c>
      <c r="K1108" s="128">
        <v>16</v>
      </c>
      <c r="L1108" s="128">
        <v>152</v>
      </c>
      <c r="M1108" s="117">
        <v>16</v>
      </c>
      <c r="N1108" s="128">
        <v>136</v>
      </c>
      <c r="O1108" s="128"/>
      <c r="P1108" s="128">
        <v>14</v>
      </c>
      <c r="Q1108" s="116" t="str">
        <f t="shared" si="35"/>
        <v>+</v>
      </c>
      <c r="R1108" s="118"/>
      <c r="S1108" s="129" t="s">
        <v>832</v>
      </c>
      <c r="T1108" s="125" t="s">
        <v>883</v>
      </c>
      <c r="U1108" s="131" t="s">
        <v>833</v>
      </c>
    </row>
    <row r="1109" spans="1:21" ht="29" hidden="1" x14ac:dyDescent="0.35">
      <c r="A1109" s="121" t="str">
        <f>IFERROR(VLOOKUP(B1109,[40]lista!$B$2:$C$46,2,0),"")</f>
        <v>Pest</v>
      </c>
      <c r="B1109" s="122" t="s">
        <v>1020</v>
      </c>
      <c r="C1109" s="123" t="s">
        <v>569</v>
      </c>
      <c r="D1109" s="124" t="s">
        <v>834</v>
      </c>
      <c r="E1109" s="125" t="s">
        <v>75</v>
      </c>
      <c r="F1109" s="57" t="str">
        <f>VLOOKUP(D1109,Háttér!$Q$2:$R$24,2,0)</f>
        <v>Gépészet</v>
      </c>
      <c r="G1109" s="57" t="str">
        <f t="shared" si="34"/>
        <v>Váci SZC Boronkay György Műszaki Technikum és Gimnázium Gépészet</v>
      </c>
      <c r="H1109" s="126" t="s">
        <v>75</v>
      </c>
      <c r="I1109" s="127" t="s">
        <v>75</v>
      </c>
      <c r="J1109" s="126" t="s">
        <v>75</v>
      </c>
      <c r="K1109" s="128">
        <v>19</v>
      </c>
      <c r="L1109" s="128">
        <v>191</v>
      </c>
      <c r="M1109" s="117">
        <v>19</v>
      </c>
      <c r="N1109" s="128">
        <v>192</v>
      </c>
      <c r="O1109" s="128"/>
      <c r="P1109" s="128">
        <v>18</v>
      </c>
      <c r="Q1109" s="116" t="str">
        <f t="shared" si="35"/>
        <v>+</v>
      </c>
      <c r="R1109" s="118"/>
      <c r="S1109" s="129" t="s">
        <v>832</v>
      </c>
      <c r="T1109" s="125" t="s">
        <v>883</v>
      </c>
      <c r="U1109" s="131" t="s">
        <v>833</v>
      </c>
    </row>
    <row r="1110" spans="1:21" ht="29" hidden="1" x14ac:dyDescent="0.35">
      <c r="A1110" s="121" t="str">
        <f>IFERROR(VLOOKUP(B1110,[40]lista!$B$2:$C$46,2,0),"")</f>
        <v>Pest</v>
      </c>
      <c r="B1110" s="122" t="s">
        <v>1020</v>
      </c>
      <c r="C1110" s="123" t="s">
        <v>569</v>
      </c>
      <c r="D1110" s="124" t="s">
        <v>835</v>
      </c>
      <c r="E1110" s="125" t="s">
        <v>869</v>
      </c>
      <c r="F1110" s="57" t="str">
        <f>VLOOKUP(D1110,Háttér!$Q$2:$R$24,2,0)</f>
        <v>Informatika_és_távközlés</v>
      </c>
      <c r="G1110" s="57" t="str">
        <f t="shared" si="34"/>
        <v>Váci SZC Boronkay György Műszaki Technikum és Gimnázium Informatika_és_távközlés</v>
      </c>
      <c r="H1110" s="126" t="s">
        <v>74</v>
      </c>
      <c r="I1110" s="127" t="s">
        <v>75</v>
      </c>
      <c r="J1110" s="126" t="s">
        <v>75</v>
      </c>
      <c r="K1110" s="128">
        <v>32</v>
      </c>
      <c r="L1110" s="128">
        <v>243</v>
      </c>
      <c r="M1110" s="117">
        <v>32</v>
      </c>
      <c r="N1110" s="128">
        <v>204</v>
      </c>
      <c r="O1110" s="128"/>
      <c r="P1110" s="128">
        <v>30</v>
      </c>
      <c r="Q1110" s="116" t="str">
        <f t="shared" si="35"/>
        <v>+</v>
      </c>
      <c r="R1110" s="118"/>
      <c r="S1110" s="129" t="s">
        <v>832</v>
      </c>
      <c r="T1110" s="125" t="s">
        <v>883</v>
      </c>
      <c r="U1110" s="131" t="s">
        <v>833</v>
      </c>
    </row>
    <row r="1111" spans="1:21" ht="29" hidden="1" x14ac:dyDescent="0.35">
      <c r="A1111" s="121" t="str">
        <f>IFERROR(VLOOKUP(B1111,[40]lista!$B$2:$C$46,2,0),"")</f>
        <v>Pest</v>
      </c>
      <c r="B1111" s="122" t="s">
        <v>1020</v>
      </c>
      <c r="C1111" s="123" t="s">
        <v>569</v>
      </c>
      <c r="D1111" s="124" t="s">
        <v>835</v>
      </c>
      <c r="E1111" s="125" t="s">
        <v>75</v>
      </c>
      <c r="F1111" s="57" t="str">
        <f>VLOOKUP(D1111,Háttér!$Q$2:$R$24,2,0)</f>
        <v>Informatika_és_távközlés</v>
      </c>
      <c r="G1111" s="57" t="str">
        <f t="shared" si="34"/>
        <v>Váci SZC Boronkay György Műszaki Technikum és Gimnázium Informatika_és_távközlés</v>
      </c>
      <c r="H1111" s="126" t="s">
        <v>75</v>
      </c>
      <c r="I1111" s="127" t="s">
        <v>75</v>
      </c>
      <c r="J1111" s="126" t="s">
        <v>75</v>
      </c>
      <c r="K1111" s="128">
        <v>32</v>
      </c>
      <c r="L1111" s="128">
        <v>280</v>
      </c>
      <c r="M1111" s="117">
        <v>26</v>
      </c>
      <c r="N1111" s="128">
        <v>262</v>
      </c>
      <c r="O1111" s="128"/>
      <c r="P1111" s="128">
        <v>17</v>
      </c>
      <c r="Q1111" s="116" t="str">
        <f t="shared" si="35"/>
        <v>+</v>
      </c>
      <c r="R1111" s="118"/>
      <c r="S1111" s="129" t="s">
        <v>832</v>
      </c>
      <c r="T1111" s="141" t="s">
        <v>910</v>
      </c>
      <c r="U1111" s="131" t="s">
        <v>833</v>
      </c>
    </row>
    <row r="1112" spans="1:21" ht="29" hidden="1" x14ac:dyDescent="0.35">
      <c r="A1112" s="121" t="str">
        <f>IFERROR(VLOOKUP(B1112,[40]lista!$B$2:$C$46,2,0),"")</f>
        <v>Pest</v>
      </c>
      <c r="B1112" s="122" t="s">
        <v>1020</v>
      </c>
      <c r="C1112" s="123" t="s">
        <v>569</v>
      </c>
      <c r="D1112" s="124" t="s">
        <v>864</v>
      </c>
      <c r="E1112" s="125" t="s">
        <v>869</v>
      </c>
      <c r="F1112" s="57" t="str">
        <f>VLOOKUP(D1112,Háttér!$Q$2:$R$24,2,0)</f>
        <v>Környezetvédelem_és_vízügy</v>
      </c>
      <c r="G1112" s="57" t="str">
        <f t="shared" si="34"/>
        <v>Váci SZC Boronkay György Műszaki Technikum és Gimnázium Környezetvédelem_és_vízügy</v>
      </c>
      <c r="H1112" s="126" t="s">
        <v>74</v>
      </c>
      <c r="I1112" s="127" t="s">
        <v>75</v>
      </c>
      <c r="J1112" s="126" t="s">
        <v>75</v>
      </c>
      <c r="K1112" s="128">
        <v>8</v>
      </c>
      <c r="L1112" s="128">
        <v>128</v>
      </c>
      <c r="M1112" s="117">
        <v>16</v>
      </c>
      <c r="N1112" s="128">
        <v>125</v>
      </c>
      <c r="O1112" s="128"/>
      <c r="P1112" s="128">
        <v>8</v>
      </c>
      <c r="Q1112" s="116" t="str">
        <f t="shared" si="35"/>
        <v>+</v>
      </c>
      <c r="R1112" s="118"/>
      <c r="S1112" s="129" t="s">
        <v>832</v>
      </c>
      <c r="T1112" s="125" t="s">
        <v>883</v>
      </c>
      <c r="U1112" s="131" t="s">
        <v>833</v>
      </c>
    </row>
    <row r="1113" spans="1:21" ht="29" hidden="1" x14ac:dyDescent="0.35">
      <c r="A1113" s="121" t="str">
        <f>IFERROR(VLOOKUP(B1113,[40]lista!$B$2:$C$46,2,0),"")</f>
        <v>Pest</v>
      </c>
      <c r="B1113" s="122" t="s">
        <v>1020</v>
      </c>
      <c r="C1113" s="123" t="s">
        <v>569</v>
      </c>
      <c r="D1113" s="124" t="s">
        <v>864</v>
      </c>
      <c r="E1113" s="125" t="s">
        <v>75</v>
      </c>
      <c r="F1113" s="57" t="str">
        <f>VLOOKUP(D1113,Háttér!$Q$2:$R$24,2,0)</f>
        <v>Környezetvédelem_és_vízügy</v>
      </c>
      <c r="G1113" s="57" t="str">
        <f t="shared" si="34"/>
        <v>Váci SZC Boronkay György Műszaki Technikum és Gimnázium Környezetvédelem_és_vízügy</v>
      </c>
      <c r="H1113" s="126" t="s">
        <v>75</v>
      </c>
      <c r="I1113" s="127" t="s">
        <v>75</v>
      </c>
      <c r="J1113" s="126" t="s">
        <v>75</v>
      </c>
      <c r="K1113" s="128">
        <v>8</v>
      </c>
      <c r="L1113" s="128">
        <v>144</v>
      </c>
      <c r="M1113" s="117">
        <v>18</v>
      </c>
      <c r="N1113" s="128">
        <v>166</v>
      </c>
      <c r="O1113" s="128"/>
      <c r="P1113" s="128">
        <v>10</v>
      </c>
      <c r="Q1113" s="116" t="str">
        <f t="shared" si="35"/>
        <v>+</v>
      </c>
      <c r="R1113" s="118"/>
      <c r="S1113" s="129" t="s">
        <v>832</v>
      </c>
      <c r="T1113" s="125" t="s">
        <v>883</v>
      </c>
      <c r="U1113" s="131" t="s">
        <v>833</v>
      </c>
    </row>
    <row r="1114" spans="1:21" ht="29" hidden="1" x14ac:dyDescent="0.35">
      <c r="A1114" s="121" t="str">
        <f>IFERROR(VLOOKUP(B1114,[40]lista!$B$2:$C$46,2,0),"")</f>
        <v>Pest</v>
      </c>
      <c r="B1114" s="122" t="s">
        <v>1020</v>
      </c>
      <c r="C1114" s="123" t="s">
        <v>569</v>
      </c>
      <c r="D1114" s="124" t="s">
        <v>861</v>
      </c>
      <c r="E1114" s="125" t="s">
        <v>75</v>
      </c>
      <c r="F1114" s="57" t="str">
        <f>VLOOKUP(D1114,Háttér!$Q$2:$R$24,2,0)</f>
        <v>Sport</v>
      </c>
      <c r="G1114" s="57" t="str">
        <f t="shared" si="34"/>
        <v>Váci SZC Boronkay György Műszaki Technikum és Gimnázium Sport</v>
      </c>
      <c r="H1114" s="126" t="s">
        <v>75</v>
      </c>
      <c r="I1114" s="127" t="s">
        <v>75</v>
      </c>
      <c r="J1114" s="126" t="s">
        <v>75</v>
      </c>
      <c r="K1114" s="128">
        <v>12</v>
      </c>
      <c r="L1114" s="128">
        <v>150</v>
      </c>
      <c r="M1114" s="117">
        <v>12</v>
      </c>
      <c r="N1114" s="128">
        <v>97</v>
      </c>
      <c r="O1114" s="128"/>
      <c r="P1114" s="128">
        <v>15</v>
      </c>
      <c r="Q1114" s="116" t="str">
        <f t="shared" si="35"/>
        <v>-</v>
      </c>
      <c r="R1114" s="118"/>
      <c r="S1114" s="129" t="s">
        <v>832</v>
      </c>
      <c r="T1114" s="125" t="s">
        <v>883</v>
      </c>
      <c r="U1114" s="131" t="s">
        <v>833</v>
      </c>
    </row>
    <row r="1115" spans="1:21" ht="29" hidden="1" x14ac:dyDescent="0.35">
      <c r="A1115" s="121" t="str">
        <f>IFERROR(VLOOKUP(B1115,[40]lista!$B$2:$C$46,2,0),"")</f>
        <v>Pest</v>
      </c>
      <c r="B1115" s="122" t="s">
        <v>1020</v>
      </c>
      <c r="C1115" s="123" t="s">
        <v>569</v>
      </c>
      <c r="D1115" s="124" t="s">
        <v>854</v>
      </c>
      <c r="E1115" s="125" t="s">
        <v>869</v>
      </c>
      <c r="F1115" s="57" t="str">
        <f>VLOOKUP(D1115,Háttér!$Q$2:$R$24,2,0)</f>
        <v>Vegyipar</v>
      </c>
      <c r="G1115" s="57" t="str">
        <f t="shared" si="34"/>
        <v>Váci SZC Boronkay György Műszaki Technikum és Gimnázium Vegyipar</v>
      </c>
      <c r="H1115" s="126" t="s">
        <v>74</v>
      </c>
      <c r="I1115" s="127" t="s">
        <v>75</v>
      </c>
      <c r="J1115" s="126" t="s">
        <v>75</v>
      </c>
      <c r="K1115" s="128">
        <v>8</v>
      </c>
      <c r="L1115" s="128">
        <v>98</v>
      </c>
      <c r="M1115" s="117">
        <v>0</v>
      </c>
      <c r="N1115" s="128">
        <v>86</v>
      </c>
      <c r="O1115" s="128"/>
      <c r="P1115" s="128">
        <v>8</v>
      </c>
      <c r="Q1115" s="116" t="str">
        <f t="shared" si="35"/>
        <v>-</v>
      </c>
      <c r="R1115" s="118"/>
      <c r="S1115" s="129" t="s">
        <v>832</v>
      </c>
      <c r="T1115" s="125" t="s">
        <v>883</v>
      </c>
      <c r="U1115" s="131" t="s">
        <v>833</v>
      </c>
    </row>
    <row r="1116" spans="1:21" ht="29" hidden="1" x14ac:dyDescent="0.35">
      <c r="A1116" s="121" t="str">
        <f>IFERROR(VLOOKUP(B1116,[40]lista!$B$2:$C$46,2,0),"")</f>
        <v>Pest</v>
      </c>
      <c r="B1116" s="122" t="s">
        <v>1020</v>
      </c>
      <c r="C1116" s="123" t="s">
        <v>569</v>
      </c>
      <c r="D1116" s="124" t="s">
        <v>854</v>
      </c>
      <c r="E1116" s="125" t="s">
        <v>75</v>
      </c>
      <c r="F1116" s="57" t="str">
        <f>VLOOKUP(D1116,Háttér!$Q$2:$R$24,2,0)</f>
        <v>Vegyipar</v>
      </c>
      <c r="G1116" s="57" t="str">
        <f t="shared" si="34"/>
        <v>Váci SZC Boronkay György Műszaki Technikum és Gimnázium Vegyipar</v>
      </c>
      <c r="H1116" s="126" t="s">
        <v>75</v>
      </c>
      <c r="I1116" s="127" t="s">
        <v>75</v>
      </c>
      <c r="J1116" s="126" t="s">
        <v>75</v>
      </c>
      <c r="K1116" s="128">
        <v>9</v>
      </c>
      <c r="L1116" s="128">
        <v>106</v>
      </c>
      <c r="M1116" s="117">
        <v>0</v>
      </c>
      <c r="N1116" s="128">
        <v>125</v>
      </c>
      <c r="O1116" s="128"/>
      <c r="P1116" s="128">
        <v>9</v>
      </c>
      <c r="Q1116" s="116" t="str">
        <f t="shared" si="35"/>
        <v>-</v>
      </c>
      <c r="R1116" s="118"/>
      <c r="S1116" s="129" t="s">
        <v>832</v>
      </c>
      <c r="T1116" s="125" t="s">
        <v>883</v>
      </c>
      <c r="U1116" s="131" t="s">
        <v>833</v>
      </c>
    </row>
    <row r="1117" spans="1:21" ht="29" hidden="1" x14ac:dyDescent="0.35">
      <c r="A1117" s="121" t="str">
        <f>IFERROR(VLOOKUP(B1117,[40]lista!$B$2:$C$46,2,0),"")</f>
        <v>Pest</v>
      </c>
      <c r="B1117" s="122" t="s">
        <v>1020</v>
      </c>
      <c r="C1117" s="123" t="s">
        <v>572</v>
      </c>
      <c r="D1117" s="124" t="s">
        <v>837</v>
      </c>
      <c r="E1117" s="125" t="s">
        <v>75</v>
      </c>
      <c r="F1117" s="57" t="str">
        <f>VLOOKUP(D1117,Háttér!$Q$2:$R$24,2,0)</f>
        <v>Rendészet_és_közszolgálat</v>
      </c>
      <c r="G1117" s="57" t="str">
        <f t="shared" si="34"/>
        <v>Váci SZC Madách Imre Technikum és Szakképző Iskola Rendészet_és_közszolgálat</v>
      </c>
      <c r="H1117" s="126" t="s">
        <v>75</v>
      </c>
      <c r="I1117" s="127" t="s">
        <v>75</v>
      </c>
      <c r="J1117" s="126" t="s">
        <v>75</v>
      </c>
      <c r="K1117" s="128">
        <v>16</v>
      </c>
      <c r="L1117" s="128">
        <v>50</v>
      </c>
      <c r="M1117" s="117">
        <v>8</v>
      </c>
      <c r="N1117" s="128">
        <v>50</v>
      </c>
      <c r="O1117" s="128"/>
      <c r="P1117" s="128">
        <v>9</v>
      </c>
      <c r="Q1117" s="116" t="str">
        <f t="shared" si="35"/>
        <v>-</v>
      </c>
      <c r="R1117" s="118"/>
      <c r="S1117" s="129" t="s">
        <v>832</v>
      </c>
      <c r="T1117" s="125" t="s">
        <v>883</v>
      </c>
      <c r="U1117" s="131" t="s">
        <v>839</v>
      </c>
    </row>
    <row r="1118" spans="1:21" ht="29" hidden="1" x14ac:dyDescent="0.35">
      <c r="A1118" s="121" t="str">
        <f>IFERROR(VLOOKUP(B1118,[40]lista!$B$2:$C$46,2,0),"")</f>
        <v>Pest</v>
      </c>
      <c r="B1118" s="122" t="s">
        <v>1020</v>
      </c>
      <c r="C1118" s="123" t="s">
        <v>572</v>
      </c>
      <c r="D1118" s="124" t="s">
        <v>846</v>
      </c>
      <c r="E1118" s="125" t="s">
        <v>75</v>
      </c>
      <c r="F1118" s="57" t="str">
        <f>VLOOKUP(D1118,Háttér!$Q$2:$R$24,2,0)</f>
        <v>Specializált_gép_és_járműgyártás</v>
      </c>
      <c r="G1118" s="57" t="str">
        <f t="shared" si="34"/>
        <v>Váci SZC Madách Imre Technikum és Szakképző Iskola Specializált_gép_és_járműgyártás</v>
      </c>
      <c r="H1118" s="126" t="s">
        <v>75</v>
      </c>
      <c r="I1118" s="127" t="s">
        <v>75</v>
      </c>
      <c r="J1118" s="126" t="s">
        <v>75</v>
      </c>
      <c r="K1118" s="128">
        <v>16</v>
      </c>
      <c r="L1118" s="128">
        <v>80</v>
      </c>
      <c r="M1118" s="117">
        <v>13</v>
      </c>
      <c r="N1118" s="128">
        <v>61</v>
      </c>
      <c r="O1118" s="128"/>
      <c r="P1118" s="128">
        <v>11</v>
      </c>
      <c r="Q1118" s="116" t="str">
        <f t="shared" si="35"/>
        <v>+</v>
      </c>
      <c r="R1118" s="118"/>
      <c r="S1118" s="129" t="s">
        <v>832</v>
      </c>
      <c r="T1118" s="125" t="s">
        <v>883</v>
      </c>
      <c r="U1118" s="131" t="s">
        <v>833</v>
      </c>
    </row>
    <row r="1119" spans="1:21" ht="29" hidden="1" x14ac:dyDescent="0.35">
      <c r="A1119" s="121" t="str">
        <f>IFERROR(VLOOKUP(B1119,[40]lista!$B$2:$C$46,2,0),"")</f>
        <v>Pest</v>
      </c>
      <c r="B1119" s="122" t="s">
        <v>1020</v>
      </c>
      <c r="C1119" s="123" t="s">
        <v>572</v>
      </c>
      <c r="D1119" s="124" t="s">
        <v>848</v>
      </c>
      <c r="E1119" s="125" t="s">
        <v>75</v>
      </c>
      <c r="F1119" s="57" t="str">
        <f>VLOOKUP(D1119,Háttér!$Q$2:$R$24,2,0)</f>
        <v>Kereskedelem</v>
      </c>
      <c r="G1119" s="57" t="str">
        <f t="shared" si="34"/>
        <v>Váci SZC Madách Imre Technikum és Szakképző Iskola Kereskedelem</v>
      </c>
      <c r="H1119" s="126" t="s">
        <v>75</v>
      </c>
      <c r="I1119" s="127" t="s">
        <v>75</v>
      </c>
      <c r="J1119" s="126" t="s">
        <v>75</v>
      </c>
      <c r="K1119" s="128">
        <v>16</v>
      </c>
      <c r="L1119" s="128">
        <v>72</v>
      </c>
      <c r="M1119" s="117">
        <v>13</v>
      </c>
      <c r="N1119" s="128">
        <v>53</v>
      </c>
      <c r="O1119" s="128"/>
      <c r="P1119" s="128">
        <v>10</v>
      </c>
      <c r="Q1119" s="116" t="str">
        <f t="shared" si="35"/>
        <v>+</v>
      </c>
      <c r="R1119" s="118"/>
      <c r="S1119" s="129" t="s">
        <v>832</v>
      </c>
      <c r="T1119" s="125" t="s">
        <v>883</v>
      </c>
      <c r="U1119" s="131" t="s">
        <v>833</v>
      </c>
    </row>
    <row r="1120" spans="1:21" ht="29" hidden="1" x14ac:dyDescent="0.35">
      <c r="A1120" s="121" t="str">
        <f>IFERROR(VLOOKUP(B1120,[40]lista!$B$2:$C$46,2,0),"")</f>
        <v>Pest</v>
      </c>
      <c r="B1120" s="122" t="s">
        <v>1020</v>
      </c>
      <c r="C1120" s="123" t="s">
        <v>572</v>
      </c>
      <c r="D1120" s="124" t="s">
        <v>840</v>
      </c>
      <c r="E1120" s="125" t="s">
        <v>75</v>
      </c>
      <c r="F1120" s="57" t="str">
        <f>VLOOKUP(D1120,Háttér!$Q$2:$R$24,2,0)</f>
        <v>Szépészet</v>
      </c>
      <c r="G1120" s="57" t="str">
        <f t="shared" si="34"/>
        <v>Váci SZC Madách Imre Technikum és Szakképző Iskola Szépészet</v>
      </c>
      <c r="H1120" s="126" t="s">
        <v>75</v>
      </c>
      <c r="I1120" s="127" t="s">
        <v>75</v>
      </c>
      <c r="J1120" s="126" t="s">
        <v>75</v>
      </c>
      <c r="K1120" s="128">
        <v>32</v>
      </c>
      <c r="L1120" s="128">
        <v>258</v>
      </c>
      <c r="M1120" s="117">
        <v>16</v>
      </c>
      <c r="N1120" s="128">
        <v>164</v>
      </c>
      <c r="O1120" s="128"/>
      <c r="P1120" s="128">
        <v>24</v>
      </c>
      <c r="Q1120" s="116" t="str">
        <f t="shared" si="35"/>
        <v>-</v>
      </c>
      <c r="R1120" s="118"/>
      <c r="S1120" s="129" t="s">
        <v>832</v>
      </c>
      <c r="T1120" s="125" t="s">
        <v>883</v>
      </c>
      <c r="U1120" s="131" t="s">
        <v>833</v>
      </c>
    </row>
    <row r="1121" spans="1:21" ht="29" hidden="1" x14ac:dyDescent="0.35">
      <c r="A1121" s="121" t="str">
        <f>IFERROR(VLOOKUP(B1121,[40]lista!$B$2:$C$46,2,0),"")</f>
        <v>Pest</v>
      </c>
      <c r="B1121" s="122" t="s">
        <v>1020</v>
      </c>
      <c r="C1121" s="123" t="s">
        <v>572</v>
      </c>
      <c r="D1121" s="124" t="s">
        <v>854</v>
      </c>
      <c r="E1121" s="125" t="s">
        <v>75</v>
      </c>
      <c r="F1121" s="57" t="str">
        <f>VLOOKUP(D1121,Háttér!$Q$2:$R$24,2,0)</f>
        <v>Vegyipar</v>
      </c>
      <c r="G1121" s="57" t="str">
        <f t="shared" si="34"/>
        <v>Váci SZC Madách Imre Technikum és Szakképző Iskola Vegyipar</v>
      </c>
      <c r="H1121" s="126" t="s">
        <v>75</v>
      </c>
      <c r="I1121" s="127" t="s">
        <v>75</v>
      </c>
      <c r="J1121" s="126" t="s">
        <v>75</v>
      </c>
      <c r="K1121" s="128">
        <v>16</v>
      </c>
      <c r="L1121" s="128">
        <v>32</v>
      </c>
      <c r="M1121" s="117">
        <v>11</v>
      </c>
      <c r="N1121" s="128">
        <v>17</v>
      </c>
      <c r="O1121" s="128"/>
      <c r="P1121" s="128">
        <v>0</v>
      </c>
      <c r="Q1121" s="116" t="str">
        <f t="shared" si="35"/>
        <v>+</v>
      </c>
      <c r="R1121" s="118"/>
      <c r="S1121" s="129" t="s">
        <v>832</v>
      </c>
      <c r="T1121" s="125" t="s">
        <v>883</v>
      </c>
      <c r="U1121" s="131" t="s">
        <v>833</v>
      </c>
    </row>
    <row r="1122" spans="1:21" ht="29" hidden="1" x14ac:dyDescent="0.35">
      <c r="A1122" s="121" t="str">
        <f>IFERROR(VLOOKUP(B1122,[40]lista!$B$2:$C$46,2,0),"")</f>
        <v>Pest</v>
      </c>
      <c r="B1122" s="122" t="s">
        <v>1020</v>
      </c>
      <c r="C1122" s="123" t="s">
        <v>575</v>
      </c>
      <c r="D1122" s="124" t="s">
        <v>841</v>
      </c>
      <c r="E1122" s="125" t="s">
        <v>75</v>
      </c>
      <c r="F1122" s="57" t="str">
        <f>VLOOKUP(D1122,Háttér!$Q$2:$R$24,2,0)</f>
        <v>Egészségügy</v>
      </c>
      <c r="G1122" s="57" t="str">
        <f t="shared" si="34"/>
        <v>Váci SZC Selye János Egészségügyi Technikum Egészségügy</v>
      </c>
      <c r="H1122" s="126" t="s">
        <v>75</v>
      </c>
      <c r="I1122" s="127" t="s">
        <v>75</v>
      </c>
      <c r="J1122" s="126" t="s">
        <v>75</v>
      </c>
      <c r="K1122" s="128">
        <v>32</v>
      </c>
      <c r="L1122" s="128">
        <v>97</v>
      </c>
      <c r="M1122" s="117">
        <v>32</v>
      </c>
      <c r="N1122" s="128">
        <v>89</v>
      </c>
      <c r="O1122" s="128"/>
      <c r="P1122" s="128">
        <v>27</v>
      </c>
      <c r="Q1122" s="116" t="str">
        <f t="shared" si="35"/>
        <v>+</v>
      </c>
      <c r="R1122" s="118"/>
      <c r="S1122" s="129" t="s">
        <v>832</v>
      </c>
      <c r="T1122" s="125" t="s">
        <v>883</v>
      </c>
      <c r="U1122" s="131" t="s">
        <v>843</v>
      </c>
    </row>
    <row r="1123" spans="1:21" ht="15.5" hidden="1" x14ac:dyDescent="0.35">
      <c r="A1123" s="121" t="str">
        <f>IFERROR(VLOOKUP(B1123,[40]lista!$B$2:$C$46,2,0),"")</f>
        <v>Pest</v>
      </c>
      <c r="B1123" s="122" t="s">
        <v>1020</v>
      </c>
      <c r="C1123" s="123" t="s">
        <v>575</v>
      </c>
      <c r="D1123" s="124" t="s">
        <v>861</v>
      </c>
      <c r="E1123" s="125" t="s">
        <v>75</v>
      </c>
      <c r="F1123" s="57" t="str">
        <f>VLOOKUP(D1123,Háttér!$Q$2:$R$24,2,0)</f>
        <v>Sport</v>
      </c>
      <c r="G1123" s="57" t="str">
        <f t="shared" si="34"/>
        <v>Váci SZC Selye János Egészségügyi Technikum Sport</v>
      </c>
      <c r="H1123" s="126" t="s">
        <v>75</v>
      </c>
      <c r="I1123" s="127" t="s">
        <v>75</v>
      </c>
      <c r="J1123" s="126" t="s">
        <v>75</v>
      </c>
      <c r="K1123" s="128">
        <v>32</v>
      </c>
      <c r="L1123" s="128">
        <v>164</v>
      </c>
      <c r="M1123" s="117">
        <v>32</v>
      </c>
      <c r="N1123" s="128">
        <v>160</v>
      </c>
      <c r="O1123" s="128"/>
      <c r="P1123" s="128">
        <v>32</v>
      </c>
      <c r="Q1123" s="116" t="str">
        <f t="shared" si="35"/>
        <v>+</v>
      </c>
      <c r="R1123" s="118"/>
      <c r="S1123" s="129" t="s">
        <v>832</v>
      </c>
      <c r="T1123" s="125" t="s">
        <v>883</v>
      </c>
      <c r="U1123" s="131" t="s">
        <v>833</v>
      </c>
    </row>
    <row r="1124" spans="1:21" ht="29" hidden="1" x14ac:dyDescent="0.35">
      <c r="A1124" s="121" t="str">
        <f>IFERROR(VLOOKUP(B1124,[41]lista!$B$2:$C$46,2,0),"")</f>
        <v>Vas</v>
      </c>
      <c r="B1124" s="122" t="s">
        <v>1013</v>
      </c>
      <c r="C1124" s="123" t="s">
        <v>752</v>
      </c>
      <c r="D1124" s="124" t="s">
        <v>835</v>
      </c>
      <c r="E1124" s="125" t="s">
        <v>75</v>
      </c>
      <c r="F1124" s="57" t="str">
        <f>VLOOKUP(D1124,Háttér!$Q$2:$R$24,2,0)</f>
        <v>Informatika_és_távközlés</v>
      </c>
      <c r="G1124" s="57" t="str">
        <f t="shared" si="34"/>
        <v>Vas Megyei SZC Eötvös Loránd Szakképző Iskola Informatika_és_távközlés</v>
      </c>
      <c r="H1124" s="126" t="s">
        <v>75</v>
      </c>
      <c r="I1124" s="127" t="s">
        <v>75</v>
      </c>
      <c r="J1124" s="126" t="s">
        <v>75</v>
      </c>
      <c r="K1124" s="128">
        <v>16</v>
      </c>
      <c r="L1124" s="128">
        <v>17</v>
      </c>
      <c r="M1124" s="117">
        <v>8</v>
      </c>
      <c r="N1124" s="128">
        <v>18</v>
      </c>
      <c r="O1124" s="128"/>
      <c r="P1124" s="128">
        <v>6</v>
      </c>
      <c r="Q1124" s="116" t="str">
        <f t="shared" si="35"/>
        <v>+</v>
      </c>
      <c r="R1124" s="118"/>
      <c r="S1124" s="129" t="s">
        <v>832</v>
      </c>
      <c r="T1124" s="136"/>
      <c r="U1124" s="131" t="s">
        <v>833</v>
      </c>
    </row>
    <row r="1125" spans="1:21" ht="29" hidden="1" x14ac:dyDescent="0.35">
      <c r="A1125" s="121" t="str">
        <f>IFERROR(VLOOKUP(B1125,[41]lista!$B$2:$C$46,2,0),"")</f>
        <v>Vas</v>
      </c>
      <c r="B1125" s="122" t="s">
        <v>1013</v>
      </c>
      <c r="C1125" s="123" t="s">
        <v>752</v>
      </c>
      <c r="D1125" s="124" t="s">
        <v>831</v>
      </c>
      <c r="E1125" s="125" t="s">
        <v>75</v>
      </c>
      <c r="F1125" s="57" t="str">
        <f>VLOOKUP(D1125,Háttér!$Q$2:$R$24,2,0)</f>
        <v>Turizmus_vendéglátás</v>
      </c>
      <c r="G1125" s="57" t="str">
        <f t="shared" si="34"/>
        <v>Vas Megyei SZC Eötvös Loránd Szakképző Iskola Turizmus_vendéglátás</v>
      </c>
      <c r="H1125" s="126" t="s">
        <v>75</v>
      </c>
      <c r="I1125" s="127" t="s">
        <v>75</v>
      </c>
      <c r="J1125" s="126" t="s">
        <v>75</v>
      </c>
      <c r="K1125" s="128">
        <v>16</v>
      </c>
      <c r="L1125" s="128">
        <v>12</v>
      </c>
      <c r="M1125" s="117">
        <v>8</v>
      </c>
      <c r="N1125" s="128">
        <v>13</v>
      </c>
      <c r="O1125" s="128"/>
      <c r="P1125" s="128">
        <v>2</v>
      </c>
      <c r="Q1125" s="116" t="str">
        <f t="shared" si="35"/>
        <v>+</v>
      </c>
      <c r="R1125" s="118"/>
      <c r="S1125" s="129" t="s">
        <v>832</v>
      </c>
      <c r="T1125" s="136"/>
      <c r="U1125" s="131" t="s">
        <v>833</v>
      </c>
    </row>
    <row r="1126" spans="1:21" ht="29" hidden="1" x14ac:dyDescent="0.35">
      <c r="A1126" s="121" t="str">
        <f>IFERROR(VLOOKUP(B1126,[41]lista!$B$2:$C$46,2,0),"")</f>
        <v>Vas</v>
      </c>
      <c r="B1126" s="122" t="s">
        <v>1013</v>
      </c>
      <c r="C1126" s="123" t="s">
        <v>753</v>
      </c>
      <c r="D1126" s="124" t="s">
        <v>851</v>
      </c>
      <c r="E1126" s="125" t="s">
        <v>75</v>
      </c>
      <c r="F1126" s="57" t="str">
        <f>VLOOKUP(D1126,Háttér!$Q$2:$R$24,2,0)</f>
        <v>Építőipar</v>
      </c>
      <c r="G1126" s="57" t="str">
        <f t="shared" si="34"/>
        <v>Vas Megyei SZC Hefele Menyhért Szakképző Iskola Építőipar</v>
      </c>
      <c r="H1126" s="126" t="s">
        <v>75</v>
      </c>
      <c r="I1126" s="127" t="s">
        <v>75</v>
      </c>
      <c r="J1126" s="126" t="s">
        <v>75</v>
      </c>
      <c r="K1126" s="128">
        <v>16</v>
      </c>
      <c r="L1126" s="128">
        <v>18</v>
      </c>
      <c r="M1126" s="117">
        <v>13</v>
      </c>
      <c r="N1126" s="128">
        <v>22</v>
      </c>
      <c r="O1126" s="128"/>
      <c r="P1126" s="128">
        <v>7</v>
      </c>
      <c r="Q1126" s="116" t="str">
        <f t="shared" si="35"/>
        <v>+</v>
      </c>
      <c r="R1126" s="118"/>
      <c r="S1126" s="129" t="s">
        <v>832</v>
      </c>
      <c r="T1126" s="136"/>
      <c r="U1126" s="131" t="s">
        <v>833</v>
      </c>
    </row>
    <row r="1127" spans="1:21" ht="29" hidden="1" x14ac:dyDescent="0.35">
      <c r="A1127" s="121" t="str">
        <f>IFERROR(VLOOKUP(B1127,[41]lista!$B$2:$C$46,2,0),"")</f>
        <v>Vas</v>
      </c>
      <c r="B1127" s="122" t="s">
        <v>1013</v>
      </c>
      <c r="C1127" s="123" t="s">
        <v>753</v>
      </c>
      <c r="D1127" s="124" t="s">
        <v>844</v>
      </c>
      <c r="E1127" s="125" t="s">
        <v>75</v>
      </c>
      <c r="F1127" s="57" t="str">
        <f>VLOOKUP(D1127,Háttér!$Q$2:$R$24,2,0)</f>
        <v>Fa_és_bútoripar</v>
      </c>
      <c r="G1127" s="57" t="str">
        <f t="shared" si="34"/>
        <v>Vas Megyei SZC Hefele Menyhért Szakképző Iskola Fa_és_bútoripar</v>
      </c>
      <c r="H1127" s="126" t="s">
        <v>75</v>
      </c>
      <c r="I1127" s="127" t="s">
        <v>75</v>
      </c>
      <c r="J1127" s="126" t="s">
        <v>75</v>
      </c>
      <c r="K1127" s="128">
        <v>16</v>
      </c>
      <c r="L1127" s="128">
        <v>19</v>
      </c>
      <c r="M1127" s="117">
        <v>7</v>
      </c>
      <c r="N1127" s="128">
        <v>13</v>
      </c>
      <c r="O1127" s="128"/>
      <c r="P1127" s="128">
        <v>6</v>
      </c>
      <c r="Q1127" s="116" t="str">
        <f t="shared" si="35"/>
        <v>+</v>
      </c>
      <c r="R1127" s="118"/>
      <c r="S1127" s="129" t="s">
        <v>832</v>
      </c>
      <c r="T1127" s="137"/>
      <c r="U1127" s="131" t="s">
        <v>833</v>
      </c>
    </row>
    <row r="1128" spans="1:21" ht="29" hidden="1" x14ac:dyDescent="0.35">
      <c r="A1128" s="121" t="str">
        <f>IFERROR(VLOOKUP(B1128,[41]lista!$B$2:$C$46,2,0),"")</f>
        <v>Vas</v>
      </c>
      <c r="B1128" s="122" t="s">
        <v>1013</v>
      </c>
      <c r="C1128" s="123" t="s">
        <v>753</v>
      </c>
      <c r="D1128" s="124" t="s">
        <v>845</v>
      </c>
      <c r="E1128" s="125" t="s">
        <v>75</v>
      </c>
      <c r="F1128" s="57" t="str">
        <f>VLOOKUP(D1128,Háttér!$Q$2:$R$24,2,0)</f>
        <v>Kreatív</v>
      </c>
      <c r="G1128" s="57" t="str">
        <f t="shared" si="34"/>
        <v>Vas Megyei SZC Hefele Menyhért Szakképző Iskola Kreatív</v>
      </c>
      <c r="H1128" s="126" t="s">
        <v>75</v>
      </c>
      <c r="I1128" s="127" t="s">
        <v>75</v>
      </c>
      <c r="J1128" s="126" t="s">
        <v>75</v>
      </c>
      <c r="K1128" s="128">
        <v>16</v>
      </c>
      <c r="L1128" s="128">
        <v>38</v>
      </c>
      <c r="M1128" s="117">
        <v>11</v>
      </c>
      <c r="N1128" s="128">
        <v>29</v>
      </c>
      <c r="O1128" s="128"/>
      <c r="P1128" s="128">
        <v>10</v>
      </c>
      <c r="Q1128" s="116" t="str">
        <f t="shared" si="35"/>
        <v>+</v>
      </c>
      <c r="R1128" s="118"/>
      <c r="S1128" s="129" t="s">
        <v>832</v>
      </c>
      <c r="T1128" s="136"/>
      <c r="U1128" s="131" t="s">
        <v>833</v>
      </c>
    </row>
    <row r="1129" spans="1:21" ht="29" hidden="1" x14ac:dyDescent="0.35">
      <c r="A1129" s="121" t="str">
        <f>IFERROR(VLOOKUP(B1129,[41]lista!$B$2:$C$46,2,0),"")</f>
        <v>Vas</v>
      </c>
      <c r="B1129" s="122" t="s">
        <v>1013</v>
      </c>
      <c r="C1129" s="123" t="s">
        <v>581</v>
      </c>
      <c r="D1129" s="124" t="s">
        <v>836</v>
      </c>
      <c r="E1129" s="125" t="s">
        <v>75</v>
      </c>
      <c r="F1129" s="57" t="str">
        <f>VLOOKUP(D1129,Háttér!$Q$2:$R$24,2,0)</f>
        <v>Gazdálkodás_és_menedzsment</v>
      </c>
      <c r="G1129" s="57" t="str">
        <f t="shared" si="34"/>
        <v>Vas Megyei SZC Nádasdy Tamás Technikum és Kollégium Gazdálkodás_és_menedzsment</v>
      </c>
      <c r="H1129" s="126" t="s">
        <v>75</v>
      </c>
      <c r="I1129" s="127" t="s">
        <v>75</v>
      </c>
      <c r="J1129" s="126" t="s">
        <v>75</v>
      </c>
      <c r="K1129" s="128">
        <v>16</v>
      </c>
      <c r="L1129" s="128">
        <v>15</v>
      </c>
      <c r="M1129" s="117">
        <v>24</v>
      </c>
      <c r="N1129" s="128">
        <v>14</v>
      </c>
      <c r="O1129" s="128"/>
      <c r="P1129" s="128">
        <v>0</v>
      </c>
      <c r="Q1129" s="116" t="str">
        <f t="shared" si="35"/>
        <v>+</v>
      </c>
      <c r="R1129" s="118"/>
      <c r="S1129" s="129" t="s">
        <v>832</v>
      </c>
      <c r="T1129" s="136"/>
      <c r="U1129" s="131" t="s">
        <v>833</v>
      </c>
    </row>
    <row r="1130" spans="1:21" ht="29" hidden="1" x14ac:dyDescent="0.35">
      <c r="A1130" s="121" t="str">
        <f>IFERROR(VLOOKUP(B1130,[41]lista!$B$2:$C$46,2,0),"")</f>
        <v>Vas</v>
      </c>
      <c r="B1130" s="122" t="s">
        <v>1013</v>
      </c>
      <c r="C1130" s="123" t="s">
        <v>581</v>
      </c>
      <c r="D1130" s="124" t="s">
        <v>835</v>
      </c>
      <c r="E1130" s="125" t="s">
        <v>75</v>
      </c>
      <c r="F1130" s="57" t="str">
        <f>VLOOKUP(D1130,Háttér!$Q$2:$R$24,2,0)</f>
        <v>Informatika_és_távközlés</v>
      </c>
      <c r="G1130" s="57" t="str">
        <f t="shared" si="34"/>
        <v>Vas Megyei SZC Nádasdy Tamás Technikum és Kollégium Informatika_és_távközlés</v>
      </c>
      <c r="H1130" s="126" t="s">
        <v>75</v>
      </c>
      <c r="I1130" s="127" t="s">
        <v>75</v>
      </c>
      <c r="J1130" s="126" t="s">
        <v>75</v>
      </c>
      <c r="K1130" s="128">
        <v>32</v>
      </c>
      <c r="L1130" s="128">
        <v>39</v>
      </c>
      <c r="M1130" s="117">
        <v>9</v>
      </c>
      <c r="N1130" s="128">
        <v>65</v>
      </c>
      <c r="O1130" s="128"/>
      <c r="P1130" s="128">
        <v>29</v>
      </c>
      <c r="Q1130" s="116" t="str">
        <f t="shared" si="35"/>
        <v>-</v>
      </c>
      <c r="R1130" s="118"/>
      <c r="S1130" s="129" t="s">
        <v>832</v>
      </c>
      <c r="T1130" s="136"/>
      <c r="U1130" s="131" t="s">
        <v>833</v>
      </c>
    </row>
    <row r="1131" spans="1:21" ht="29" hidden="1" x14ac:dyDescent="0.35">
      <c r="A1131" s="121" t="str">
        <f>IFERROR(VLOOKUP(B1131,[41]lista!$B$2:$C$46,2,0),"")</f>
        <v>Vas</v>
      </c>
      <c r="B1131" s="122" t="s">
        <v>1013</v>
      </c>
      <c r="C1131" s="123" t="s">
        <v>581</v>
      </c>
      <c r="D1131" s="124" t="s">
        <v>847</v>
      </c>
      <c r="E1131" s="125" t="s">
        <v>75</v>
      </c>
      <c r="F1131" s="57" t="str">
        <f>VLOOKUP(D1131,Háttér!$Q$2:$R$24,2,0)</f>
        <v>Közlekedés_és_szállítmányozás</v>
      </c>
      <c r="G1131" s="57" t="str">
        <f t="shared" si="34"/>
        <v>Vas Megyei SZC Nádasdy Tamás Technikum és Kollégium Közlekedés_és_szállítmányozás</v>
      </c>
      <c r="H1131" s="126" t="s">
        <v>75</v>
      </c>
      <c r="I1131" s="127" t="s">
        <v>75</v>
      </c>
      <c r="J1131" s="126" t="s">
        <v>75</v>
      </c>
      <c r="K1131" s="128">
        <v>16</v>
      </c>
      <c r="L1131" s="128">
        <v>20</v>
      </c>
      <c r="M1131" s="117">
        <v>0</v>
      </c>
      <c r="N1131" s="128">
        <v>22</v>
      </c>
      <c r="O1131" s="128"/>
      <c r="P1131" s="128">
        <v>0</v>
      </c>
      <c r="Q1131" s="116" t="str">
        <f t="shared" si="35"/>
        <v>+</v>
      </c>
      <c r="R1131" s="118"/>
      <c r="S1131" s="129" t="s">
        <v>832</v>
      </c>
      <c r="T1131" s="136"/>
      <c r="U1131" s="131" t="s">
        <v>833</v>
      </c>
    </row>
    <row r="1132" spans="1:21" ht="29" hidden="1" x14ac:dyDescent="0.35">
      <c r="A1132" s="121" t="str">
        <f>IFERROR(VLOOKUP(B1132,[41]lista!$B$2:$C$46,2,0),"")</f>
        <v>Vas</v>
      </c>
      <c r="B1132" s="122" t="s">
        <v>1013</v>
      </c>
      <c r="C1132" s="123" t="s">
        <v>583</v>
      </c>
      <c r="D1132" s="124" t="s">
        <v>847</v>
      </c>
      <c r="E1132" s="125" t="s">
        <v>75</v>
      </c>
      <c r="F1132" s="57" t="str">
        <f>VLOOKUP(D1132,Háttér!$Q$2:$R$24,2,0)</f>
        <v>Közlekedés_és_szállítmányozás</v>
      </c>
      <c r="G1132" s="57" t="str">
        <f t="shared" si="34"/>
        <v>Vas Megyei SZC Rázsó Imre Technikum Közlekedés_és_szállítmányozás</v>
      </c>
      <c r="H1132" s="126" t="s">
        <v>75</v>
      </c>
      <c r="I1132" s="127" t="s">
        <v>75</v>
      </c>
      <c r="J1132" s="126" t="s">
        <v>75</v>
      </c>
      <c r="K1132" s="128">
        <v>28</v>
      </c>
      <c r="L1132" s="128">
        <v>14</v>
      </c>
      <c r="M1132" s="117">
        <v>0</v>
      </c>
      <c r="N1132" s="128">
        <v>26</v>
      </c>
      <c r="O1132" s="128"/>
      <c r="P1132" s="128">
        <v>0</v>
      </c>
      <c r="Q1132" s="116" t="str">
        <f t="shared" si="35"/>
        <v>+</v>
      </c>
      <c r="R1132" s="118"/>
      <c r="S1132" s="129" t="s">
        <v>832</v>
      </c>
      <c r="T1132" s="136"/>
      <c r="U1132" s="131" t="s">
        <v>833</v>
      </c>
    </row>
    <row r="1133" spans="1:21" ht="29" hidden="1" x14ac:dyDescent="0.35">
      <c r="A1133" s="121" t="str">
        <f>IFERROR(VLOOKUP(B1133,[41]lista!$B$2:$C$46,2,0),"")</f>
        <v>Vas</v>
      </c>
      <c r="B1133" s="122" t="s">
        <v>1013</v>
      </c>
      <c r="C1133" s="123" t="s">
        <v>583</v>
      </c>
      <c r="D1133" s="124" t="s">
        <v>846</v>
      </c>
      <c r="E1133" s="125" t="s">
        <v>75</v>
      </c>
      <c r="F1133" s="57" t="str">
        <f>VLOOKUP(D1133,Háttér!$Q$2:$R$24,2,0)</f>
        <v>Specializált_gép_és_járműgyártás</v>
      </c>
      <c r="G1133" s="57" t="str">
        <f t="shared" si="34"/>
        <v>Vas Megyei SZC Rázsó Imre Technikum Specializált_gép_és_járműgyártás</v>
      </c>
      <c r="H1133" s="126" t="s">
        <v>75</v>
      </c>
      <c r="I1133" s="127" t="s">
        <v>75</v>
      </c>
      <c r="J1133" s="126" t="s">
        <v>75</v>
      </c>
      <c r="K1133" s="128">
        <v>28</v>
      </c>
      <c r="L1133" s="128">
        <v>22</v>
      </c>
      <c r="M1133" s="117">
        <v>8</v>
      </c>
      <c r="N1133" s="128">
        <v>21</v>
      </c>
      <c r="O1133" s="128"/>
      <c r="P1133" s="128">
        <v>10</v>
      </c>
      <c r="Q1133" s="116" t="str">
        <f t="shared" si="35"/>
        <v>-</v>
      </c>
      <c r="R1133" s="118"/>
      <c r="S1133" s="129" t="s">
        <v>832</v>
      </c>
      <c r="T1133" s="136"/>
      <c r="U1133" s="131" t="s">
        <v>833</v>
      </c>
    </row>
    <row r="1134" spans="1:21" ht="15.5" hidden="1" x14ac:dyDescent="0.35">
      <c r="A1134" s="121" t="str">
        <f>IFERROR(VLOOKUP(B1134,[41]lista!$B$2:$C$46,2,0),"")</f>
        <v>Vas</v>
      </c>
      <c r="B1134" s="122" t="s">
        <v>1013</v>
      </c>
      <c r="C1134" s="123" t="s">
        <v>583</v>
      </c>
      <c r="D1134" s="124" t="s">
        <v>854</v>
      </c>
      <c r="E1134" s="125" t="s">
        <v>75</v>
      </c>
      <c r="F1134" s="57" t="str">
        <f>VLOOKUP(D1134,Háttér!$Q$2:$R$24,2,0)</f>
        <v>Vegyipar</v>
      </c>
      <c r="G1134" s="57" t="str">
        <f t="shared" si="34"/>
        <v>Vas Megyei SZC Rázsó Imre Technikum Vegyipar</v>
      </c>
      <c r="H1134" s="126" t="s">
        <v>75</v>
      </c>
      <c r="I1134" s="127" t="s">
        <v>75</v>
      </c>
      <c r="J1134" s="126" t="s">
        <v>75</v>
      </c>
      <c r="K1134" s="128">
        <v>16</v>
      </c>
      <c r="L1134" s="128">
        <v>9</v>
      </c>
      <c r="M1134" s="117">
        <v>9</v>
      </c>
      <c r="N1134" s="128">
        <v>19</v>
      </c>
      <c r="O1134" s="128"/>
      <c r="P1134" s="128">
        <v>9</v>
      </c>
      <c r="Q1134" s="116" t="str">
        <f t="shared" si="35"/>
        <v>+</v>
      </c>
      <c r="R1134" s="118"/>
      <c r="S1134" s="129" t="s">
        <v>832</v>
      </c>
      <c r="T1134" s="136"/>
      <c r="U1134" s="131" t="s">
        <v>833</v>
      </c>
    </row>
    <row r="1135" spans="1:21" ht="29" hidden="1" x14ac:dyDescent="0.35">
      <c r="A1135" s="121" t="str">
        <f>IFERROR(VLOOKUP(B1135,[41]lista!$B$2:$C$46,2,0),"")</f>
        <v>Vas</v>
      </c>
      <c r="B1135" s="122" t="s">
        <v>1013</v>
      </c>
      <c r="C1135" s="123" t="s">
        <v>1021</v>
      </c>
      <c r="D1135" s="124" t="s">
        <v>857</v>
      </c>
      <c r="E1135" s="125" t="s">
        <v>75</v>
      </c>
      <c r="F1135" s="57" t="str">
        <f>VLOOKUP(D1135,Háttér!$Q$2:$R$24,2,0)</f>
        <v>Elektronika_és_elektrotechnika</v>
      </c>
      <c r="G1135" s="57" t="str">
        <f t="shared" si="34"/>
        <v>Vas Megyei SZC III. Béla Technikum Elektronika_és_elektrotechnika</v>
      </c>
      <c r="H1135" s="126" t="s">
        <v>75</v>
      </c>
      <c r="I1135" s="127" t="s">
        <v>75</v>
      </c>
      <c r="J1135" s="126" t="s">
        <v>75</v>
      </c>
      <c r="K1135" s="128">
        <v>17</v>
      </c>
      <c r="L1135" s="128">
        <v>17</v>
      </c>
      <c r="M1135" s="117">
        <v>18</v>
      </c>
      <c r="N1135" s="128">
        <v>29</v>
      </c>
      <c r="O1135" s="128"/>
      <c r="P1135" s="128">
        <v>5</v>
      </c>
      <c r="Q1135" s="116" t="str">
        <f t="shared" si="35"/>
        <v>+</v>
      </c>
      <c r="R1135" s="118"/>
      <c r="S1135" s="129" t="s">
        <v>832</v>
      </c>
      <c r="T1135" s="136"/>
      <c r="U1135" s="131" t="s">
        <v>833</v>
      </c>
    </row>
    <row r="1136" spans="1:21" ht="29" hidden="1" x14ac:dyDescent="0.35">
      <c r="A1136" s="121" t="str">
        <f>IFERROR(VLOOKUP(B1136,[41]lista!$B$2:$C$46,2,0),"")</f>
        <v>Vas</v>
      </c>
      <c r="B1136" s="122" t="s">
        <v>1013</v>
      </c>
      <c r="C1136" s="123" t="s">
        <v>1021</v>
      </c>
      <c r="D1136" s="124" t="s">
        <v>835</v>
      </c>
      <c r="E1136" s="125" t="s">
        <v>75</v>
      </c>
      <c r="F1136" s="57" t="str">
        <f>VLOOKUP(D1136,Háttér!$Q$2:$R$24,2,0)</f>
        <v>Informatika_és_távközlés</v>
      </c>
      <c r="G1136" s="57" t="str">
        <f t="shared" si="34"/>
        <v>Vas Megyei SZC III. Béla Technikum Informatika_és_távközlés</v>
      </c>
      <c r="H1136" s="126" t="s">
        <v>75</v>
      </c>
      <c r="I1136" s="127" t="s">
        <v>75</v>
      </c>
      <c r="J1136" s="126" t="s">
        <v>75</v>
      </c>
      <c r="K1136" s="128">
        <v>17</v>
      </c>
      <c r="L1136" s="128">
        <v>28</v>
      </c>
      <c r="M1136" s="117">
        <v>0</v>
      </c>
      <c r="N1136" s="128">
        <v>25</v>
      </c>
      <c r="O1136" s="128"/>
      <c r="P1136" s="128">
        <v>7</v>
      </c>
      <c r="Q1136" s="116" t="str">
        <f t="shared" si="35"/>
        <v>-</v>
      </c>
      <c r="R1136" s="118"/>
      <c r="S1136" s="129" t="s">
        <v>832</v>
      </c>
      <c r="T1136" s="136"/>
      <c r="U1136" s="131" t="s">
        <v>833</v>
      </c>
    </row>
    <row r="1137" spans="1:21" ht="15.5" hidden="1" x14ac:dyDescent="0.35">
      <c r="A1137" s="121" t="str">
        <f>IFERROR(VLOOKUP(B1137,[41]lista!$B$2:$C$46,2,0),"")</f>
        <v>Vas</v>
      </c>
      <c r="B1137" s="122" t="s">
        <v>1013</v>
      </c>
      <c r="C1137" s="123" t="s">
        <v>1021</v>
      </c>
      <c r="D1137" s="124" t="s">
        <v>831</v>
      </c>
      <c r="E1137" s="125" t="s">
        <v>75</v>
      </c>
      <c r="F1137" s="57" t="str">
        <f>VLOOKUP(D1137,Háttér!$Q$2:$R$24,2,0)</f>
        <v>Turizmus_vendéglátás</v>
      </c>
      <c r="G1137" s="57" t="str">
        <f t="shared" si="34"/>
        <v>Vas Megyei SZC III. Béla Technikum Turizmus_vendéglátás</v>
      </c>
      <c r="H1137" s="126" t="s">
        <v>75</v>
      </c>
      <c r="I1137" s="127" t="s">
        <v>75</v>
      </c>
      <c r="J1137" s="126" t="s">
        <v>75</v>
      </c>
      <c r="K1137" s="128">
        <v>17</v>
      </c>
      <c r="L1137" s="128">
        <v>17</v>
      </c>
      <c r="M1137" s="117">
        <v>8</v>
      </c>
      <c r="N1137" s="128">
        <v>23</v>
      </c>
      <c r="O1137" s="128"/>
      <c r="P1137" s="128">
        <v>11</v>
      </c>
      <c r="Q1137" s="116" t="str">
        <f t="shared" si="35"/>
        <v>-</v>
      </c>
      <c r="R1137" s="118"/>
      <c r="S1137" s="129" t="s">
        <v>832</v>
      </c>
      <c r="T1137" s="136"/>
      <c r="U1137" s="131" t="s">
        <v>833</v>
      </c>
    </row>
    <row r="1138" spans="1:21" ht="29" hidden="1" x14ac:dyDescent="0.35">
      <c r="A1138" s="121" t="str">
        <f>IFERROR(VLOOKUP(B1138,[41]lista!$B$2:$C$46,2,0),"")</f>
        <v>Vas</v>
      </c>
      <c r="B1138" s="122" t="s">
        <v>1013</v>
      </c>
      <c r="C1138" s="123" t="s">
        <v>1021</v>
      </c>
      <c r="D1138" s="124" t="s">
        <v>846</v>
      </c>
      <c r="E1138" s="125" t="s">
        <v>75</v>
      </c>
      <c r="F1138" s="57" t="str">
        <f>VLOOKUP(D1138,Háttér!$Q$2:$R$24,2,0)</f>
        <v>Specializált_gép_és_járműgyártás</v>
      </c>
      <c r="G1138" s="57" t="str">
        <f t="shared" si="34"/>
        <v>Vas Megyei SZC III. Béla Technikum Specializált_gép_és_járműgyártás</v>
      </c>
      <c r="H1138" s="126" t="s">
        <v>75</v>
      </c>
      <c r="I1138" s="127" t="s">
        <v>75</v>
      </c>
      <c r="J1138" s="126" t="s">
        <v>75</v>
      </c>
      <c r="K1138" s="128">
        <v>17</v>
      </c>
      <c r="L1138" s="128">
        <v>8</v>
      </c>
      <c r="M1138" s="117">
        <v>0</v>
      </c>
      <c r="N1138" s="128">
        <v>8</v>
      </c>
      <c r="O1138" s="128"/>
      <c r="P1138" s="128">
        <v>2</v>
      </c>
      <c r="Q1138" s="116" t="str">
        <f t="shared" si="35"/>
        <v>-</v>
      </c>
      <c r="R1138" s="118"/>
      <c r="S1138" s="129" t="s">
        <v>832</v>
      </c>
      <c r="T1138" s="136"/>
      <c r="U1138" s="131" t="s">
        <v>833</v>
      </c>
    </row>
    <row r="1139" spans="1:21" ht="29" hidden="1" x14ac:dyDescent="0.35">
      <c r="A1139" s="121" t="str">
        <f>IFERROR(VLOOKUP(B1139,[41]lista!$B$2:$C$46,2,0),"")</f>
        <v>Vas</v>
      </c>
      <c r="B1139" s="122" t="s">
        <v>1013</v>
      </c>
      <c r="C1139" s="123" t="s">
        <v>755</v>
      </c>
      <c r="D1139" s="124" t="s">
        <v>846</v>
      </c>
      <c r="E1139" s="125" t="s">
        <v>75</v>
      </c>
      <c r="F1139" s="57" t="str">
        <f>VLOOKUP(D1139,Háttér!$Q$2:$R$24,2,0)</f>
        <v>Specializált_gép_és_járműgyártás</v>
      </c>
      <c r="G1139" s="57" t="str">
        <f t="shared" si="34"/>
        <v>Vas Megyei SZC Puskás Tivadar Szakképző Iskola és Kollégium Specializált_gép_és_járműgyártás</v>
      </c>
      <c r="H1139" s="126" t="s">
        <v>75</v>
      </c>
      <c r="I1139" s="127" t="s">
        <v>75</v>
      </c>
      <c r="J1139" s="126" t="s">
        <v>75</v>
      </c>
      <c r="K1139" s="128">
        <v>16</v>
      </c>
      <c r="L1139" s="128">
        <v>46</v>
      </c>
      <c r="M1139" s="117">
        <v>10</v>
      </c>
      <c r="N1139" s="128">
        <v>41</v>
      </c>
      <c r="O1139" s="128"/>
      <c r="P1139" s="128">
        <v>3</v>
      </c>
      <c r="Q1139" s="116" t="str">
        <f t="shared" si="35"/>
        <v>+</v>
      </c>
      <c r="R1139" s="118"/>
      <c r="S1139" s="129" t="s">
        <v>832</v>
      </c>
      <c r="T1139" s="136"/>
      <c r="U1139" s="131" t="s">
        <v>833</v>
      </c>
    </row>
    <row r="1140" spans="1:21" ht="29" hidden="1" x14ac:dyDescent="0.35">
      <c r="A1140" s="121" t="str">
        <f>IFERROR(VLOOKUP(B1140,[41]lista!$B$2:$C$46,2,0),"")</f>
        <v>Vas</v>
      </c>
      <c r="B1140" s="122" t="s">
        <v>1013</v>
      </c>
      <c r="C1140" s="123" t="s">
        <v>755</v>
      </c>
      <c r="D1140" s="124" t="s">
        <v>857</v>
      </c>
      <c r="E1140" s="125" t="s">
        <v>75</v>
      </c>
      <c r="F1140" s="57" t="str">
        <f>VLOOKUP(D1140,Háttér!$Q$2:$R$24,2,0)</f>
        <v>Elektronika_és_elektrotechnika</v>
      </c>
      <c r="G1140" s="57" t="str">
        <f t="shared" si="34"/>
        <v>Vas Megyei SZC Puskás Tivadar Szakképző Iskola és Kollégium Elektronika_és_elektrotechnika</v>
      </c>
      <c r="H1140" s="126" t="s">
        <v>75</v>
      </c>
      <c r="I1140" s="127" t="s">
        <v>75</v>
      </c>
      <c r="J1140" s="126" t="s">
        <v>75</v>
      </c>
      <c r="K1140" s="128">
        <v>16</v>
      </c>
      <c r="L1140" s="128">
        <v>61</v>
      </c>
      <c r="M1140" s="117">
        <v>16</v>
      </c>
      <c r="N1140" s="128">
        <v>40</v>
      </c>
      <c r="O1140" s="128"/>
      <c r="P1140" s="128">
        <v>11</v>
      </c>
      <c r="Q1140" s="116" t="str">
        <f t="shared" si="35"/>
        <v>+</v>
      </c>
      <c r="R1140" s="118"/>
      <c r="S1140" s="129" t="s">
        <v>832</v>
      </c>
      <c r="T1140" s="133" t="s">
        <v>1022</v>
      </c>
      <c r="U1140" s="131" t="s">
        <v>833</v>
      </c>
    </row>
    <row r="1141" spans="1:21" ht="29" hidden="1" x14ac:dyDescent="0.35">
      <c r="A1141" s="121" t="str">
        <f>IFERROR(VLOOKUP(B1141,[41]lista!$B$2:$C$46,2,0),"")</f>
        <v>Vas</v>
      </c>
      <c r="B1141" s="122" t="s">
        <v>1013</v>
      </c>
      <c r="C1141" s="123" t="s">
        <v>578</v>
      </c>
      <c r="D1141" s="124" t="s">
        <v>834</v>
      </c>
      <c r="E1141" s="125" t="s">
        <v>75</v>
      </c>
      <c r="F1141" s="57" t="str">
        <f>VLOOKUP(D1141,Háttér!$Q$2:$R$24,2,0)</f>
        <v>Gépészet</v>
      </c>
      <c r="G1141" s="57" t="str">
        <f t="shared" si="34"/>
        <v>Vas Megyei SZC Gépipari és Informatikai Technikum Gépészet</v>
      </c>
      <c r="H1141" s="126" t="s">
        <v>75</v>
      </c>
      <c r="I1141" s="127" t="s">
        <v>75</v>
      </c>
      <c r="J1141" s="126" t="s">
        <v>75</v>
      </c>
      <c r="K1141" s="128">
        <v>68</v>
      </c>
      <c r="L1141" s="128">
        <v>128</v>
      </c>
      <c r="M1141" s="117">
        <v>36</v>
      </c>
      <c r="N1141" s="128">
        <v>176</v>
      </c>
      <c r="O1141" s="128"/>
      <c r="P1141" s="128">
        <v>47</v>
      </c>
      <c r="Q1141" s="116" t="str">
        <f t="shared" si="35"/>
        <v>-</v>
      </c>
      <c r="R1141" s="118"/>
      <c r="S1141" s="129" t="s">
        <v>832</v>
      </c>
      <c r="T1141" s="136"/>
      <c r="U1141" s="131" t="s">
        <v>833</v>
      </c>
    </row>
    <row r="1142" spans="1:21" ht="29" hidden="1" x14ac:dyDescent="0.35">
      <c r="A1142" s="121" t="str">
        <f>IFERROR(VLOOKUP(B1142,[41]lista!$B$2:$C$46,2,0),"")</f>
        <v>Vas</v>
      </c>
      <c r="B1142" s="122" t="s">
        <v>1013</v>
      </c>
      <c r="C1142" s="123" t="s">
        <v>578</v>
      </c>
      <c r="D1142" s="124" t="s">
        <v>846</v>
      </c>
      <c r="E1142" s="125" t="s">
        <v>75</v>
      </c>
      <c r="F1142" s="57" t="str">
        <f>VLOOKUP(D1142,Háttér!$Q$2:$R$24,2,0)</f>
        <v>Specializált_gép_és_járműgyártás</v>
      </c>
      <c r="G1142" s="57" t="str">
        <f t="shared" si="34"/>
        <v>Vas Megyei SZC Gépipari és Informatikai Technikum Specializált_gép_és_járműgyártás</v>
      </c>
      <c r="H1142" s="126" t="s">
        <v>75</v>
      </c>
      <c r="I1142" s="127" t="s">
        <v>75</v>
      </c>
      <c r="J1142" s="126" t="s">
        <v>75</v>
      </c>
      <c r="K1142" s="128">
        <v>17</v>
      </c>
      <c r="L1142" s="128">
        <v>38</v>
      </c>
      <c r="M1142" s="117">
        <v>13</v>
      </c>
      <c r="N1142" s="128">
        <v>77</v>
      </c>
      <c r="O1142" s="128"/>
      <c r="P1142" s="128">
        <v>22</v>
      </c>
      <c r="Q1142" s="116" t="str">
        <f t="shared" si="35"/>
        <v>-</v>
      </c>
      <c r="R1142" s="118"/>
      <c r="S1142" s="129" t="s">
        <v>832</v>
      </c>
      <c r="T1142" s="136"/>
      <c r="U1142" s="131" t="s">
        <v>833</v>
      </c>
    </row>
    <row r="1143" spans="1:21" ht="29" hidden="1" x14ac:dyDescent="0.35">
      <c r="A1143" s="121" t="str">
        <f>IFERROR(VLOOKUP(B1143,[41]lista!$B$2:$C$46,2,0),"")</f>
        <v>Vas</v>
      </c>
      <c r="B1143" s="122" t="s">
        <v>1013</v>
      </c>
      <c r="C1143" s="123" t="s">
        <v>578</v>
      </c>
      <c r="D1143" s="124" t="s">
        <v>835</v>
      </c>
      <c r="E1143" s="125" t="s">
        <v>75</v>
      </c>
      <c r="F1143" s="57" t="str">
        <f>VLOOKUP(D1143,Háttér!$Q$2:$R$24,2,0)</f>
        <v>Informatika_és_távközlés</v>
      </c>
      <c r="G1143" s="57" t="str">
        <f t="shared" si="34"/>
        <v>Vas Megyei SZC Gépipari és Informatikai Technikum Informatika_és_távközlés</v>
      </c>
      <c r="H1143" s="126" t="s">
        <v>75</v>
      </c>
      <c r="I1143" s="127" t="s">
        <v>75</v>
      </c>
      <c r="J1143" s="126" t="s">
        <v>75</v>
      </c>
      <c r="K1143" s="128">
        <v>34</v>
      </c>
      <c r="L1143" s="128">
        <v>157</v>
      </c>
      <c r="M1143" s="117">
        <v>34</v>
      </c>
      <c r="N1143" s="128">
        <v>166</v>
      </c>
      <c r="O1143" s="128"/>
      <c r="P1143" s="128">
        <v>60</v>
      </c>
      <c r="Q1143" s="116" t="str">
        <f t="shared" si="35"/>
        <v>-</v>
      </c>
      <c r="R1143" s="118"/>
      <c r="S1143" s="129" t="s">
        <v>832</v>
      </c>
      <c r="T1143" s="136"/>
      <c r="U1143" s="131" t="s">
        <v>833</v>
      </c>
    </row>
    <row r="1144" spans="1:21" ht="29" hidden="1" x14ac:dyDescent="0.35">
      <c r="A1144" s="121" t="str">
        <f>IFERROR(VLOOKUP(B1144,[41]lista!$B$2:$C$46,2,0),"")</f>
        <v>Vas</v>
      </c>
      <c r="B1144" s="122" t="s">
        <v>1013</v>
      </c>
      <c r="C1144" s="123" t="s">
        <v>578</v>
      </c>
      <c r="D1144" s="124" t="s">
        <v>857</v>
      </c>
      <c r="E1144" s="125" t="s">
        <v>75</v>
      </c>
      <c r="F1144" s="57" t="str">
        <f>VLOOKUP(D1144,Háttér!$Q$2:$R$24,2,0)</f>
        <v>Elektronika_és_elektrotechnika</v>
      </c>
      <c r="G1144" s="57" t="str">
        <f t="shared" si="34"/>
        <v>Vas Megyei SZC Gépipari és Informatikai Technikum Elektronika_és_elektrotechnika</v>
      </c>
      <c r="H1144" s="126" t="s">
        <v>75</v>
      </c>
      <c r="I1144" s="127" t="s">
        <v>75</v>
      </c>
      <c r="J1144" s="126" t="s">
        <v>75</v>
      </c>
      <c r="K1144" s="128">
        <v>17</v>
      </c>
      <c r="L1144" s="128">
        <v>86</v>
      </c>
      <c r="M1144" s="117">
        <v>30</v>
      </c>
      <c r="N1144" s="128">
        <v>0</v>
      </c>
      <c r="O1144" s="128"/>
      <c r="P1144" s="128">
        <v>0</v>
      </c>
      <c r="Q1144" s="116" t="str">
        <f t="shared" si="35"/>
        <v>+</v>
      </c>
      <c r="R1144" s="118"/>
      <c r="S1144" s="129" t="s">
        <v>832</v>
      </c>
      <c r="T1144" s="136"/>
      <c r="U1144" s="131" t="s">
        <v>833</v>
      </c>
    </row>
    <row r="1145" spans="1:21" ht="29" hidden="1" x14ac:dyDescent="0.35">
      <c r="A1145" s="121" t="str">
        <f>IFERROR(VLOOKUP(B1145,[41]lista!$B$2:$C$46,2,0),"")</f>
        <v>Vas</v>
      </c>
      <c r="B1145" s="122" t="s">
        <v>1013</v>
      </c>
      <c r="C1145" s="123" t="s">
        <v>584</v>
      </c>
      <c r="D1145" s="124" t="s">
        <v>846</v>
      </c>
      <c r="E1145" s="125" t="s">
        <v>75</v>
      </c>
      <c r="F1145" s="57" t="str">
        <f>VLOOKUP(D1145,Háttér!$Q$2:$R$24,2,0)</f>
        <v>Specializált_gép_és_járműgyártás</v>
      </c>
      <c r="G1145" s="57" t="str">
        <f t="shared" si="34"/>
        <v>Vas Megyei SZC Savaria Technikum és Kollégium Specializált_gép_és_járműgyártás</v>
      </c>
      <c r="H1145" s="126" t="s">
        <v>75</v>
      </c>
      <c r="I1145" s="127" t="s">
        <v>75</v>
      </c>
      <c r="J1145" s="126" t="s">
        <v>75</v>
      </c>
      <c r="K1145" s="128">
        <v>34</v>
      </c>
      <c r="L1145" s="128">
        <v>133</v>
      </c>
      <c r="M1145" s="117">
        <v>32</v>
      </c>
      <c r="N1145" s="128">
        <v>118</v>
      </c>
      <c r="O1145" s="128"/>
      <c r="P1145" s="128">
        <v>34</v>
      </c>
      <c r="Q1145" s="116" t="str">
        <f t="shared" si="35"/>
        <v>-</v>
      </c>
      <c r="R1145" s="118"/>
      <c r="S1145" s="129" t="s">
        <v>832</v>
      </c>
      <c r="T1145" s="136"/>
      <c r="U1145" s="131" t="s">
        <v>833</v>
      </c>
    </row>
    <row r="1146" spans="1:21" ht="29" hidden="1" x14ac:dyDescent="0.35">
      <c r="A1146" s="121" t="str">
        <f>IFERROR(VLOOKUP(B1146,[41]lista!$B$2:$C$46,2,0),"")</f>
        <v>Vas</v>
      </c>
      <c r="B1146" s="122" t="s">
        <v>1013</v>
      </c>
      <c r="C1146" s="123" t="s">
        <v>584</v>
      </c>
      <c r="D1146" s="124" t="s">
        <v>837</v>
      </c>
      <c r="E1146" s="125" t="s">
        <v>75</v>
      </c>
      <c r="F1146" s="57" t="str">
        <f>VLOOKUP(D1146,Háttér!$Q$2:$R$24,2,0)</f>
        <v>Rendészet_és_közszolgálat</v>
      </c>
      <c r="G1146" s="57" t="str">
        <f t="shared" si="34"/>
        <v>Vas Megyei SZC Savaria Technikum és Kollégium Rendészet_és_közszolgálat</v>
      </c>
      <c r="H1146" s="126" t="s">
        <v>75</v>
      </c>
      <c r="I1146" s="127" t="s">
        <v>75</v>
      </c>
      <c r="J1146" s="126" t="s">
        <v>75</v>
      </c>
      <c r="K1146" s="128">
        <v>34</v>
      </c>
      <c r="L1146" s="128">
        <v>148</v>
      </c>
      <c r="M1146" s="117">
        <v>43</v>
      </c>
      <c r="N1146" s="128">
        <v>92</v>
      </c>
      <c r="O1146" s="128"/>
      <c r="P1146" s="128">
        <v>34</v>
      </c>
      <c r="Q1146" s="116" t="str">
        <f t="shared" si="35"/>
        <v>+</v>
      </c>
      <c r="R1146" s="73"/>
      <c r="S1146" s="129" t="s">
        <v>832</v>
      </c>
      <c r="T1146" s="136"/>
      <c r="U1146" s="131" t="s">
        <v>839</v>
      </c>
    </row>
    <row r="1147" spans="1:21" ht="29" hidden="1" x14ac:dyDescent="0.35">
      <c r="A1147" s="121" t="str">
        <f>IFERROR(VLOOKUP(B1147,[41]lista!$B$2:$C$46,2,0),"")</f>
        <v>Vas</v>
      </c>
      <c r="B1147" s="122" t="s">
        <v>1013</v>
      </c>
      <c r="C1147" s="123" t="s">
        <v>584</v>
      </c>
      <c r="D1147" s="124" t="s">
        <v>846</v>
      </c>
      <c r="E1147" s="125" t="s">
        <v>75</v>
      </c>
      <c r="F1147" s="57" t="str">
        <f>VLOOKUP(D1147,Háttér!$Q$2:$R$24,2,0)</f>
        <v>Specializált_gép_és_járműgyártás</v>
      </c>
      <c r="G1147" s="57" t="str">
        <f t="shared" si="34"/>
        <v>Vas Megyei SZC Savaria Technikum és Kollégium Specializált_gép_és_járműgyártás</v>
      </c>
      <c r="H1147" s="126" t="s">
        <v>75</v>
      </c>
      <c r="I1147" s="127" t="s">
        <v>75</v>
      </c>
      <c r="J1147" s="126" t="s">
        <v>75</v>
      </c>
      <c r="K1147" s="128">
        <v>34</v>
      </c>
      <c r="L1147" s="128">
        <v>96</v>
      </c>
      <c r="M1147" s="117">
        <v>30</v>
      </c>
      <c r="N1147" s="128">
        <v>79</v>
      </c>
      <c r="O1147" s="128"/>
      <c r="P1147" s="128">
        <v>28</v>
      </c>
      <c r="Q1147" s="116" t="str">
        <f t="shared" si="35"/>
        <v>+</v>
      </c>
      <c r="R1147" s="118"/>
      <c r="S1147" s="129" t="s">
        <v>832</v>
      </c>
      <c r="T1147" s="136"/>
      <c r="U1147" s="131" t="s">
        <v>833</v>
      </c>
    </row>
    <row r="1148" spans="1:21" ht="29" hidden="1" x14ac:dyDescent="0.35">
      <c r="A1148" s="121" t="str">
        <f>IFERROR(VLOOKUP(B1148,[41]lista!$B$2:$C$46,2,0),"")</f>
        <v>Vas</v>
      </c>
      <c r="B1148" s="122" t="s">
        <v>1013</v>
      </c>
      <c r="C1148" s="123" t="s">
        <v>584</v>
      </c>
      <c r="D1148" s="124" t="s">
        <v>847</v>
      </c>
      <c r="E1148" s="125" t="s">
        <v>75</v>
      </c>
      <c r="F1148" s="57" t="str">
        <f>VLOOKUP(D1148,Háttér!$Q$2:$R$24,2,0)</f>
        <v>Közlekedés_és_szállítmányozás</v>
      </c>
      <c r="G1148" s="57" t="str">
        <f t="shared" si="34"/>
        <v>Vas Megyei SZC Savaria Technikum és Kollégium Közlekedés_és_szállítmányozás</v>
      </c>
      <c r="H1148" s="126" t="s">
        <v>75</v>
      </c>
      <c r="I1148" s="127" t="s">
        <v>75</v>
      </c>
      <c r="J1148" s="126" t="s">
        <v>75</v>
      </c>
      <c r="K1148" s="128">
        <v>34</v>
      </c>
      <c r="L1148" s="128">
        <v>119</v>
      </c>
      <c r="M1148" s="117">
        <v>32</v>
      </c>
      <c r="N1148" s="128">
        <v>118</v>
      </c>
      <c r="O1148" s="128"/>
      <c r="P1148" s="128">
        <v>22</v>
      </c>
      <c r="Q1148" s="116" t="str">
        <f t="shared" si="35"/>
        <v>+</v>
      </c>
      <c r="R1148" s="118"/>
      <c r="S1148" s="129" t="s">
        <v>832</v>
      </c>
      <c r="T1148" s="136"/>
      <c r="U1148" s="131" t="s">
        <v>833</v>
      </c>
    </row>
    <row r="1149" spans="1:21" ht="29" hidden="1" x14ac:dyDescent="0.35">
      <c r="A1149" s="121" t="str">
        <f>IFERROR(VLOOKUP(B1149,[41]lista!$B$2:$C$46,2,0),"")</f>
        <v>Vas</v>
      </c>
      <c r="B1149" s="122" t="s">
        <v>1013</v>
      </c>
      <c r="C1149" s="123" t="s">
        <v>584</v>
      </c>
      <c r="D1149" s="124" t="s">
        <v>834</v>
      </c>
      <c r="E1149" s="125" t="s">
        <v>75</v>
      </c>
      <c r="F1149" s="57" t="str">
        <f>VLOOKUP(D1149,Háttér!$Q$2:$R$24,2,0)</f>
        <v>Gépészet</v>
      </c>
      <c r="G1149" s="57" t="str">
        <f t="shared" si="34"/>
        <v>Vas Megyei SZC Savaria Technikum és Kollégium Gépészet</v>
      </c>
      <c r="H1149" s="126" t="s">
        <v>75</v>
      </c>
      <c r="I1149" s="127" t="s">
        <v>75</v>
      </c>
      <c r="J1149" s="126" t="s">
        <v>75</v>
      </c>
      <c r="K1149" s="128">
        <v>28</v>
      </c>
      <c r="L1149" s="128">
        <v>21</v>
      </c>
      <c r="M1149" s="117">
        <v>10</v>
      </c>
      <c r="N1149" s="128">
        <v>15</v>
      </c>
      <c r="O1149" s="128"/>
      <c r="P1149" s="128">
        <v>6</v>
      </c>
      <c r="Q1149" s="116" t="str">
        <f t="shared" si="35"/>
        <v>+</v>
      </c>
      <c r="R1149" s="73"/>
      <c r="S1149" s="129" t="s">
        <v>832</v>
      </c>
      <c r="T1149" s="136"/>
      <c r="U1149" s="131" t="s">
        <v>833</v>
      </c>
    </row>
    <row r="1150" spans="1:21" ht="29" hidden="1" x14ac:dyDescent="0.35">
      <c r="A1150" s="121" t="str">
        <f>IFERROR(VLOOKUP(B1150,[41]lista!$B$2:$C$46,2,0),"")</f>
        <v>Vas</v>
      </c>
      <c r="B1150" s="122" t="s">
        <v>1013</v>
      </c>
      <c r="C1150" s="123" t="s">
        <v>751</v>
      </c>
      <c r="D1150" s="124" t="s">
        <v>857</v>
      </c>
      <c r="E1150" s="125" t="s">
        <v>75</v>
      </c>
      <c r="F1150" s="57" t="str">
        <f>VLOOKUP(D1150,Háttér!$Q$2:$R$24,2,0)</f>
        <v>Elektronika_és_elektrotechnika</v>
      </c>
      <c r="G1150" s="57" t="str">
        <f t="shared" si="34"/>
        <v>Vas Megyei SZC Barabás György Műszaki Szakképző Iskola Elektronika_és_elektrotechnika</v>
      </c>
      <c r="H1150" s="126" t="s">
        <v>75</v>
      </c>
      <c r="I1150" s="127" t="s">
        <v>75</v>
      </c>
      <c r="J1150" s="126" t="s">
        <v>75</v>
      </c>
      <c r="K1150" s="128">
        <v>16</v>
      </c>
      <c r="L1150" s="128">
        <v>32</v>
      </c>
      <c r="M1150" s="117">
        <v>12</v>
      </c>
      <c r="N1150" s="128">
        <v>20</v>
      </c>
      <c r="O1150" s="128"/>
      <c r="P1150" s="128">
        <v>7</v>
      </c>
      <c r="Q1150" s="116" t="str">
        <f t="shared" si="35"/>
        <v>+</v>
      </c>
      <c r="R1150" s="118"/>
      <c r="S1150" s="129" t="s">
        <v>832</v>
      </c>
      <c r="T1150" s="136"/>
      <c r="U1150" s="131" t="s">
        <v>833</v>
      </c>
    </row>
    <row r="1151" spans="1:21" ht="29" hidden="1" x14ac:dyDescent="0.35">
      <c r="A1151" s="121" t="str">
        <f>IFERROR(VLOOKUP(B1151,[41]lista!$B$2:$C$46,2,0),"")</f>
        <v>Vas</v>
      </c>
      <c r="B1151" s="122" t="s">
        <v>1013</v>
      </c>
      <c r="C1151" s="123" t="s">
        <v>751</v>
      </c>
      <c r="D1151" s="124" t="s">
        <v>835</v>
      </c>
      <c r="E1151" s="125" t="s">
        <v>75</v>
      </c>
      <c r="F1151" s="57" t="str">
        <f>VLOOKUP(D1151,Háttér!$Q$2:$R$24,2,0)</f>
        <v>Informatika_és_távközlés</v>
      </c>
      <c r="G1151" s="57" t="str">
        <f t="shared" si="34"/>
        <v>Vas Megyei SZC Barabás György Műszaki Szakképző Iskola Informatika_és_távközlés</v>
      </c>
      <c r="H1151" s="126" t="s">
        <v>75</v>
      </c>
      <c r="I1151" s="127" t="s">
        <v>75</v>
      </c>
      <c r="J1151" s="126" t="s">
        <v>75</v>
      </c>
      <c r="K1151" s="128">
        <v>16</v>
      </c>
      <c r="L1151" s="128">
        <v>59</v>
      </c>
      <c r="M1151" s="117">
        <v>20</v>
      </c>
      <c r="N1151" s="128">
        <v>30</v>
      </c>
      <c r="O1151" s="128"/>
      <c r="P1151" s="128">
        <v>5</v>
      </c>
      <c r="Q1151" s="116" t="str">
        <f t="shared" si="35"/>
        <v>+</v>
      </c>
      <c r="R1151" s="118"/>
      <c r="S1151" s="129" t="s">
        <v>832</v>
      </c>
      <c r="T1151" s="136"/>
      <c r="U1151" s="131" t="s">
        <v>833</v>
      </c>
    </row>
    <row r="1152" spans="1:21" ht="29" hidden="1" x14ac:dyDescent="0.35">
      <c r="A1152" s="121" t="str">
        <f>IFERROR(VLOOKUP(B1152,[41]lista!$B$2:$C$46,2,0),"")</f>
        <v>Vas</v>
      </c>
      <c r="B1152" s="122" t="s">
        <v>1013</v>
      </c>
      <c r="C1152" s="123" t="s">
        <v>751</v>
      </c>
      <c r="D1152" s="124" t="s">
        <v>847</v>
      </c>
      <c r="E1152" s="125" t="s">
        <v>75</v>
      </c>
      <c r="F1152" s="57" t="str">
        <f>VLOOKUP(D1152,Háttér!$Q$2:$R$24,2,0)</f>
        <v>Közlekedés_és_szállítmányozás</v>
      </c>
      <c r="G1152" s="57" t="str">
        <f t="shared" si="34"/>
        <v>Vas Megyei SZC Barabás György Műszaki Szakképző Iskola Közlekedés_és_szállítmányozás</v>
      </c>
      <c r="H1152" s="126" t="s">
        <v>75</v>
      </c>
      <c r="I1152" s="127" t="s">
        <v>75</v>
      </c>
      <c r="J1152" s="126" t="s">
        <v>75</v>
      </c>
      <c r="K1152" s="128">
        <v>28</v>
      </c>
      <c r="L1152" s="128">
        <v>28</v>
      </c>
      <c r="M1152" s="117">
        <v>9</v>
      </c>
      <c r="N1152" s="128">
        <v>0</v>
      </c>
      <c r="O1152" s="128"/>
      <c r="P1152" s="128">
        <v>0</v>
      </c>
      <c r="Q1152" s="116" t="str">
        <f t="shared" si="35"/>
        <v>+</v>
      </c>
      <c r="R1152" s="118"/>
      <c r="S1152" s="129" t="s">
        <v>832</v>
      </c>
      <c r="T1152" s="133" t="s">
        <v>1023</v>
      </c>
      <c r="U1152" s="131" t="s">
        <v>833</v>
      </c>
    </row>
    <row r="1153" spans="1:21" ht="29" hidden="1" x14ac:dyDescent="0.35">
      <c r="A1153" s="121" t="str">
        <f>IFERROR(VLOOKUP(B1153,[41]lista!$B$2:$C$46,2,0),"")</f>
        <v>Vas</v>
      </c>
      <c r="B1153" s="122" t="s">
        <v>1013</v>
      </c>
      <c r="C1153" s="123" t="s">
        <v>579</v>
      </c>
      <c r="D1153" s="124" t="s">
        <v>836</v>
      </c>
      <c r="E1153" s="125" t="s">
        <v>75</v>
      </c>
      <c r="F1153" s="57" t="str">
        <f>VLOOKUP(D1153,Háttér!$Q$2:$R$24,2,0)</f>
        <v>Gazdálkodás_és_menedzsment</v>
      </c>
      <c r="G1153" s="57" t="str">
        <f t="shared" si="34"/>
        <v>Vas Megyei SZC Horváth Boldizsár Közgazdasági és Informatikai Technikum Gazdálkodás_és_menedzsment</v>
      </c>
      <c r="H1153" s="126" t="s">
        <v>75</v>
      </c>
      <c r="I1153" s="127" t="s">
        <v>75</v>
      </c>
      <c r="J1153" s="126" t="s">
        <v>75</v>
      </c>
      <c r="K1153" s="128">
        <v>64</v>
      </c>
      <c r="L1153" s="128">
        <v>280</v>
      </c>
      <c r="M1153" s="117">
        <v>64</v>
      </c>
      <c r="N1153" s="128">
        <v>279</v>
      </c>
      <c r="O1153" s="128"/>
      <c r="P1153" s="128">
        <v>77</v>
      </c>
      <c r="Q1153" s="116" t="str">
        <f t="shared" si="35"/>
        <v>-</v>
      </c>
      <c r="R1153" s="118"/>
      <c r="S1153" s="129" t="s">
        <v>832</v>
      </c>
      <c r="T1153" s="136"/>
      <c r="U1153" s="131" t="s">
        <v>833</v>
      </c>
    </row>
    <row r="1154" spans="1:21" ht="29" hidden="1" x14ac:dyDescent="0.35">
      <c r="A1154" s="121" t="str">
        <f>IFERROR(VLOOKUP(B1154,[41]lista!$B$2:$C$46,2,0),"")</f>
        <v>Vas</v>
      </c>
      <c r="B1154" s="122" t="s">
        <v>1013</v>
      </c>
      <c r="C1154" s="123" t="s">
        <v>579</v>
      </c>
      <c r="D1154" s="124" t="s">
        <v>835</v>
      </c>
      <c r="E1154" s="125" t="s">
        <v>75</v>
      </c>
      <c r="F1154" s="57" t="str">
        <f>VLOOKUP(D1154,Háttér!$Q$2:$R$24,2,0)</f>
        <v>Informatika_és_távközlés</v>
      </c>
      <c r="G1154" s="57" t="str">
        <f t="shared" si="34"/>
        <v>Vas Megyei SZC Horváth Boldizsár Közgazdasági és Informatikai Technikum Informatika_és_távközlés</v>
      </c>
      <c r="H1154" s="126" t="s">
        <v>75</v>
      </c>
      <c r="I1154" s="127" t="s">
        <v>75</v>
      </c>
      <c r="J1154" s="126" t="s">
        <v>75</v>
      </c>
      <c r="K1154" s="128">
        <v>32</v>
      </c>
      <c r="L1154" s="128">
        <v>186</v>
      </c>
      <c r="M1154" s="117">
        <v>32</v>
      </c>
      <c r="N1154" s="128">
        <v>152</v>
      </c>
      <c r="O1154" s="128"/>
      <c r="P1154" s="128">
        <v>45</v>
      </c>
      <c r="Q1154" s="116" t="str">
        <f t="shared" si="35"/>
        <v>-</v>
      </c>
      <c r="R1154" s="118"/>
      <c r="S1154" s="129" t="s">
        <v>832</v>
      </c>
      <c r="T1154" s="136"/>
      <c r="U1154" s="131" t="s">
        <v>833</v>
      </c>
    </row>
    <row r="1155" spans="1:21" ht="29" hidden="1" x14ac:dyDescent="0.35">
      <c r="A1155" s="121" t="str">
        <f>IFERROR(VLOOKUP(B1155,[41]lista!$B$2:$C$46,2,0),"")</f>
        <v>Vas</v>
      </c>
      <c r="B1155" s="122" t="s">
        <v>1013</v>
      </c>
      <c r="C1155" s="123" t="s">
        <v>580</v>
      </c>
      <c r="D1155" s="124" t="s">
        <v>831</v>
      </c>
      <c r="E1155" s="141" t="s">
        <v>75</v>
      </c>
      <c r="F1155" s="57" t="str">
        <f>VLOOKUP(D1155,Háttér!$Q$2:$R$24,2,0)</f>
        <v>Turizmus_vendéglátás</v>
      </c>
      <c r="G1155" s="57" t="str">
        <f t="shared" ref="G1155:G1218" si="36">C1155&amp;" "&amp;F1155</f>
        <v>Vas Megyei SZC Kereskedelmi és Vendéglátó Technikum és Kollégium Turizmus_vendéglátás</v>
      </c>
      <c r="H1155" s="126" t="s">
        <v>75</v>
      </c>
      <c r="I1155" s="127" t="s">
        <v>858</v>
      </c>
      <c r="J1155" s="126" t="s">
        <v>74</v>
      </c>
      <c r="K1155" s="128">
        <v>28</v>
      </c>
      <c r="L1155" s="128">
        <v>83</v>
      </c>
      <c r="M1155" s="117">
        <v>28</v>
      </c>
      <c r="N1155" s="128">
        <v>103</v>
      </c>
      <c r="O1155" s="128"/>
      <c r="P1155" s="128">
        <v>28</v>
      </c>
      <c r="Q1155" s="116" t="str">
        <f t="shared" ref="Q1155:Q1218" si="37">IF(P1155&lt;=M1155,"+","-")</f>
        <v>+</v>
      </c>
      <c r="R1155" s="118"/>
      <c r="S1155" s="129" t="s">
        <v>832</v>
      </c>
      <c r="T1155" s="136"/>
      <c r="U1155" s="131" t="s">
        <v>833</v>
      </c>
    </row>
    <row r="1156" spans="1:21" ht="29" hidden="1" x14ac:dyDescent="0.35">
      <c r="A1156" s="121" t="str">
        <f>IFERROR(VLOOKUP(B1156,[41]lista!$B$2:$C$46,2,0),"")</f>
        <v>Vas</v>
      </c>
      <c r="B1156" s="122" t="s">
        <v>1013</v>
      </c>
      <c r="C1156" s="123" t="s">
        <v>580</v>
      </c>
      <c r="D1156" s="124" t="s">
        <v>848</v>
      </c>
      <c r="E1156" s="141" t="s">
        <v>75</v>
      </c>
      <c r="F1156" s="57" t="str">
        <f>VLOOKUP(D1156,Háttér!$Q$2:$R$24,2,0)</f>
        <v>Kereskedelem</v>
      </c>
      <c r="G1156" s="57" t="str">
        <f t="shared" si="36"/>
        <v>Vas Megyei SZC Kereskedelmi és Vendéglátó Technikum és Kollégium Kereskedelem</v>
      </c>
      <c r="H1156" s="126" t="s">
        <v>75</v>
      </c>
      <c r="I1156" s="127" t="s">
        <v>869</v>
      </c>
      <c r="J1156" s="126" t="s">
        <v>74</v>
      </c>
      <c r="K1156" s="128">
        <v>28</v>
      </c>
      <c r="L1156" s="128">
        <v>67</v>
      </c>
      <c r="M1156" s="117">
        <v>28</v>
      </c>
      <c r="N1156" s="128">
        <v>73</v>
      </c>
      <c r="O1156" s="128"/>
      <c r="P1156" s="128">
        <v>29</v>
      </c>
      <c r="Q1156" s="116" t="str">
        <f t="shared" si="37"/>
        <v>-</v>
      </c>
      <c r="R1156" s="118"/>
      <c r="S1156" s="129" t="s">
        <v>832</v>
      </c>
      <c r="T1156" s="136"/>
      <c r="U1156" s="131" t="s">
        <v>833</v>
      </c>
    </row>
    <row r="1157" spans="1:21" ht="29" hidden="1" x14ac:dyDescent="0.35">
      <c r="A1157" s="121" t="str">
        <f>IFERROR(VLOOKUP(B1157,[41]lista!$B$2:$C$46,2,0),"")</f>
        <v>Vas</v>
      </c>
      <c r="B1157" s="122" t="s">
        <v>1013</v>
      </c>
      <c r="C1157" s="123" t="s">
        <v>580</v>
      </c>
      <c r="D1157" s="124" t="s">
        <v>848</v>
      </c>
      <c r="E1157" s="125" t="s">
        <v>75</v>
      </c>
      <c r="F1157" s="57" t="str">
        <f>VLOOKUP(D1157,Háttér!$Q$2:$R$24,2,0)</f>
        <v>Kereskedelem</v>
      </c>
      <c r="G1157" s="57" t="str">
        <f t="shared" si="36"/>
        <v>Vas Megyei SZC Kereskedelmi és Vendéglátó Technikum és Kollégium Kereskedelem</v>
      </c>
      <c r="H1157" s="126" t="s">
        <v>75</v>
      </c>
      <c r="I1157" s="127" t="s">
        <v>75</v>
      </c>
      <c r="J1157" s="126" t="s">
        <v>75</v>
      </c>
      <c r="K1157" s="128">
        <v>28</v>
      </c>
      <c r="L1157" s="128">
        <v>37</v>
      </c>
      <c r="M1157" s="117">
        <v>28</v>
      </c>
      <c r="N1157" s="128">
        <v>35</v>
      </c>
      <c r="O1157" s="128"/>
      <c r="P1157" s="128">
        <v>29</v>
      </c>
      <c r="Q1157" s="116" t="str">
        <f t="shared" si="37"/>
        <v>-</v>
      </c>
      <c r="R1157" s="118"/>
      <c r="S1157" s="129" t="s">
        <v>832</v>
      </c>
      <c r="T1157" s="136"/>
      <c r="U1157" s="131" t="s">
        <v>833</v>
      </c>
    </row>
    <row r="1158" spans="1:21" ht="29" hidden="1" x14ac:dyDescent="0.35">
      <c r="A1158" s="121" t="str">
        <f>IFERROR(VLOOKUP(B1158,[41]lista!$B$2:$C$46,2,0),"")</f>
        <v>Vas</v>
      </c>
      <c r="B1158" s="122" t="s">
        <v>1013</v>
      </c>
      <c r="C1158" s="123" t="s">
        <v>580</v>
      </c>
      <c r="D1158" s="124" t="s">
        <v>831</v>
      </c>
      <c r="E1158" s="125" t="s">
        <v>75</v>
      </c>
      <c r="F1158" s="57" t="str">
        <f>VLOOKUP(D1158,Háttér!$Q$2:$R$24,2,0)</f>
        <v>Turizmus_vendéglátás</v>
      </c>
      <c r="G1158" s="57" t="str">
        <f t="shared" si="36"/>
        <v>Vas Megyei SZC Kereskedelmi és Vendéglátó Technikum és Kollégium Turizmus_vendéglátás</v>
      </c>
      <c r="H1158" s="126" t="s">
        <v>75</v>
      </c>
      <c r="I1158" s="127" t="s">
        <v>75</v>
      </c>
      <c r="J1158" s="126" t="s">
        <v>75</v>
      </c>
      <c r="K1158" s="128">
        <v>28</v>
      </c>
      <c r="L1158" s="128">
        <v>136</v>
      </c>
      <c r="M1158" s="117">
        <v>28</v>
      </c>
      <c r="N1158" s="128">
        <v>126</v>
      </c>
      <c r="O1158" s="128"/>
      <c r="P1158" s="128">
        <v>28</v>
      </c>
      <c r="Q1158" s="116" t="str">
        <f t="shared" si="37"/>
        <v>+</v>
      </c>
      <c r="R1158" s="118"/>
      <c r="S1158" s="129" t="s">
        <v>832</v>
      </c>
      <c r="T1158" s="136"/>
      <c r="U1158" s="131" t="s">
        <v>833</v>
      </c>
    </row>
    <row r="1159" spans="1:21" ht="15.5" hidden="1" x14ac:dyDescent="0.35">
      <c r="A1159" s="121" t="str">
        <f>IFERROR(VLOOKUP(B1159,[41]lista!$B$2:$C$46,2,0),"")</f>
        <v>Vas</v>
      </c>
      <c r="B1159" s="122" t="s">
        <v>1013</v>
      </c>
      <c r="C1159" s="123" t="s">
        <v>582</v>
      </c>
      <c r="D1159" s="124" t="s">
        <v>840</v>
      </c>
      <c r="E1159" s="125" t="s">
        <v>75</v>
      </c>
      <c r="F1159" s="57" t="str">
        <f>VLOOKUP(D1159,Háttér!$Q$2:$R$24,2,0)</f>
        <v>Szépészet</v>
      </c>
      <c r="G1159" s="57" t="str">
        <f t="shared" si="36"/>
        <v>Vas Megyei SZC Oladi Technikum Szépészet</v>
      </c>
      <c r="H1159" s="126" t="s">
        <v>75</v>
      </c>
      <c r="I1159" s="127" t="s">
        <v>75</v>
      </c>
      <c r="J1159" s="126" t="s">
        <v>75</v>
      </c>
      <c r="K1159" s="128">
        <v>30</v>
      </c>
      <c r="L1159" s="128">
        <v>128</v>
      </c>
      <c r="M1159" s="117">
        <v>30</v>
      </c>
      <c r="N1159" s="128">
        <v>104</v>
      </c>
      <c r="O1159" s="128"/>
      <c r="P1159" s="128">
        <v>31</v>
      </c>
      <c r="Q1159" s="116" t="str">
        <f t="shared" si="37"/>
        <v>-</v>
      </c>
      <c r="R1159" s="118"/>
      <c r="S1159" s="129" t="s">
        <v>832</v>
      </c>
      <c r="T1159" s="136"/>
      <c r="U1159" s="131" t="s">
        <v>833</v>
      </c>
    </row>
    <row r="1160" spans="1:21" ht="15.5" hidden="1" x14ac:dyDescent="0.35">
      <c r="A1160" s="121" t="str">
        <f>IFERROR(VLOOKUP(B1160,[41]lista!$B$2:$C$46,2,0),"")</f>
        <v>Vas</v>
      </c>
      <c r="B1160" s="122" t="s">
        <v>1013</v>
      </c>
      <c r="C1160" s="123" t="s">
        <v>582</v>
      </c>
      <c r="D1160" s="124" t="s">
        <v>840</v>
      </c>
      <c r="E1160" s="125" t="s">
        <v>75</v>
      </c>
      <c r="F1160" s="57" t="str">
        <f>VLOOKUP(D1160,Háttér!$Q$2:$R$24,2,0)</f>
        <v>Szépészet</v>
      </c>
      <c r="G1160" s="57" t="str">
        <f t="shared" si="36"/>
        <v>Vas Megyei SZC Oladi Technikum Szépészet</v>
      </c>
      <c r="H1160" s="126" t="s">
        <v>75</v>
      </c>
      <c r="I1160" s="127" t="s">
        <v>75</v>
      </c>
      <c r="J1160" s="126" t="s">
        <v>75</v>
      </c>
      <c r="K1160" s="128">
        <v>30</v>
      </c>
      <c r="L1160" s="128">
        <v>139</v>
      </c>
      <c r="M1160" s="117">
        <v>31</v>
      </c>
      <c r="N1160" s="128">
        <v>90</v>
      </c>
      <c r="O1160" s="128"/>
      <c r="P1160" s="128">
        <v>17</v>
      </c>
      <c r="Q1160" s="116" t="str">
        <f t="shared" si="37"/>
        <v>+</v>
      </c>
      <c r="R1160" s="118"/>
      <c r="S1160" s="129" t="s">
        <v>832</v>
      </c>
      <c r="T1160" s="136"/>
      <c r="U1160" s="131" t="s">
        <v>833</v>
      </c>
    </row>
    <row r="1161" spans="1:21" ht="15.5" hidden="1" x14ac:dyDescent="0.35">
      <c r="A1161" s="121" t="str">
        <f>IFERROR(VLOOKUP(B1161,[41]lista!$B$2:$C$46,2,0),"")</f>
        <v>Vas</v>
      </c>
      <c r="B1161" s="122" t="s">
        <v>1013</v>
      </c>
      <c r="C1161" s="123" t="s">
        <v>582</v>
      </c>
      <c r="D1161" s="124" t="s">
        <v>861</v>
      </c>
      <c r="E1161" s="125" t="s">
        <v>75</v>
      </c>
      <c r="F1161" s="57" t="str">
        <f>VLOOKUP(D1161,Háttér!$Q$2:$R$24,2,0)</f>
        <v>Sport</v>
      </c>
      <c r="G1161" s="57" t="str">
        <f t="shared" si="36"/>
        <v>Vas Megyei SZC Oladi Technikum Sport</v>
      </c>
      <c r="H1161" s="126" t="s">
        <v>75</v>
      </c>
      <c r="I1161" s="127" t="s">
        <v>75</v>
      </c>
      <c r="J1161" s="126" t="s">
        <v>75</v>
      </c>
      <c r="K1161" s="128">
        <v>30</v>
      </c>
      <c r="L1161" s="128">
        <v>56</v>
      </c>
      <c r="M1161" s="117">
        <v>15</v>
      </c>
      <c r="N1161" s="128">
        <v>62</v>
      </c>
      <c r="O1161" s="128"/>
      <c r="P1161" s="128">
        <v>25</v>
      </c>
      <c r="Q1161" s="116" t="str">
        <f t="shared" si="37"/>
        <v>-</v>
      </c>
      <c r="R1161" s="118"/>
      <c r="S1161" s="129" t="s">
        <v>832</v>
      </c>
      <c r="T1161" s="136"/>
      <c r="U1161" s="131" t="s">
        <v>833</v>
      </c>
    </row>
    <row r="1162" spans="1:21" ht="15.5" hidden="1" x14ac:dyDescent="0.35">
      <c r="A1162" s="121" t="str">
        <f>IFERROR(VLOOKUP(B1162,[41]lista!$B$2:$C$46,2,0),"")</f>
        <v>Vas</v>
      </c>
      <c r="B1162" s="122" t="s">
        <v>1013</v>
      </c>
      <c r="C1162" s="123" t="s">
        <v>585</v>
      </c>
      <c r="D1162" s="124" t="s">
        <v>831</v>
      </c>
      <c r="E1162" s="125" t="s">
        <v>75</v>
      </c>
      <c r="F1162" s="57" t="str">
        <f>VLOOKUP(D1162,Háttér!$Q$2:$R$24,2,0)</f>
        <v>Turizmus_vendéglátás</v>
      </c>
      <c r="G1162" s="57" t="str">
        <f t="shared" si="36"/>
        <v>Vas Megyei SZC Sárvári Turisztikai Technikum Turizmus_vendéglátás</v>
      </c>
      <c r="H1162" s="126" t="s">
        <v>75</v>
      </c>
      <c r="I1162" s="127" t="s">
        <v>75</v>
      </c>
      <c r="J1162" s="126" t="s">
        <v>75</v>
      </c>
      <c r="K1162" s="128">
        <v>60</v>
      </c>
      <c r="L1162" s="128">
        <v>114</v>
      </c>
      <c r="M1162" s="117">
        <v>55</v>
      </c>
      <c r="N1162" s="128">
        <v>89</v>
      </c>
      <c r="O1162" s="128"/>
      <c r="P1162" s="128">
        <v>36</v>
      </c>
      <c r="Q1162" s="116" t="str">
        <f t="shared" si="37"/>
        <v>+</v>
      </c>
      <c r="R1162" s="118"/>
      <c r="S1162" s="129" t="s">
        <v>832</v>
      </c>
      <c r="T1162" s="136"/>
      <c r="U1162" s="131" t="s">
        <v>833</v>
      </c>
    </row>
    <row r="1163" spans="1:21" ht="29" hidden="1" x14ac:dyDescent="0.35">
      <c r="A1163" s="121" t="str">
        <f>IFERROR(VLOOKUP(B1163,[42]lista!$B$2:$C$46,2,0),"")</f>
        <v>Veszprém</v>
      </c>
      <c r="B1163" s="122" t="s">
        <v>1024</v>
      </c>
      <c r="C1163" s="123" t="s">
        <v>590</v>
      </c>
      <c r="D1163" s="124" t="s">
        <v>836</v>
      </c>
      <c r="E1163" s="125" t="s">
        <v>869</v>
      </c>
      <c r="F1163" s="57" t="str">
        <f>VLOOKUP(D1163,Háttér!$Q$2:$R$24,2,0)</f>
        <v>Gazdálkodás_és_menedzsment</v>
      </c>
      <c r="G1163" s="57" t="str">
        <f t="shared" si="36"/>
        <v>Veszprémi SZC Bethlen István Közgazdasági és Közigazgatási Technikum Gazdálkodás_és_menedzsment</v>
      </c>
      <c r="H1163" s="126" t="s">
        <v>74</v>
      </c>
      <c r="I1163" s="127" t="s">
        <v>75</v>
      </c>
      <c r="J1163" s="126" t="s">
        <v>75</v>
      </c>
      <c r="K1163" s="128">
        <v>16</v>
      </c>
      <c r="L1163" s="128">
        <v>96</v>
      </c>
      <c r="M1163" s="117">
        <v>16</v>
      </c>
      <c r="N1163" s="128">
        <v>241</v>
      </c>
      <c r="O1163" s="128"/>
      <c r="P1163" s="128">
        <v>52</v>
      </c>
      <c r="Q1163" s="116" t="str">
        <f t="shared" si="37"/>
        <v>-</v>
      </c>
      <c r="R1163" s="118"/>
      <c r="S1163" s="129" t="s">
        <v>832</v>
      </c>
      <c r="T1163" s="136"/>
      <c r="U1163" s="131" t="s">
        <v>833</v>
      </c>
    </row>
    <row r="1164" spans="1:21" ht="29" hidden="1" x14ac:dyDescent="0.35">
      <c r="A1164" s="121" t="str">
        <f>IFERROR(VLOOKUP(B1164,[42]lista!$B$2:$C$46,2,0),"")</f>
        <v>Veszprém</v>
      </c>
      <c r="B1164" s="122" t="s">
        <v>1024</v>
      </c>
      <c r="C1164" s="123" t="s">
        <v>590</v>
      </c>
      <c r="D1164" s="124" t="s">
        <v>836</v>
      </c>
      <c r="E1164" s="125" t="s">
        <v>858</v>
      </c>
      <c r="F1164" s="57" t="str">
        <f>VLOOKUP(D1164,Háttér!$Q$2:$R$24,2,0)</f>
        <v>Gazdálkodás_és_menedzsment</v>
      </c>
      <c r="G1164" s="57" t="str">
        <f t="shared" si="36"/>
        <v>Veszprémi SZC Bethlen István Közgazdasági és Közigazgatási Technikum Gazdálkodás_és_menedzsment</v>
      </c>
      <c r="H1164" s="126" t="s">
        <v>74</v>
      </c>
      <c r="I1164" s="127" t="s">
        <v>75</v>
      </c>
      <c r="J1164" s="126" t="s">
        <v>75</v>
      </c>
      <c r="K1164" s="128">
        <v>16</v>
      </c>
      <c r="L1164" s="128">
        <v>39</v>
      </c>
      <c r="M1164" s="117">
        <v>16</v>
      </c>
      <c r="N1164" s="128">
        <v>101</v>
      </c>
      <c r="O1164" s="128"/>
      <c r="P1164" s="128">
        <v>16</v>
      </c>
      <c r="Q1164" s="116" t="str">
        <f t="shared" si="37"/>
        <v>+</v>
      </c>
      <c r="R1164" s="118"/>
      <c r="S1164" s="129" t="s">
        <v>832</v>
      </c>
      <c r="T1164" s="136"/>
      <c r="U1164" s="131" t="s">
        <v>833</v>
      </c>
    </row>
    <row r="1165" spans="1:21" ht="29" hidden="1" x14ac:dyDescent="0.35">
      <c r="A1165" s="121" t="str">
        <f>IFERROR(VLOOKUP(B1165,[42]lista!$B$2:$C$46,2,0),"")</f>
        <v>Veszprém</v>
      </c>
      <c r="B1165" s="122" t="s">
        <v>1024</v>
      </c>
      <c r="C1165" s="123" t="s">
        <v>590</v>
      </c>
      <c r="D1165" s="124" t="s">
        <v>836</v>
      </c>
      <c r="E1165" s="125" t="s">
        <v>75</v>
      </c>
      <c r="F1165" s="57" t="str">
        <f>VLOOKUP(D1165,Háttér!$Q$2:$R$24,2,0)</f>
        <v>Gazdálkodás_és_menedzsment</v>
      </c>
      <c r="G1165" s="57" t="str">
        <f t="shared" si="36"/>
        <v>Veszprémi SZC Bethlen István Közgazdasági és Közigazgatási Technikum Gazdálkodás_és_menedzsment</v>
      </c>
      <c r="H1165" s="126" t="s">
        <v>75</v>
      </c>
      <c r="I1165" s="127" t="s">
        <v>75</v>
      </c>
      <c r="J1165" s="126" t="s">
        <v>75</v>
      </c>
      <c r="K1165" s="128">
        <v>32</v>
      </c>
      <c r="L1165" s="128">
        <v>294</v>
      </c>
      <c r="M1165" s="117">
        <v>32</v>
      </c>
      <c r="N1165" s="128">
        <v>276</v>
      </c>
      <c r="O1165" s="128"/>
      <c r="P1165" s="128">
        <v>34</v>
      </c>
      <c r="Q1165" s="116" t="str">
        <f t="shared" si="37"/>
        <v>-</v>
      </c>
      <c r="R1165" s="118"/>
      <c r="S1165" s="129" t="s">
        <v>832</v>
      </c>
      <c r="T1165" s="136"/>
      <c r="U1165" s="131" t="s">
        <v>833</v>
      </c>
    </row>
    <row r="1166" spans="1:21" ht="58" hidden="1" x14ac:dyDescent="0.35">
      <c r="A1166" s="121" t="str">
        <f>IFERROR(VLOOKUP(B1166,[42]lista!$B$2:$C$46,2,0),"")</f>
        <v>Veszprém</v>
      </c>
      <c r="B1166" s="122" t="s">
        <v>1024</v>
      </c>
      <c r="C1166" s="123" t="s">
        <v>590</v>
      </c>
      <c r="D1166" s="124" t="s">
        <v>835</v>
      </c>
      <c r="E1166" s="125" t="s">
        <v>75</v>
      </c>
      <c r="F1166" s="57" t="str">
        <f>VLOOKUP(D1166,Háttér!$Q$2:$R$24,2,0)</f>
        <v>Informatika_és_távközlés</v>
      </c>
      <c r="G1166" s="57" t="str">
        <f t="shared" si="36"/>
        <v>Veszprémi SZC Bethlen István Közgazdasági és Közigazgatási Technikum Informatika_és_távközlés</v>
      </c>
      <c r="H1166" s="126" t="s">
        <v>75</v>
      </c>
      <c r="I1166" s="127" t="s">
        <v>75</v>
      </c>
      <c r="J1166" s="126" t="s">
        <v>75</v>
      </c>
      <c r="K1166" s="128">
        <v>16</v>
      </c>
      <c r="L1166" s="128">
        <v>154</v>
      </c>
      <c r="M1166" s="117">
        <v>16</v>
      </c>
      <c r="N1166" s="128">
        <v>0</v>
      </c>
      <c r="O1166" s="128"/>
      <c r="P1166" s="128">
        <v>0</v>
      </c>
      <c r="Q1166" s="116" t="str">
        <f t="shared" si="37"/>
        <v>+</v>
      </c>
      <c r="R1166" s="118"/>
      <c r="S1166" s="129" t="s">
        <v>832</v>
      </c>
      <c r="T1166" s="133" t="s">
        <v>1025</v>
      </c>
      <c r="U1166" s="131" t="s">
        <v>833</v>
      </c>
    </row>
    <row r="1167" spans="1:21" ht="58" hidden="1" x14ac:dyDescent="0.35">
      <c r="A1167" s="121" t="str">
        <f>IFERROR(VLOOKUP(B1167,[42]lista!$B$2:$C$46,2,0),"")</f>
        <v>Veszprém</v>
      </c>
      <c r="B1167" s="122" t="s">
        <v>1024</v>
      </c>
      <c r="C1167" s="123" t="s">
        <v>590</v>
      </c>
      <c r="D1167" s="124" t="s">
        <v>837</v>
      </c>
      <c r="E1167" s="125" t="s">
        <v>75</v>
      </c>
      <c r="F1167" s="57" t="str">
        <f>VLOOKUP(D1167,Háttér!$Q$2:$R$24,2,0)</f>
        <v>Rendészet_és_közszolgálat</v>
      </c>
      <c r="G1167" s="57" t="str">
        <f t="shared" si="36"/>
        <v>Veszprémi SZC Bethlen István Közgazdasági és Közigazgatási Technikum Rendészet_és_közszolgálat</v>
      </c>
      <c r="H1167" s="126" t="s">
        <v>75</v>
      </c>
      <c r="I1167" s="127" t="s">
        <v>75</v>
      </c>
      <c r="J1167" s="126" t="s">
        <v>75</v>
      </c>
      <c r="K1167" s="128">
        <v>16</v>
      </c>
      <c r="L1167" s="128">
        <v>91</v>
      </c>
      <c r="M1167" s="117">
        <v>16</v>
      </c>
      <c r="N1167" s="128">
        <v>186</v>
      </c>
      <c r="O1167" s="128"/>
      <c r="P1167" s="128">
        <v>0</v>
      </c>
      <c r="Q1167" s="116" t="str">
        <f t="shared" si="37"/>
        <v>+</v>
      </c>
      <c r="R1167" s="118"/>
      <c r="S1167" s="129" t="s">
        <v>832</v>
      </c>
      <c r="T1167" s="133" t="s">
        <v>1025</v>
      </c>
      <c r="U1167" s="131" t="s">
        <v>839</v>
      </c>
    </row>
    <row r="1168" spans="1:21" ht="43.5" hidden="1" x14ac:dyDescent="0.35">
      <c r="A1168" s="121" t="str">
        <f>IFERROR(VLOOKUP(B1168,[42]lista!$B$2:$C$46,2,0),"")</f>
        <v>Veszprém</v>
      </c>
      <c r="B1168" s="122" t="s">
        <v>1024</v>
      </c>
      <c r="C1168" s="123" t="s">
        <v>588</v>
      </c>
      <c r="D1168" s="124" t="s">
        <v>854</v>
      </c>
      <c r="E1168" s="125" t="s">
        <v>75</v>
      </c>
      <c r="F1168" s="57" t="str">
        <f>VLOOKUP(D1168,Háttér!$Q$2:$R$24,2,0)</f>
        <v>Vegyipar</v>
      </c>
      <c r="G1168" s="57" t="str">
        <f t="shared" si="36"/>
        <v>Veszprémi SZC Ipari Technikum Vegyipar</v>
      </c>
      <c r="H1168" s="126" t="s">
        <v>75</v>
      </c>
      <c r="I1168" s="127" t="s">
        <v>75</v>
      </c>
      <c r="J1168" s="126" t="s">
        <v>75</v>
      </c>
      <c r="K1168" s="128">
        <v>64</v>
      </c>
      <c r="L1168" s="128">
        <v>149</v>
      </c>
      <c r="M1168" s="117">
        <v>29</v>
      </c>
      <c r="N1168" s="128">
        <v>191</v>
      </c>
      <c r="O1168" s="128"/>
      <c r="P1168" s="128">
        <v>41</v>
      </c>
      <c r="Q1168" s="116" t="str">
        <f t="shared" si="37"/>
        <v>-</v>
      </c>
      <c r="R1168" s="118"/>
      <c r="S1168" s="129" t="s">
        <v>832</v>
      </c>
      <c r="T1168" s="130" t="s">
        <v>1026</v>
      </c>
      <c r="U1168" s="131" t="s">
        <v>833</v>
      </c>
    </row>
    <row r="1169" spans="1:21" ht="43.5" hidden="1" x14ac:dyDescent="0.35">
      <c r="A1169" s="121" t="str">
        <f>IFERROR(VLOOKUP(B1169,[42]lista!$B$2:$C$46,2,0),"")</f>
        <v>Veszprém</v>
      </c>
      <c r="B1169" s="122" t="s">
        <v>1024</v>
      </c>
      <c r="C1169" s="123" t="s">
        <v>588</v>
      </c>
      <c r="D1169" s="124" t="s">
        <v>864</v>
      </c>
      <c r="E1169" s="125" t="s">
        <v>75</v>
      </c>
      <c r="F1169" s="57" t="str">
        <f>VLOOKUP(D1169,Háttér!$Q$2:$R$24,2,0)</f>
        <v>Környezetvédelem_és_vízügy</v>
      </c>
      <c r="G1169" s="57" t="str">
        <f t="shared" si="36"/>
        <v>Veszprémi SZC Ipari Technikum Környezetvédelem_és_vízügy</v>
      </c>
      <c r="H1169" s="126" t="s">
        <v>75</v>
      </c>
      <c r="I1169" s="127" t="s">
        <v>75</v>
      </c>
      <c r="J1169" s="126" t="s">
        <v>75</v>
      </c>
      <c r="K1169" s="128">
        <v>32</v>
      </c>
      <c r="L1169" s="128">
        <v>200</v>
      </c>
      <c r="M1169" s="117">
        <v>29</v>
      </c>
      <c r="N1169" s="128">
        <v>172</v>
      </c>
      <c r="O1169" s="128"/>
      <c r="P1169" s="128">
        <v>30</v>
      </c>
      <c r="Q1169" s="116" t="str">
        <f t="shared" si="37"/>
        <v>-</v>
      </c>
      <c r="R1169" s="118"/>
      <c r="S1169" s="129" t="s">
        <v>832</v>
      </c>
      <c r="T1169" s="130" t="s">
        <v>1027</v>
      </c>
      <c r="U1169" s="131" t="s">
        <v>833</v>
      </c>
    </row>
    <row r="1170" spans="1:21" ht="43.5" hidden="1" x14ac:dyDescent="0.35">
      <c r="A1170" s="121" t="str">
        <f>IFERROR(VLOOKUP(B1170,[42]lista!$B$2:$C$46,2,0),"")</f>
        <v>Veszprém</v>
      </c>
      <c r="B1170" s="122" t="s">
        <v>1024</v>
      </c>
      <c r="C1170" s="123" t="s">
        <v>588</v>
      </c>
      <c r="D1170" s="124" t="s">
        <v>834</v>
      </c>
      <c r="E1170" s="125" t="s">
        <v>75</v>
      </c>
      <c r="F1170" s="57" t="str">
        <f>VLOOKUP(D1170,Háttér!$Q$2:$R$24,2,0)</f>
        <v>Gépészet</v>
      </c>
      <c r="G1170" s="57" t="str">
        <f t="shared" si="36"/>
        <v>Veszprémi SZC Ipari Technikum Gépészet</v>
      </c>
      <c r="H1170" s="126" t="s">
        <v>75</v>
      </c>
      <c r="I1170" s="127" t="s">
        <v>75</v>
      </c>
      <c r="J1170" s="126" t="s">
        <v>75</v>
      </c>
      <c r="K1170" s="128">
        <v>32</v>
      </c>
      <c r="L1170" s="128">
        <v>135</v>
      </c>
      <c r="M1170" s="117">
        <v>29</v>
      </c>
      <c r="N1170" s="128">
        <v>190</v>
      </c>
      <c r="O1170" s="128"/>
      <c r="P1170" s="128">
        <v>30</v>
      </c>
      <c r="Q1170" s="116" t="str">
        <f t="shared" si="37"/>
        <v>-</v>
      </c>
      <c r="R1170" s="118"/>
      <c r="S1170" s="129" t="s">
        <v>832</v>
      </c>
      <c r="T1170" s="130" t="s">
        <v>1028</v>
      </c>
      <c r="U1170" s="131" t="s">
        <v>833</v>
      </c>
    </row>
    <row r="1171" spans="1:21" ht="43.5" hidden="1" x14ac:dyDescent="0.35">
      <c r="A1171" s="121" t="str">
        <f>IFERROR(VLOOKUP(B1171,[42]lista!$B$2:$C$46,2,0),"")</f>
        <v>Veszprém</v>
      </c>
      <c r="B1171" s="122" t="s">
        <v>1024</v>
      </c>
      <c r="C1171" s="123" t="s">
        <v>588</v>
      </c>
      <c r="D1171" s="124" t="s">
        <v>846</v>
      </c>
      <c r="E1171" s="125" t="s">
        <v>75</v>
      </c>
      <c r="F1171" s="57" t="str">
        <f>VLOOKUP(D1171,Háttér!$Q$2:$R$24,2,0)</f>
        <v>Specializált_gép_és_járműgyártás</v>
      </c>
      <c r="G1171" s="57" t="str">
        <f t="shared" si="36"/>
        <v>Veszprémi SZC Ipari Technikum Specializált_gép_és_járműgyártás</v>
      </c>
      <c r="H1171" s="126" t="s">
        <v>75</v>
      </c>
      <c r="I1171" s="127" t="s">
        <v>75</v>
      </c>
      <c r="J1171" s="126" t="s">
        <v>75</v>
      </c>
      <c r="K1171" s="128">
        <v>32</v>
      </c>
      <c r="L1171" s="128">
        <v>187</v>
      </c>
      <c r="M1171" s="117">
        <v>29</v>
      </c>
      <c r="N1171" s="128">
        <v>146</v>
      </c>
      <c r="O1171" s="128"/>
      <c r="P1171" s="128">
        <v>30</v>
      </c>
      <c r="Q1171" s="116" t="str">
        <f t="shared" si="37"/>
        <v>-</v>
      </c>
      <c r="R1171" s="118"/>
      <c r="S1171" s="129" t="s">
        <v>832</v>
      </c>
      <c r="T1171" s="130" t="s">
        <v>1028</v>
      </c>
      <c r="U1171" s="131" t="s">
        <v>833</v>
      </c>
    </row>
    <row r="1172" spans="1:21" ht="43.5" hidden="1" x14ac:dyDescent="0.35">
      <c r="A1172" s="121" t="str">
        <f>IFERROR(VLOOKUP(B1172,[42]lista!$B$2:$C$46,2,0),"")</f>
        <v>Veszprém</v>
      </c>
      <c r="B1172" s="122" t="s">
        <v>1024</v>
      </c>
      <c r="C1172" s="123" t="s">
        <v>588</v>
      </c>
      <c r="D1172" s="124" t="s">
        <v>835</v>
      </c>
      <c r="E1172" s="125" t="s">
        <v>75</v>
      </c>
      <c r="F1172" s="57" t="str">
        <f>VLOOKUP(D1172,Háttér!$Q$2:$R$24,2,0)</f>
        <v>Informatika_és_távközlés</v>
      </c>
      <c r="G1172" s="57" t="str">
        <f t="shared" si="36"/>
        <v>Veszprémi SZC Ipari Technikum Informatika_és_távközlés</v>
      </c>
      <c r="H1172" s="126" t="s">
        <v>75</v>
      </c>
      <c r="I1172" s="127" t="s">
        <v>75</v>
      </c>
      <c r="J1172" s="126" t="s">
        <v>75</v>
      </c>
      <c r="K1172" s="128">
        <v>32</v>
      </c>
      <c r="L1172" s="128">
        <v>272</v>
      </c>
      <c r="M1172" s="117">
        <v>29</v>
      </c>
      <c r="N1172" s="128">
        <v>252</v>
      </c>
      <c r="O1172" s="128"/>
      <c r="P1172" s="128">
        <v>30</v>
      </c>
      <c r="Q1172" s="116" t="str">
        <f t="shared" si="37"/>
        <v>-</v>
      </c>
      <c r="R1172" s="118"/>
      <c r="S1172" s="129" t="s">
        <v>832</v>
      </c>
      <c r="T1172" s="130" t="s">
        <v>1028</v>
      </c>
      <c r="U1172" s="131" t="s">
        <v>833</v>
      </c>
    </row>
    <row r="1173" spans="1:21" ht="43.5" hidden="1" x14ac:dyDescent="0.35">
      <c r="A1173" s="121" t="str">
        <f>IFERROR(VLOOKUP(B1173,[42]lista!$B$2:$C$46,2,0),"")</f>
        <v>Veszprém</v>
      </c>
      <c r="B1173" s="122" t="s">
        <v>1024</v>
      </c>
      <c r="C1173" s="123" t="s">
        <v>588</v>
      </c>
      <c r="D1173" s="124" t="s">
        <v>850</v>
      </c>
      <c r="E1173" s="125" t="s">
        <v>869</v>
      </c>
      <c r="F1173" s="57" t="str">
        <f>VLOOKUP(D1173,Háttér!$Q$2:$R$24,2,0)</f>
        <v>Szociális</v>
      </c>
      <c r="G1173" s="57" t="str">
        <f t="shared" si="36"/>
        <v>Veszprémi SZC Ipari Technikum Szociális</v>
      </c>
      <c r="H1173" s="126" t="s">
        <v>74</v>
      </c>
      <c r="I1173" s="127" t="s">
        <v>75</v>
      </c>
      <c r="J1173" s="126" t="s">
        <v>75</v>
      </c>
      <c r="K1173" s="128">
        <v>16</v>
      </c>
      <c r="L1173" s="128">
        <v>92</v>
      </c>
      <c r="M1173" s="117">
        <v>14</v>
      </c>
      <c r="N1173" s="128">
        <v>98</v>
      </c>
      <c r="O1173" s="128"/>
      <c r="P1173" s="128">
        <v>16</v>
      </c>
      <c r="Q1173" s="116" t="str">
        <f t="shared" si="37"/>
        <v>-</v>
      </c>
      <c r="R1173" s="118"/>
      <c r="S1173" s="129" t="s">
        <v>832</v>
      </c>
      <c r="T1173" s="130" t="s">
        <v>1028</v>
      </c>
      <c r="U1173" s="131" t="s">
        <v>833</v>
      </c>
    </row>
    <row r="1174" spans="1:21" ht="43.5" hidden="1" x14ac:dyDescent="0.35">
      <c r="A1174" s="121" t="str">
        <f>IFERROR(VLOOKUP(B1174,[42]lista!$B$2:$C$46,2,0),"")</f>
        <v>Veszprém</v>
      </c>
      <c r="B1174" s="122" t="s">
        <v>1024</v>
      </c>
      <c r="C1174" s="123" t="s">
        <v>588</v>
      </c>
      <c r="D1174" s="124" t="s">
        <v>850</v>
      </c>
      <c r="E1174" s="125" t="s">
        <v>858</v>
      </c>
      <c r="F1174" s="57" t="str">
        <f>VLOOKUP(D1174,Háttér!$Q$2:$R$24,2,0)</f>
        <v>Szociális</v>
      </c>
      <c r="G1174" s="57" t="str">
        <f t="shared" si="36"/>
        <v>Veszprémi SZC Ipari Technikum Szociális</v>
      </c>
      <c r="H1174" s="126" t="s">
        <v>74</v>
      </c>
      <c r="I1174" s="127" t="s">
        <v>75</v>
      </c>
      <c r="J1174" s="126" t="s">
        <v>75</v>
      </c>
      <c r="K1174" s="128">
        <v>16</v>
      </c>
      <c r="L1174" s="128">
        <v>59</v>
      </c>
      <c r="M1174" s="117">
        <v>14</v>
      </c>
      <c r="N1174" s="128">
        <v>62</v>
      </c>
      <c r="O1174" s="128"/>
      <c r="P1174" s="128">
        <v>16</v>
      </c>
      <c r="Q1174" s="116" t="str">
        <f t="shared" si="37"/>
        <v>-</v>
      </c>
      <c r="R1174" s="118"/>
      <c r="S1174" s="129" t="s">
        <v>832</v>
      </c>
      <c r="T1174" s="130" t="s">
        <v>1028</v>
      </c>
      <c r="U1174" s="131" t="s">
        <v>833</v>
      </c>
    </row>
    <row r="1175" spans="1:21" ht="15.5" hidden="1" x14ac:dyDescent="0.35">
      <c r="A1175" s="121" t="str">
        <f>IFERROR(VLOOKUP(B1175,[42]lista!$B$2:$C$46,2,0),"")</f>
        <v>Veszprém</v>
      </c>
      <c r="B1175" s="122" t="s">
        <v>1024</v>
      </c>
      <c r="C1175" s="123" t="s">
        <v>589</v>
      </c>
      <c r="D1175" s="124" t="s">
        <v>834</v>
      </c>
      <c r="E1175" s="125" t="s">
        <v>75</v>
      </c>
      <c r="F1175" s="57" t="str">
        <f>VLOOKUP(D1175,Háttér!$Q$2:$R$24,2,0)</f>
        <v>Gépészet</v>
      </c>
      <c r="G1175" s="57" t="str">
        <f t="shared" si="36"/>
        <v>Veszprémi SZC Jendrassik-Venesz Technikum Gépészet</v>
      </c>
      <c r="H1175" s="126" t="s">
        <v>75</v>
      </c>
      <c r="I1175" s="127" t="s">
        <v>75</v>
      </c>
      <c r="J1175" s="126" t="s">
        <v>75</v>
      </c>
      <c r="K1175" s="128">
        <v>32</v>
      </c>
      <c r="L1175" s="128">
        <v>55</v>
      </c>
      <c r="M1175" s="117">
        <v>12</v>
      </c>
      <c r="N1175" s="128">
        <v>0</v>
      </c>
      <c r="O1175" s="128"/>
      <c r="P1175" s="128">
        <v>0</v>
      </c>
      <c r="Q1175" s="116" t="str">
        <f t="shared" si="37"/>
        <v>+</v>
      </c>
      <c r="R1175" s="118"/>
      <c r="S1175" s="129" t="s">
        <v>832</v>
      </c>
      <c r="T1175" s="136"/>
      <c r="U1175" s="131" t="s">
        <v>833</v>
      </c>
    </row>
    <row r="1176" spans="1:21" ht="43.5" hidden="1" x14ac:dyDescent="0.35">
      <c r="A1176" s="121" t="str">
        <f>IFERROR(VLOOKUP(B1176,[42]lista!$B$2:$C$46,2,0),"")</f>
        <v>Veszprém</v>
      </c>
      <c r="B1176" s="122" t="s">
        <v>1024</v>
      </c>
      <c r="C1176" s="123" t="s">
        <v>589</v>
      </c>
      <c r="D1176" s="124" t="s">
        <v>846</v>
      </c>
      <c r="E1176" s="125" t="s">
        <v>75</v>
      </c>
      <c r="F1176" s="57" t="str">
        <f>VLOOKUP(D1176,Háttér!$Q$2:$R$24,2,0)</f>
        <v>Specializált_gép_és_járműgyártás</v>
      </c>
      <c r="G1176" s="57" t="str">
        <f t="shared" si="36"/>
        <v>Veszprémi SZC Jendrassik-Venesz Technikum Specializált_gép_és_járműgyártás</v>
      </c>
      <c r="H1176" s="126" t="s">
        <v>75</v>
      </c>
      <c r="I1176" s="127" t="s">
        <v>75</v>
      </c>
      <c r="J1176" s="126" t="s">
        <v>75</v>
      </c>
      <c r="K1176" s="128">
        <v>32</v>
      </c>
      <c r="L1176" s="128">
        <v>115</v>
      </c>
      <c r="M1176" s="117">
        <v>20</v>
      </c>
      <c r="N1176" s="128">
        <v>145</v>
      </c>
      <c r="O1176" s="128"/>
      <c r="P1176" s="128">
        <v>28</v>
      </c>
      <c r="Q1176" s="116" t="str">
        <f t="shared" si="37"/>
        <v>-</v>
      </c>
      <c r="R1176" s="118"/>
      <c r="S1176" s="129" t="s">
        <v>832</v>
      </c>
      <c r="T1176" s="130" t="s">
        <v>1028</v>
      </c>
      <c r="U1176" s="131" t="s">
        <v>833</v>
      </c>
    </row>
    <row r="1177" spans="1:21" ht="29" hidden="1" x14ac:dyDescent="0.35">
      <c r="A1177" s="121" t="str">
        <f>IFERROR(VLOOKUP(B1177,[42]lista!$B$2:$C$46,2,0),"")</f>
        <v>Veszprém</v>
      </c>
      <c r="B1177" s="122" t="s">
        <v>1024</v>
      </c>
      <c r="C1177" s="123" t="s">
        <v>589</v>
      </c>
      <c r="D1177" s="124" t="s">
        <v>847</v>
      </c>
      <c r="E1177" s="125" t="s">
        <v>75</v>
      </c>
      <c r="F1177" s="57" t="str">
        <f>VLOOKUP(D1177,Háttér!$Q$2:$R$24,2,0)</f>
        <v>Közlekedés_és_szállítmányozás</v>
      </c>
      <c r="G1177" s="57" t="str">
        <f t="shared" si="36"/>
        <v>Veszprémi SZC Jendrassik-Venesz Technikum Közlekedés_és_szállítmányozás</v>
      </c>
      <c r="H1177" s="126" t="s">
        <v>75</v>
      </c>
      <c r="I1177" s="127" t="s">
        <v>75</v>
      </c>
      <c r="J1177" s="126" t="s">
        <v>75</v>
      </c>
      <c r="K1177" s="128">
        <v>16</v>
      </c>
      <c r="L1177" s="128">
        <v>88</v>
      </c>
      <c r="M1177" s="117">
        <v>16</v>
      </c>
      <c r="N1177" s="128">
        <v>112</v>
      </c>
      <c r="O1177" s="128"/>
      <c r="P1177" s="128">
        <v>16</v>
      </c>
      <c r="Q1177" s="116" t="str">
        <f t="shared" si="37"/>
        <v>+</v>
      </c>
      <c r="R1177" s="118"/>
      <c r="S1177" s="129" t="s">
        <v>832</v>
      </c>
      <c r="T1177" s="136"/>
      <c r="U1177" s="131" t="s">
        <v>833</v>
      </c>
    </row>
    <row r="1178" spans="1:21" ht="58" hidden="1" x14ac:dyDescent="0.35">
      <c r="A1178" s="121" t="str">
        <f>IFERROR(VLOOKUP(B1178,[42]lista!$B$2:$C$46,2,0),"")</f>
        <v>Veszprém</v>
      </c>
      <c r="B1178" s="122" t="s">
        <v>1024</v>
      </c>
      <c r="C1178" s="123" t="s">
        <v>589</v>
      </c>
      <c r="D1178" s="124" t="s">
        <v>848</v>
      </c>
      <c r="E1178" s="125" t="s">
        <v>75</v>
      </c>
      <c r="F1178" s="57" t="str">
        <f>VLOOKUP(D1178,Háttér!$Q$2:$R$24,2,0)</f>
        <v>Kereskedelem</v>
      </c>
      <c r="G1178" s="57" t="str">
        <f t="shared" si="36"/>
        <v>Veszprémi SZC Jendrassik-Venesz Technikum Kereskedelem</v>
      </c>
      <c r="H1178" s="126" t="s">
        <v>75</v>
      </c>
      <c r="I1178" s="127" t="s">
        <v>75</v>
      </c>
      <c r="J1178" s="126" t="s">
        <v>75</v>
      </c>
      <c r="K1178" s="128">
        <v>16</v>
      </c>
      <c r="L1178" s="128">
        <v>62</v>
      </c>
      <c r="M1178" s="117">
        <v>16</v>
      </c>
      <c r="N1178" s="128">
        <v>0</v>
      </c>
      <c r="O1178" s="128"/>
      <c r="P1178" s="128">
        <v>0</v>
      </c>
      <c r="Q1178" s="116" t="str">
        <f t="shared" si="37"/>
        <v>+</v>
      </c>
      <c r="R1178" s="118"/>
      <c r="S1178" s="129" t="s">
        <v>832</v>
      </c>
      <c r="T1178" s="133" t="s">
        <v>1029</v>
      </c>
      <c r="U1178" s="131" t="s">
        <v>833</v>
      </c>
    </row>
    <row r="1179" spans="1:21" ht="15.5" hidden="1" x14ac:dyDescent="0.35">
      <c r="A1179" s="121" t="str">
        <f>IFERROR(VLOOKUP(B1179,[42]lista!$B$2:$C$46,2,0),"")</f>
        <v>Veszprém</v>
      </c>
      <c r="B1179" s="122" t="s">
        <v>1024</v>
      </c>
      <c r="C1179" s="123" t="s">
        <v>589</v>
      </c>
      <c r="D1179" s="124" t="s">
        <v>831</v>
      </c>
      <c r="E1179" s="125" t="s">
        <v>75</v>
      </c>
      <c r="F1179" s="57" t="str">
        <f>VLOOKUP(D1179,Háttér!$Q$2:$R$24,2,0)</f>
        <v>Turizmus_vendéglátás</v>
      </c>
      <c r="G1179" s="57" t="str">
        <f t="shared" si="36"/>
        <v>Veszprémi SZC Jendrassik-Venesz Technikum Turizmus_vendéglátás</v>
      </c>
      <c r="H1179" s="126" t="s">
        <v>75</v>
      </c>
      <c r="I1179" s="127" t="s">
        <v>75</v>
      </c>
      <c r="J1179" s="126" t="s">
        <v>75</v>
      </c>
      <c r="K1179" s="128">
        <v>32</v>
      </c>
      <c r="L1179" s="128">
        <v>152</v>
      </c>
      <c r="M1179" s="117">
        <v>28</v>
      </c>
      <c r="N1179" s="128">
        <v>285</v>
      </c>
      <c r="O1179" s="128"/>
      <c r="P1179" s="128">
        <v>50</v>
      </c>
      <c r="Q1179" s="116" t="str">
        <f t="shared" si="37"/>
        <v>-</v>
      </c>
      <c r="R1179" s="118"/>
      <c r="S1179" s="129" t="s">
        <v>832</v>
      </c>
      <c r="T1179" s="136"/>
      <c r="U1179" s="131" t="s">
        <v>833</v>
      </c>
    </row>
    <row r="1180" spans="1:21" ht="29" hidden="1" x14ac:dyDescent="0.35">
      <c r="A1180" s="121" t="str">
        <f>IFERROR(VLOOKUP(B1180,[42]lista!$B$2:$C$46,2,0),"")</f>
        <v>Veszprém</v>
      </c>
      <c r="B1180" s="122" t="s">
        <v>1024</v>
      </c>
      <c r="C1180" s="123" t="s">
        <v>591</v>
      </c>
      <c r="D1180" s="124" t="s">
        <v>857</v>
      </c>
      <c r="E1180" s="125" t="s">
        <v>75</v>
      </c>
      <c r="F1180" s="57" t="str">
        <f>VLOOKUP(D1180,Háttér!$Q$2:$R$24,2,0)</f>
        <v>Elektronika_és_elektrotechnika</v>
      </c>
      <c r="G1180" s="57" t="str">
        <f t="shared" si="36"/>
        <v>Veszprémi SZC Öveges József Technikum és Kollégium Elektronika_és_elektrotechnika</v>
      </c>
      <c r="H1180" s="126" t="s">
        <v>75</v>
      </c>
      <c r="I1180" s="127" t="s">
        <v>75</v>
      </c>
      <c r="J1180" s="126" t="s">
        <v>75</v>
      </c>
      <c r="K1180" s="128">
        <v>32</v>
      </c>
      <c r="L1180" s="128">
        <v>62</v>
      </c>
      <c r="M1180" s="117">
        <v>14</v>
      </c>
      <c r="N1180" s="128">
        <v>56</v>
      </c>
      <c r="O1180" s="128"/>
      <c r="P1180" s="128">
        <v>18</v>
      </c>
      <c r="Q1180" s="116" t="str">
        <f t="shared" si="37"/>
        <v>-</v>
      </c>
      <c r="R1180" s="118"/>
      <c r="S1180" s="129" t="s">
        <v>832</v>
      </c>
      <c r="T1180" s="136"/>
      <c r="U1180" s="131" t="s">
        <v>833</v>
      </c>
    </row>
    <row r="1181" spans="1:21" ht="29" hidden="1" x14ac:dyDescent="0.35">
      <c r="A1181" s="121" t="str">
        <f>IFERROR(VLOOKUP(B1181,[42]lista!$B$2:$C$46,2,0),"")</f>
        <v>Veszprém</v>
      </c>
      <c r="B1181" s="122" t="s">
        <v>1024</v>
      </c>
      <c r="C1181" s="123" t="s">
        <v>591</v>
      </c>
      <c r="D1181" s="124" t="s">
        <v>835</v>
      </c>
      <c r="E1181" s="125" t="s">
        <v>75</v>
      </c>
      <c r="F1181" s="57" t="str">
        <f>VLOOKUP(D1181,Háttér!$Q$2:$R$24,2,0)</f>
        <v>Informatika_és_távközlés</v>
      </c>
      <c r="G1181" s="57" t="str">
        <f t="shared" si="36"/>
        <v>Veszprémi SZC Öveges József Technikum és Kollégium Informatika_és_távközlés</v>
      </c>
      <c r="H1181" s="126" t="s">
        <v>75</v>
      </c>
      <c r="I1181" s="127" t="s">
        <v>75</v>
      </c>
      <c r="J1181" s="126" t="s">
        <v>75</v>
      </c>
      <c r="K1181" s="128">
        <v>32</v>
      </c>
      <c r="L1181" s="128">
        <v>81</v>
      </c>
      <c r="M1181" s="117">
        <v>25</v>
      </c>
      <c r="N1181" s="128">
        <v>145</v>
      </c>
      <c r="O1181" s="128"/>
      <c r="P1181" s="128">
        <v>24</v>
      </c>
      <c r="Q1181" s="116" t="str">
        <f t="shared" si="37"/>
        <v>+</v>
      </c>
      <c r="R1181" s="118"/>
      <c r="S1181" s="129" t="s">
        <v>832</v>
      </c>
      <c r="T1181" s="136"/>
      <c r="U1181" s="131" t="s">
        <v>833</v>
      </c>
    </row>
    <row r="1182" spans="1:21" ht="58" hidden="1" x14ac:dyDescent="0.35">
      <c r="A1182" s="121" t="str">
        <f>IFERROR(VLOOKUP(B1182,[42]lista!$B$2:$C$46,2,0),"")</f>
        <v>Veszprém</v>
      </c>
      <c r="B1182" s="122" t="s">
        <v>1024</v>
      </c>
      <c r="C1182" s="123" t="s">
        <v>591</v>
      </c>
      <c r="D1182" s="124" t="s">
        <v>856</v>
      </c>
      <c r="E1182" s="125" t="s">
        <v>75</v>
      </c>
      <c r="F1182" s="57" t="str">
        <f>VLOOKUP(D1182,Háttér!$Q$2:$R$24,2,0)</f>
        <v>Épületgépészet</v>
      </c>
      <c r="G1182" s="57" t="str">
        <f t="shared" si="36"/>
        <v>Veszprémi SZC Öveges József Technikum és Kollégium Épületgépészet</v>
      </c>
      <c r="H1182" s="126" t="s">
        <v>75</v>
      </c>
      <c r="I1182" s="127" t="s">
        <v>75</v>
      </c>
      <c r="J1182" s="126" t="s">
        <v>75</v>
      </c>
      <c r="K1182" s="128">
        <v>16</v>
      </c>
      <c r="L1182" s="128">
        <v>32</v>
      </c>
      <c r="M1182" s="117">
        <v>6</v>
      </c>
      <c r="N1182" s="128">
        <v>0</v>
      </c>
      <c r="O1182" s="128"/>
      <c r="P1182" s="128">
        <v>0</v>
      </c>
      <c r="Q1182" s="116" t="str">
        <f t="shared" si="37"/>
        <v>+</v>
      </c>
      <c r="R1182" s="118"/>
      <c r="S1182" s="129" t="s">
        <v>832</v>
      </c>
      <c r="T1182" s="133" t="s">
        <v>1025</v>
      </c>
      <c r="U1182" s="131" t="s">
        <v>833</v>
      </c>
    </row>
    <row r="1183" spans="1:21" ht="29" hidden="1" x14ac:dyDescent="0.35">
      <c r="A1183" s="121" t="str">
        <f>IFERROR(VLOOKUP(B1183,[42]lista!$B$2:$C$46,2,0),"")</f>
        <v>Veszprém</v>
      </c>
      <c r="B1183" s="122" t="s">
        <v>1024</v>
      </c>
      <c r="C1183" s="123" t="s">
        <v>591</v>
      </c>
      <c r="D1183" s="124" t="s">
        <v>848</v>
      </c>
      <c r="E1183" s="125" t="s">
        <v>75</v>
      </c>
      <c r="F1183" s="57" t="str">
        <f>VLOOKUP(D1183,Háttér!$Q$2:$R$24,2,0)</f>
        <v>Kereskedelem</v>
      </c>
      <c r="G1183" s="57" t="str">
        <f t="shared" si="36"/>
        <v>Veszprémi SZC Öveges József Technikum és Kollégium Kereskedelem</v>
      </c>
      <c r="H1183" s="126" t="s">
        <v>75</v>
      </c>
      <c r="I1183" s="127" t="s">
        <v>75</v>
      </c>
      <c r="J1183" s="126" t="s">
        <v>75</v>
      </c>
      <c r="K1183" s="128">
        <v>16</v>
      </c>
      <c r="L1183" s="128">
        <v>52</v>
      </c>
      <c r="M1183" s="117">
        <v>12</v>
      </c>
      <c r="N1183" s="128">
        <v>38</v>
      </c>
      <c r="O1183" s="128"/>
      <c r="P1183" s="128">
        <v>14</v>
      </c>
      <c r="Q1183" s="116" t="str">
        <f t="shared" si="37"/>
        <v>-</v>
      </c>
      <c r="R1183" s="118"/>
      <c r="S1183" s="129" t="s">
        <v>832</v>
      </c>
      <c r="T1183" s="136"/>
      <c r="U1183" s="131" t="s">
        <v>833</v>
      </c>
    </row>
    <row r="1184" spans="1:21" ht="29" hidden="1" x14ac:dyDescent="0.35">
      <c r="A1184" s="121" t="str">
        <f>IFERROR(VLOOKUP(B1184,[42]lista!$B$2:$C$46,2,0),"")</f>
        <v>Veszprém</v>
      </c>
      <c r="B1184" s="122" t="s">
        <v>1024</v>
      </c>
      <c r="C1184" s="123" t="s">
        <v>587</v>
      </c>
      <c r="D1184" s="124" t="s">
        <v>831</v>
      </c>
      <c r="E1184" s="125" t="s">
        <v>75</v>
      </c>
      <c r="F1184" s="57" t="str">
        <f>VLOOKUP(D1184,Háttér!$Q$2:$R$24,2,0)</f>
        <v>Turizmus_vendéglátás</v>
      </c>
      <c r="G1184" s="57" t="str">
        <f t="shared" si="36"/>
        <v>Veszprémi SZC "SÉF" Vendéglátás-Turizmus Technikum és Szakképző Iskola Turizmus_vendéglátás</v>
      </c>
      <c r="H1184" s="126" t="s">
        <v>75</v>
      </c>
      <c r="I1184" s="127" t="s">
        <v>75</v>
      </c>
      <c r="J1184" s="126" t="s">
        <v>75</v>
      </c>
      <c r="K1184" s="128">
        <v>64</v>
      </c>
      <c r="L1184" s="128">
        <v>276</v>
      </c>
      <c r="M1184" s="117">
        <v>59</v>
      </c>
      <c r="N1184" s="128">
        <v>352</v>
      </c>
      <c r="O1184" s="128"/>
      <c r="P1184" s="128">
        <v>50</v>
      </c>
      <c r="Q1184" s="116" t="str">
        <f t="shared" si="37"/>
        <v>+</v>
      </c>
      <c r="R1184" s="118"/>
      <c r="S1184" s="129" t="s">
        <v>832</v>
      </c>
      <c r="T1184" s="136"/>
      <c r="U1184" s="131" t="s">
        <v>833</v>
      </c>
    </row>
    <row r="1185" spans="1:21" ht="43.5" hidden="1" x14ac:dyDescent="0.35">
      <c r="A1185" s="121" t="str">
        <f>IFERROR(VLOOKUP(B1185,[42]lista!$B$2:$C$46,2,0),"")</f>
        <v>Veszprém</v>
      </c>
      <c r="B1185" s="122" t="s">
        <v>1024</v>
      </c>
      <c r="C1185" s="123" t="s">
        <v>592</v>
      </c>
      <c r="D1185" s="124" t="s">
        <v>850</v>
      </c>
      <c r="E1185" s="125" t="s">
        <v>75</v>
      </c>
      <c r="F1185" s="57" t="str">
        <f>VLOOKUP(D1185,Háttér!$Q$2:$R$24,2,0)</f>
        <v>Szociális</v>
      </c>
      <c r="G1185" s="57" t="str">
        <f t="shared" si="36"/>
        <v>Veszprémi SZC Szent-Györgyi Albert Technikum és Kollégium Szociális</v>
      </c>
      <c r="H1185" s="126" t="s">
        <v>75</v>
      </c>
      <c r="I1185" s="127" t="s">
        <v>75</v>
      </c>
      <c r="J1185" s="126" t="s">
        <v>75</v>
      </c>
      <c r="K1185" s="128">
        <v>32</v>
      </c>
      <c r="L1185" s="128">
        <v>51</v>
      </c>
      <c r="M1185" s="117">
        <v>16</v>
      </c>
      <c r="N1185" s="128">
        <v>42</v>
      </c>
      <c r="O1185" s="128"/>
      <c r="P1185" s="128">
        <v>23</v>
      </c>
      <c r="Q1185" s="116" t="str">
        <f t="shared" si="37"/>
        <v>-</v>
      </c>
      <c r="R1185" s="118"/>
      <c r="S1185" s="129" t="s">
        <v>832</v>
      </c>
      <c r="T1185" s="130" t="s">
        <v>1028</v>
      </c>
      <c r="U1185" s="131" t="s">
        <v>833</v>
      </c>
    </row>
    <row r="1186" spans="1:21" ht="43.5" hidden="1" x14ac:dyDescent="0.35">
      <c r="A1186" s="121" t="str">
        <f>IFERROR(VLOOKUP(B1186,[42]lista!$B$2:$C$46,2,0),"")</f>
        <v>Veszprém</v>
      </c>
      <c r="B1186" s="122" t="s">
        <v>1024</v>
      </c>
      <c r="C1186" s="123" t="s">
        <v>592</v>
      </c>
      <c r="D1186" s="124" t="s">
        <v>841</v>
      </c>
      <c r="E1186" s="125" t="s">
        <v>75</v>
      </c>
      <c r="F1186" s="57" t="str">
        <f>VLOOKUP(D1186,Háttér!$Q$2:$R$24,2,0)</f>
        <v>Egészségügy</v>
      </c>
      <c r="G1186" s="57" t="str">
        <f t="shared" si="36"/>
        <v>Veszprémi SZC Szent-Györgyi Albert Technikum és Kollégium Egészségügy</v>
      </c>
      <c r="H1186" s="126" t="s">
        <v>75</v>
      </c>
      <c r="I1186" s="127" t="s">
        <v>75</v>
      </c>
      <c r="J1186" s="126" t="s">
        <v>75</v>
      </c>
      <c r="K1186" s="128">
        <v>32</v>
      </c>
      <c r="L1186" s="128">
        <v>48</v>
      </c>
      <c r="M1186" s="117">
        <v>14</v>
      </c>
      <c r="N1186" s="128">
        <v>22</v>
      </c>
      <c r="O1186" s="128"/>
      <c r="P1186" s="128">
        <v>8</v>
      </c>
      <c r="Q1186" s="116" t="str">
        <f t="shared" si="37"/>
        <v>+</v>
      </c>
      <c r="R1186" s="118"/>
      <c r="S1186" s="129" t="s">
        <v>832</v>
      </c>
      <c r="T1186" s="221" t="s">
        <v>1030</v>
      </c>
      <c r="U1186" s="131" t="s">
        <v>843</v>
      </c>
    </row>
    <row r="1187" spans="1:21" ht="43.5" hidden="1" x14ac:dyDescent="0.35">
      <c r="A1187" s="121" t="str">
        <f>IFERROR(VLOOKUP(B1187,[42]lista!$B$2:$C$46,2,0),"")</f>
        <v>Veszprém</v>
      </c>
      <c r="B1187" s="122" t="s">
        <v>1024</v>
      </c>
      <c r="C1187" s="123" t="s">
        <v>592</v>
      </c>
      <c r="D1187" s="124" t="s">
        <v>837</v>
      </c>
      <c r="E1187" s="125" t="s">
        <v>75</v>
      </c>
      <c r="F1187" s="57" t="str">
        <f>VLOOKUP(D1187,Háttér!$Q$2:$R$24,2,0)</f>
        <v>Rendészet_és_közszolgálat</v>
      </c>
      <c r="G1187" s="57" t="str">
        <f t="shared" si="36"/>
        <v>Veszprémi SZC Szent-Györgyi Albert Technikum és Kollégium Rendészet_és_közszolgálat</v>
      </c>
      <c r="H1187" s="126" t="s">
        <v>75</v>
      </c>
      <c r="I1187" s="127" t="s">
        <v>75</v>
      </c>
      <c r="J1187" s="126" t="s">
        <v>75</v>
      </c>
      <c r="K1187" s="128">
        <v>16</v>
      </c>
      <c r="L1187" s="128">
        <v>68</v>
      </c>
      <c r="M1187" s="117">
        <v>16</v>
      </c>
      <c r="N1187" s="128">
        <v>55</v>
      </c>
      <c r="O1187" s="128"/>
      <c r="P1187" s="128">
        <v>17</v>
      </c>
      <c r="Q1187" s="116" t="str">
        <f t="shared" si="37"/>
        <v>-</v>
      </c>
      <c r="R1187" s="118"/>
      <c r="S1187" s="129" t="s">
        <v>832</v>
      </c>
      <c r="T1187" s="130" t="s">
        <v>1028</v>
      </c>
      <c r="U1187" s="131" t="s">
        <v>839</v>
      </c>
    </row>
    <row r="1188" spans="1:21" ht="43.5" hidden="1" x14ac:dyDescent="0.35">
      <c r="A1188" s="121" t="str">
        <f>IFERROR(VLOOKUP(B1188,[42]lista!$B$2:$C$46,2,0),"")</f>
        <v>Veszprém</v>
      </c>
      <c r="B1188" s="122" t="s">
        <v>1024</v>
      </c>
      <c r="C1188" s="123" t="s">
        <v>592</v>
      </c>
      <c r="D1188" s="124" t="s">
        <v>835</v>
      </c>
      <c r="E1188" s="125" t="s">
        <v>75</v>
      </c>
      <c r="F1188" s="57" t="str">
        <f>VLOOKUP(D1188,Háttér!$Q$2:$R$24,2,0)</f>
        <v>Informatika_és_távközlés</v>
      </c>
      <c r="G1188" s="57" t="str">
        <f t="shared" si="36"/>
        <v>Veszprémi SZC Szent-Györgyi Albert Technikum és Kollégium Informatika_és_távközlés</v>
      </c>
      <c r="H1188" s="126" t="s">
        <v>75</v>
      </c>
      <c r="I1188" s="127" t="s">
        <v>75</v>
      </c>
      <c r="J1188" s="126" t="s">
        <v>75</v>
      </c>
      <c r="K1188" s="128">
        <v>16</v>
      </c>
      <c r="L1188" s="128">
        <v>48</v>
      </c>
      <c r="M1188" s="117">
        <v>15</v>
      </c>
      <c r="N1188" s="128">
        <v>41</v>
      </c>
      <c r="O1188" s="128"/>
      <c r="P1188" s="128">
        <v>12</v>
      </c>
      <c r="Q1188" s="116" t="str">
        <f t="shared" si="37"/>
        <v>+</v>
      </c>
      <c r="R1188" s="118"/>
      <c r="S1188" s="129" t="s">
        <v>832</v>
      </c>
      <c r="T1188" s="130" t="s">
        <v>1028</v>
      </c>
      <c r="U1188" s="131" t="s">
        <v>833</v>
      </c>
    </row>
    <row r="1189" spans="1:21" ht="15.5" hidden="1" x14ac:dyDescent="0.35">
      <c r="A1189" s="121" t="str">
        <f>IFERROR(VLOOKUP(B1189,[42]lista!$B$2:$C$46,2,0),"")</f>
        <v>Veszprém</v>
      </c>
      <c r="B1189" s="122" t="s">
        <v>1024</v>
      </c>
      <c r="C1189" s="123" t="s">
        <v>593</v>
      </c>
      <c r="D1189" s="124" t="s">
        <v>851</v>
      </c>
      <c r="E1189" s="125" t="s">
        <v>75</v>
      </c>
      <c r="F1189" s="57" t="str">
        <f>VLOOKUP(D1189,Háttér!$Q$2:$R$24,2,0)</f>
        <v>Építőipar</v>
      </c>
      <c r="G1189" s="57" t="str">
        <f t="shared" si="36"/>
        <v>Veszprémi SZC Táncsics Mihály Technikum Építőipar</v>
      </c>
      <c r="H1189" s="126" t="s">
        <v>75</v>
      </c>
      <c r="I1189" s="127" t="s">
        <v>75</v>
      </c>
      <c r="J1189" s="126" t="s">
        <v>75</v>
      </c>
      <c r="K1189" s="128">
        <v>16</v>
      </c>
      <c r="L1189" s="128">
        <v>86</v>
      </c>
      <c r="M1189" s="117">
        <v>20</v>
      </c>
      <c r="N1189" s="128">
        <v>99</v>
      </c>
      <c r="O1189" s="128"/>
      <c r="P1189" s="128">
        <v>0</v>
      </c>
      <c r="Q1189" s="116" t="str">
        <f t="shared" si="37"/>
        <v>+</v>
      </c>
      <c r="R1189" s="118"/>
      <c r="S1189" s="129" t="s">
        <v>832</v>
      </c>
      <c r="T1189" s="136"/>
      <c r="U1189" s="131" t="s">
        <v>833</v>
      </c>
    </row>
    <row r="1190" spans="1:21" ht="72.5" hidden="1" x14ac:dyDescent="0.35">
      <c r="A1190" s="121" t="str">
        <f>IFERROR(VLOOKUP(B1190,[42]lista!$B$2:$C$46,2,0),"")</f>
        <v>Veszprém</v>
      </c>
      <c r="B1190" s="122" t="s">
        <v>1024</v>
      </c>
      <c r="C1190" s="123" t="s">
        <v>593</v>
      </c>
      <c r="D1190" s="124" t="s">
        <v>844</v>
      </c>
      <c r="E1190" s="125" t="s">
        <v>75</v>
      </c>
      <c r="F1190" s="57" t="str">
        <f>VLOOKUP(D1190,Háttér!$Q$2:$R$24,2,0)</f>
        <v>Fa_és_bútoripar</v>
      </c>
      <c r="G1190" s="57" t="str">
        <f t="shared" si="36"/>
        <v>Veszprémi SZC Táncsics Mihály Technikum Fa_és_bútoripar</v>
      </c>
      <c r="H1190" s="126" t="s">
        <v>75</v>
      </c>
      <c r="I1190" s="127" t="s">
        <v>75</v>
      </c>
      <c r="J1190" s="126" t="s">
        <v>75</v>
      </c>
      <c r="K1190" s="128">
        <v>16</v>
      </c>
      <c r="L1190" s="128">
        <v>59</v>
      </c>
      <c r="M1190" s="117">
        <v>14</v>
      </c>
      <c r="N1190" s="128">
        <v>0</v>
      </c>
      <c r="O1190" s="128"/>
      <c r="P1190" s="128">
        <v>0</v>
      </c>
      <c r="Q1190" s="116" t="str">
        <f t="shared" si="37"/>
        <v>+</v>
      </c>
      <c r="R1190" s="118"/>
      <c r="S1190" s="129" t="s">
        <v>832</v>
      </c>
      <c r="T1190" s="133" t="s">
        <v>1031</v>
      </c>
      <c r="U1190" s="131" t="s">
        <v>833</v>
      </c>
    </row>
    <row r="1191" spans="1:21" ht="15.5" hidden="1" x14ac:dyDescent="0.35">
      <c r="A1191" s="121" t="str">
        <f>IFERROR(VLOOKUP(B1191,[42]lista!$B$2:$C$46,2,0),"")</f>
        <v>Veszprém</v>
      </c>
      <c r="B1191" s="122" t="s">
        <v>1024</v>
      </c>
      <c r="C1191" s="123" t="s">
        <v>593</v>
      </c>
      <c r="D1191" s="124" t="s">
        <v>840</v>
      </c>
      <c r="E1191" s="125" t="s">
        <v>75</v>
      </c>
      <c r="F1191" s="57" t="str">
        <f>VLOOKUP(D1191,Háttér!$Q$2:$R$24,2,0)</f>
        <v>Szépészet</v>
      </c>
      <c r="G1191" s="57" t="str">
        <f t="shared" si="36"/>
        <v>Veszprémi SZC Táncsics Mihály Technikum Szépészet</v>
      </c>
      <c r="H1191" s="126" t="s">
        <v>75</v>
      </c>
      <c r="I1191" s="127" t="s">
        <v>75</v>
      </c>
      <c r="J1191" s="126" t="s">
        <v>75</v>
      </c>
      <c r="K1191" s="128">
        <v>32</v>
      </c>
      <c r="L1191" s="128">
        <v>255</v>
      </c>
      <c r="M1191" s="117">
        <v>32</v>
      </c>
      <c r="N1191" s="128">
        <v>222</v>
      </c>
      <c r="O1191" s="128"/>
      <c r="P1191" s="128">
        <v>28</v>
      </c>
      <c r="Q1191" s="116" t="str">
        <f t="shared" si="37"/>
        <v>+</v>
      </c>
      <c r="R1191" s="118"/>
      <c r="S1191" s="129" t="s">
        <v>832</v>
      </c>
      <c r="T1191" s="136"/>
      <c r="U1191" s="131" t="s">
        <v>833</v>
      </c>
    </row>
    <row r="1192" spans="1:21" ht="29" hidden="1" x14ac:dyDescent="0.35">
      <c r="A1192" s="121" t="str">
        <f>IFERROR(VLOOKUP(B1192,[42]lista!$B$2:$C$46,2,0),"")</f>
        <v>Veszprém</v>
      </c>
      <c r="B1192" s="122" t="s">
        <v>1024</v>
      </c>
      <c r="C1192" s="123" t="s">
        <v>593</v>
      </c>
      <c r="D1192" s="124" t="s">
        <v>837</v>
      </c>
      <c r="E1192" s="125" t="s">
        <v>75</v>
      </c>
      <c r="F1192" s="57" t="str">
        <f>VLOOKUP(D1192,Háttér!$Q$2:$R$24,2,0)</f>
        <v>Rendészet_és_közszolgálat</v>
      </c>
      <c r="G1192" s="57" t="str">
        <f t="shared" si="36"/>
        <v>Veszprémi SZC Táncsics Mihály Technikum Rendészet_és_közszolgálat</v>
      </c>
      <c r="H1192" s="126" t="s">
        <v>75</v>
      </c>
      <c r="I1192" s="127" t="s">
        <v>75</v>
      </c>
      <c r="J1192" s="126" t="s">
        <v>75</v>
      </c>
      <c r="K1192" s="128">
        <v>16</v>
      </c>
      <c r="L1192" s="128">
        <v>151</v>
      </c>
      <c r="M1192" s="117">
        <v>16</v>
      </c>
      <c r="N1192" s="128">
        <v>126</v>
      </c>
      <c r="O1192" s="128"/>
      <c r="P1192" s="128">
        <v>16</v>
      </c>
      <c r="Q1192" s="116" t="str">
        <f t="shared" si="37"/>
        <v>+</v>
      </c>
      <c r="R1192" s="118"/>
      <c r="S1192" s="129" t="s">
        <v>832</v>
      </c>
      <c r="T1192" s="136"/>
      <c r="U1192" s="131" t="s">
        <v>839</v>
      </c>
    </row>
    <row r="1193" spans="1:21" ht="15.5" hidden="1" x14ac:dyDescent="0.35">
      <c r="A1193" s="121" t="str">
        <f>IFERROR(VLOOKUP(B1193,[42]lista!$B$2:$C$46,2,0),"")</f>
        <v>Veszprém</v>
      </c>
      <c r="B1193" s="122" t="s">
        <v>1024</v>
      </c>
      <c r="C1193" s="123" t="s">
        <v>593</v>
      </c>
      <c r="D1193" s="124" t="s">
        <v>861</v>
      </c>
      <c r="E1193" s="125" t="s">
        <v>75</v>
      </c>
      <c r="F1193" s="57" t="str">
        <f>VLOOKUP(D1193,Háttér!$Q$2:$R$24,2,0)</f>
        <v>Sport</v>
      </c>
      <c r="G1193" s="57" t="str">
        <f t="shared" si="36"/>
        <v>Veszprémi SZC Táncsics Mihály Technikum Sport</v>
      </c>
      <c r="H1193" s="126" t="s">
        <v>75</v>
      </c>
      <c r="I1193" s="127" t="s">
        <v>75</v>
      </c>
      <c r="J1193" s="126" t="s">
        <v>75</v>
      </c>
      <c r="K1193" s="128">
        <v>16</v>
      </c>
      <c r="L1193" s="128">
        <v>96</v>
      </c>
      <c r="M1193" s="117">
        <v>16</v>
      </c>
      <c r="N1193" s="128">
        <v>100</v>
      </c>
      <c r="O1193" s="128"/>
      <c r="P1193" s="128">
        <v>23</v>
      </c>
      <c r="Q1193" s="116" t="str">
        <f t="shared" si="37"/>
        <v>-</v>
      </c>
      <c r="R1193" s="118"/>
      <c r="S1193" s="129" t="s">
        <v>832</v>
      </c>
      <c r="T1193" s="136"/>
      <c r="U1193" s="131" t="s">
        <v>833</v>
      </c>
    </row>
    <row r="1194" spans="1:21" ht="29" hidden="1" x14ac:dyDescent="0.35">
      <c r="A1194" s="121" t="str">
        <f>IFERROR(VLOOKUP(B1194,[43]lista!$B$2:$C$46,2,0),"")</f>
        <v>Zala</v>
      </c>
      <c r="B1194" s="122" t="s">
        <v>1032</v>
      </c>
      <c r="C1194" s="123" t="s">
        <v>596</v>
      </c>
      <c r="D1194" s="124" t="s">
        <v>836</v>
      </c>
      <c r="E1194" s="125" t="s">
        <v>75</v>
      </c>
      <c r="F1194" s="57" t="str">
        <f>VLOOKUP(D1194,Háttér!$Q$2:$R$24,2,0)</f>
        <v>Gazdálkodás_és_menedzsment</v>
      </c>
      <c r="G1194" s="57" t="str">
        <f t="shared" si="36"/>
        <v>Zalaegerszegi SZC Csány László Technikum Gazdálkodás_és_menedzsment</v>
      </c>
      <c r="H1194" s="126" t="s">
        <v>75</v>
      </c>
      <c r="I1194" s="127" t="s">
        <v>75</v>
      </c>
      <c r="J1194" s="126" t="s">
        <v>75</v>
      </c>
      <c r="K1194" s="128">
        <v>56</v>
      </c>
      <c r="L1194" s="128">
        <v>216</v>
      </c>
      <c r="M1194" s="117">
        <v>56</v>
      </c>
      <c r="N1194" s="128">
        <v>296</v>
      </c>
      <c r="O1194" s="128"/>
      <c r="P1194" s="128">
        <v>56</v>
      </c>
      <c r="Q1194" s="116" t="str">
        <f t="shared" si="37"/>
        <v>+</v>
      </c>
      <c r="R1194" s="118"/>
      <c r="S1194" s="129" t="s">
        <v>832</v>
      </c>
      <c r="T1194" s="136"/>
      <c r="U1194" s="131" t="s">
        <v>833</v>
      </c>
    </row>
    <row r="1195" spans="1:21" ht="29" hidden="1" x14ac:dyDescent="0.35">
      <c r="A1195" s="121" t="str">
        <f>IFERROR(VLOOKUP(B1195,[43]lista!$B$2:$C$46,2,0),"")</f>
        <v>Zala</v>
      </c>
      <c r="B1195" s="122" t="s">
        <v>1032</v>
      </c>
      <c r="C1195" s="123" t="s">
        <v>596</v>
      </c>
      <c r="D1195" s="124" t="s">
        <v>835</v>
      </c>
      <c r="E1195" s="125" t="s">
        <v>75</v>
      </c>
      <c r="F1195" s="57" t="str">
        <f>VLOOKUP(D1195,Háttér!$Q$2:$R$24,2,0)</f>
        <v>Informatika_és_távközlés</v>
      </c>
      <c r="G1195" s="57" t="str">
        <f t="shared" si="36"/>
        <v>Zalaegerszegi SZC Csány László Technikum Informatika_és_távközlés</v>
      </c>
      <c r="H1195" s="126" t="s">
        <v>75</v>
      </c>
      <c r="I1195" s="127" t="s">
        <v>75</v>
      </c>
      <c r="J1195" s="126" t="s">
        <v>75</v>
      </c>
      <c r="K1195" s="128">
        <v>56</v>
      </c>
      <c r="L1195" s="128">
        <v>184</v>
      </c>
      <c r="M1195" s="117">
        <v>56</v>
      </c>
      <c r="N1195" s="128">
        <v>234</v>
      </c>
      <c r="O1195" s="128"/>
      <c r="P1195" s="128">
        <v>52</v>
      </c>
      <c r="Q1195" s="116" t="str">
        <f t="shared" si="37"/>
        <v>+</v>
      </c>
      <c r="R1195" s="118"/>
      <c r="S1195" s="129" t="s">
        <v>832</v>
      </c>
      <c r="T1195" s="136"/>
      <c r="U1195" s="131" t="s">
        <v>833</v>
      </c>
    </row>
    <row r="1196" spans="1:21" ht="29" hidden="1" x14ac:dyDescent="0.35">
      <c r="A1196" s="121" t="str">
        <f>IFERROR(VLOOKUP(B1196,[43]lista!$B$2:$C$46,2,0),"")</f>
        <v>Zala</v>
      </c>
      <c r="B1196" s="122" t="s">
        <v>1032</v>
      </c>
      <c r="C1196" s="123" t="s">
        <v>597</v>
      </c>
      <c r="D1196" s="124" t="s">
        <v>841</v>
      </c>
      <c r="E1196" s="125" t="s">
        <v>75</v>
      </c>
      <c r="F1196" s="57" t="str">
        <f>VLOOKUP(D1196,Háttér!$Q$2:$R$24,2,0)</f>
        <v>Egészségügy</v>
      </c>
      <c r="G1196" s="57" t="str">
        <f t="shared" si="36"/>
        <v>Zalaegerszegi SZC Deák Ferenc Technikum Egészségügy</v>
      </c>
      <c r="H1196" s="126" t="s">
        <v>75</v>
      </c>
      <c r="I1196" s="127" t="s">
        <v>75</v>
      </c>
      <c r="J1196" s="126" t="s">
        <v>75</v>
      </c>
      <c r="K1196" s="128">
        <v>48</v>
      </c>
      <c r="L1196" s="128">
        <v>98</v>
      </c>
      <c r="M1196" s="117">
        <v>35</v>
      </c>
      <c r="N1196" s="128">
        <v>93</v>
      </c>
      <c r="O1196" s="128"/>
      <c r="P1196" s="128">
        <v>38</v>
      </c>
      <c r="Q1196" s="116" t="str">
        <f t="shared" si="37"/>
        <v>-</v>
      </c>
      <c r="R1196" s="118"/>
      <c r="S1196" s="129" t="s">
        <v>832</v>
      </c>
      <c r="T1196" s="136"/>
      <c r="U1196" s="131" t="s">
        <v>843</v>
      </c>
    </row>
    <row r="1197" spans="1:21" ht="15.5" hidden="1" x14ac:dyDescent="0.35">
      <c r="A1197" s="121" t="str">
        <f>IFERROR(VLOOKUP(B1197,[43]lista!$B$2:$C$46,2,0),"")</f>
        <v>Zala</v>
      </c>
      <c r="B1197" s="122" t="s">
        <v>1032</v>
      </c>
      <c r="C1197" s="123" t="s">
        <v>597</v>
      </c>
      <c r="D1197" s="124" t="s">
        <v>844</v>
      </c>
      <c r="E1197" s="125" t="s">
        <v>75</v>
      </c>
      <c r="F1197" s="57" t="str">
        <f>VLOOKUP(D1197,Háttér!$Q$2:$R$24,2,0)</f>
        <v>Fa_és_bútoripar</v>
      </c>
      <c r="G1197" s="57" t="str">
        <f t="shared" si="36"/>
        <v>Zalaegerszegi SZC Deák Ferenc Technikum Fa_és_bútoripar</v>
      </c>
      <c r="H1197" s="126" t="s">
        <v>75</v>
      </c>
      <c r="I1197" s="127" t="s">
        <v>75</v>
      </c>
      <c r="J1197" s="126" t="s">
        <v>75</v>
      </c>
      <c r="K1197" s="128">
        <v>32</v>
      </c>
      <c r="L1197" s="128">
        <v>33</v>
      </c>
      <c r="M1197" s="117">
        <v>9</v>
      </c>
      <c r="N1197" s="128">
        <v>55</v>
      </c>
      <c r="O1197" s="128"/>
      <c r="P1197" s="128">
        <v>24</v>
      </c>
      <c r="Q1197" s="116" t="str">
        <f t="shared" si="37"/>
        <v>-</v>
      </c>
      <c r="R1197" s="118"/>
      <c r="S1197" s="129" t="s">
        <v>832</v>
      </c>
      <c r="T1197" s="136"/>
      <c r="U1197" s="131" t="s">
        <v>833</v>
      </c>
    </row>
    <row r="1198" spans="1:21" ht="15.5" hidden="1" x14ac:dyDescent="0.35">
      <c r="A1198" s="121" t="str">
        <f>IFERROR(VLOOKUP(B1198,[43]lista!$B$2:$C$46,2,0),"")</f>
        <v>Zala</v>
      </c>
      <c r="B1198" s="122" t="s">
        <v>1032</v>
      </c>
      <c r="C1198" s="123" t="s">
        <v>597</v>
      </c>
      <c r="D1198" s="124" t="s">
        <v>861</v>
      </c>
      <c r="E1198" s="125" t="s">
        <v>75</v>
      </c>
      <c r="F1198" s="57" t="str">
        <f>VLOOKUP(D1198,Háttér!$Q$2:$R$24,2,0)</f>
        <v>Sport</v>
      </c>
      <c r="G1198" s="57" t="str">
        <f t="shared" si="36"/>
        <v>Zalaegerszegi SZC Deák Ferenc Technikum Sport</v>
      </c>
      <c r="H1198" s="126" t="s">
        <v>75</v>
      </c>
      <c r="I1198" s="127" t="s">
        <v>75</v>
      </c>
      <c r="J1198" s="126" t="s">
        <v>75</v>
      </c>
      <c r="K1198" s="128">
        <v>24</v>
      </c>
      <c r="L1198" s="128">
        <v>29</v>
      </c>
      <c r="M1198" s="117">
        <v>9</v>
      </c>
      <c r="N1198" s="128">
        <v>35</v>
      </c>
      <c r="O1198" s="128"/>
      <c r="P1198" s="128">
        <v>17</v>
      </c>
      <c r="Q1198" s="116" t="str">
        <f t="shared" si="37"/>
        <v>-</v>
      </c>
      <c r="R1198" s="118"/>
      <c r="S1198" s="129" t="s">
        <v>832</v>
      </c>
      <c r="T1198" s="137"/>
      <c r="U1198" s="131" t="s">
        <v>833</v>
      </c>
    </row>
    <row r="1199" spans="1:21" ht="15.5" hidden="1" x14ac:dyDescent="0.35">
      <c r="A1199" s="121" t="str">
        <f>IFERROR(VLOOKUP(B1199,[43]lista!$B$2:$C$46,2,0),"")</f>
        <v>Zala</v>
      </c>
      <c r="B1199" s="122" t="s">
        <v>1032</v>
      </c>
      <c r="C1199" s="123" t="s">
        <v>597</v>
      </c>
      <c r="D1199" s="124" t="s">
        <v>850</v>
      </c>
      <c r="E1199" s="125" t="s">
        <v>75</v>
      </c>
      <c r="F1199" s="57" t="str">
        <f>VLOOKUP(D1199,Háttér!$Q$2:$R$24,2,0)</f>
        <v>Szociális</v>
      </c>
      <c r="G1199" s="57" t="str">
        <f t="shared" si="36"/>
        <v>Zalaegerszegi SZC Deák Ferenc Technikum Szociális</v>
      </c>
      <c r="H1199" s="126" t="s">
        <v>75</v>
      </c>
      <c r="I1199" s="127" t="s">
        <v>75</v>
      </c>
      <c r="J1199" s="126" t="s">
        <v>75</v>
      </c>
      <c r="K1199" s="128">
        <v>32</v>
      </c>
      <c r="L1199" s="128">
        <v>128</v>
      </c>
      <c r="M1199" s="117">
        <v>32</v>
      </c>
      <c r="N1199" s="128">
        <v>110</v>
      </c>
      <c r="O1199" s="128"/>
      <c r="P1199" s="128">
        <v>28</v>
      </c>
      <c r="Q1199" s="116" t="str">
        <f t="shared" si="37"/>
        <v>+</v>
      </c>
      <c r="R1199" s="118"/>
      <c r="S1199" s="129" t="s">
        <v>832</v>
      </c>
      <c r="T1199" s="136"/>
      <c r="U1199" s="131" t="s">
        <v>833</v>
      </c>
    </row>
    <row r="1200" spans="1:21" ht="15.5" hidden="1" x14ac:dyDescent="0.35">
      <c r="A1200" s="121" t="str">
        <f>IFERROR(VLOOKUP(B1200,[43]lista!$B$2:$C$46,2,0),"")</f>
        <v>Zala</v>
      </c>
      <c r="B1200" s="122" t="s">
        <v>1032</v>
      </c>
      <c r="C1200" s="123" t="s">
        <v>603</v>
      </c>
      <c r="D1200" s="124" t="s">
        <v>851</v>
      </c>
      <c r="E1200" s="125" t="s">
        <v>75</v>
      </c>
      <c r="F1200" s="57" t="str">
        <f>VLOOKUP(D1200,Háttér!$Q$2:$R$24,2,0)</f>
        <v>Építőipar</v>
      </c>
      <c r="G1200" s="57" t="str">
        <f t="shared" si="36"/>
        <v>Zalaegerszegi SZC Széchenyi István Technikum Építőipar</v>
      </c>
      <c r="H1200" s="126" t="s">
        <v>75</v>
      </c>
      <c r="I1200" s="127" t="s">
        <v>75</v>
      </c>
      <c r="J1200" s="126" t="s">
        <v>75</v>
      </c>
      <c r="K1200" s="128">
        <v>20</v>
      </c>
      <c r="L1200" s="128">
        <v>47</v>
      </c>
      <c r="M1200" s="117">
        <v>20</v>
      </c>
      <c r="N1200" s="128">
        <v>42</v>
      </c>
      <c r="O1200" s="128"/>
      <c r="P1200" s="128">
        <v>14</v>
      </c>
      <c r="Q1200" s="116" t="str">
        <f t="shared" si="37"/>
        <v>+</v>
      </c>
      <c r="R1200" s="118"/>
      <c r="S1200" s="129" t="s">
        <v>832</v>
      </c>
      <c r="T1200" s="136"/>
      <c r="U1200" s="131" t="s">
        <v>833</v>
      </c>
    </row>
    <row r="1201" spans="1:21" ht="15.5" hidden="1" x14ac:dyDescent="0.35">
      <c r="A1201" s="121" t="str">
        <f>IFERROR(VLOOKUP(B1201,[43]lista!$B$2:$C$46,2,0),"")</f>
        <v>Zala</v>
      </c>
      <c r="B1201" s="122" t="s">
        <v>1032</v>
      </c>
      <c r="C1201" s="123" t="s">
        <v>603</v>
      </c>
      <c r="D1201" s="124" t="s">
        <v>851</v>
      </c>
      <c r="E1201" s="125" t="s">
        <v>75</v>
      </c>
      <c r="F1201" s="57" t="str">
        <f>VLOOKUP(D1201,Háttér!$Q$2:$R$24,2,0)</f>
        <v>Építőipar</v>
      </c>
      <c r="G1201" s="57" t="str">
        <f t="shared" si="36"/>
        <v>Zalaegerszegi SZC Széchenyi István Technikum Építőipar</v>
      </c>
      <c r="H1201" s="126" t="s">
        <v>75</v>
      </c>
      <c r="I1201" s="127" t="s">
        <v>75</v>
      </c>
      <c r="J1201" s="126" t="s">
        <v>75</v>
      </c>
      <c r="K1201" s="128">
        <v>14</v>
      </c>
      <c r="L1201" s="128">
        <v>9</v>
      </c>
      <c r="M1201" s="117">
        <v>1</v>
      </c>
      <c r="N1201" s="128">
        <v>0</v>
      </c>
      <c r="O1201" s="128"/>
      <c r="P1201" s="128">
        <v>0</v>
      </c>
      <c r="Q1201" s="116" t="str">
        <f t="shared" si="37"/>
        <v>+</v>
      </c>
      <c r="R1201" s="118"/>
      <c r="S1201" s="129" t="s">
        <v>832</v>
      </c>
      <c r="T1201" s="136"/>
      <c r="U1201" s="131" t="s">
        <v>833</v>
      </c>
    </row>
    <row r="1202" spans="1:21" ht="15.5" hidden="1" x14ac:dyDescent="0.35">
      <c r="A1202" s="121" t="str">
        <f>IFERROR(VLOOKUP(B1202,[43]lista!$B$2:$C$46,2,0),"")</f>
        <v>Zala</v>
      </c>
      <c r="B1202" s="122" t="s">
        <v>1032</v>
      </c>
      <c r="C1202" s="123" t="s">
        <v>603</v>
      </c>
      <c r="D1202" s="124" t="s">
        <v>856</v>
      </c>
      <c r="E1202" s="125" t="s">
        <v>75</v>
      </c>
      <c r="F1202" s="57" t="str">
        <f>VLOOKUP(D1202,Háttér!$Q$2:$R$24,2,0)</f>
        <v>Épületgépészet</v>
      </c>
      <c r="G1202" s="57" t="str">
        <f t="shared" si="36"/>
        <v>Zalaegerszegi SZC Széchenyi István Technikum Épületgépészet</v>
      </c>
      <c r="H1202" s="126" t="s">
        <v>75</v>
      </c>
      <c r="I1202" s="127" t="s">
        <v>75</v>
      </c>
      <c r="J1202" s="126" t="s">
        <v>75</v>
      </c>
      <c r="K1202" s="128">
        <v>14</v>
      </c>
      <c r="L1202" s="128">
        <v>44</v>
      </c>
      <c r="M1202" s="117">
        <v>14</v>
      </c>
      <c r="N1202" s="128">
        <v>38</v>
      </c>
      <c r="O1202" s="128"/>
      <c r="P1202" s="128">
        <v>12</v>
      </c>
      <c r="Q1202" s="116" t="str">
        <f t="shared" si="37"/>
        <v>+</v>
      </c>
      <c r="R1202" s="118"/>
      <c r="S1202" s="129" t="s">
        <v>832</v>
      </c>
      <c r="T1202" s="136"/>
      <c r="U1202" s="131" t="s">
        <v>833</v>
      </c>
    </row>
    <row r="1203" spans="1:21" ht="29" hidden="1" x14ac:dyDescent="0.35">
      <c r="A1203" s="121" t="str">
        <f>IFERROR(VLOOKUP(B1203,[43]lista!$B$2:$C$46,2,0),"")</f>
        <v>Zala</v>
      </c>
      <c r="B1203" s="122" t="s">
        <v>1032</v>
      </c>
      <c r="C1203" s="123" t="s">
        <v>603</v>
      </c>
      <c r="D1203" s="124" t="s">
        <v>857</v>
      </c>
      <c r="E1203" s="125" t="s">
        <v>75</v>
      </c>
      <c r="F1203" s="57" t="str">
        <f>VLOOKUP(D1203,Háttér!$Q$2:$R$24,2,0)</f>
        <v>Elektronika_és_elektrotechnika</v>
      </c>
      <c r="G1203" s="57" t="str">
        <f t="shared" si="36"/>
        <v>Zalaegerszegi SZC Széchenyi István Technikum Elektronika_és_elektrotechnika</v>
      </c>
      <c r="H1203" s="126" t="s">
        <v>75</v>
      </c>
      <c r="I1203" s="127" t="s">
        <v>75</v>
      </c>
      <c r="J1203" s="126" t="s">
        <v>75</v>
      </c>
      <c r="K1203" s="128">
        <v>14</v>
      </c>
      <c r="L1203" s="128">
        <v>38</v>
      </c>
      <c r="M1203" s="117">
        <v>8</v>
      </c>
      <c r="N1203" s="128">
        <v>37</v>
      </c>
      <c r="O1203" s="128"/>
      <c r="P1203" s="128">
        <v>14</v>
      </c>
      <c r="Q1203" s="116" t="str">
        <f t="shared" si="37"/>
        <v>-</v>
      </c>
      <c r="R1203" s="222"/>
      <c r="S1203" s="129" t="s">
        <v>832</v>
      </c>
      <c r="T1203" s="136"/>
      <c r="U1203" s="131" t="s">
        <v>833</v>
      </c>
    </row>
    <row r="1204" spans="1:21" ht="29" hidden="1" x14ac:dyDescent="0.35">
      <c r="A1204" s="121" t="str">
        <f>IFERROR(VLOOKUP(B1204,[43]lista!$B$2:$C$46,2,0),"")</f>
        <v>Zala</v>
      </c>
      <c r="B1204" s="122" t="s">
        <v>1032</v>
      </c>
      <c r="C1204" s="123" t="s">
        <v>603</v>
      </c>
      <c r="D1204" s="124" t="s">
        <v>857</v>
      </c>
      <c r="E1204" s="125" t="s">
        <v>75</v>
      </c>
      <c r="F1204" s="57" t="str">
        <f>VLOOKUP(D1204,Háttér!$Q$2:$R$24,2,0)</f>
        <v>Elektronika_és_elektrotechnika</v>
      </c>
      <c r="G1204" s="57" t="str">
        <f t="shared" si="36"/>
        <v>Zalaegerszegi SZC Széchenyi István Technikum Elektronika_és_elektrotechnika</v>
      </c>
      <c r="H1204" s="126" t="s">
        <v>75</v>
      </c>
      <c r="I1204" s="127" t="s">
        <v>75</v>
      </c>
      <c r="J1204" s="126" t="s">
        <v>75</v>
      </c>
      <c r="K1204" s="128">
        <v>14</v>
      </c>
      <c r="L1204" s="128">
        <v>23</v>
      </c>
      <c r="M1204" s="117">
        <v>2</v>
      </c>
      <c r="N1204" s="128">
        <v>31</v>
      </c>
      <c r="O1204" s="128"/>
      <c r="P1204" s="128">
        <v>6</v>
      </c>
      <c r="Q1204" s="116" t="str">
        <f t="shared" si="37"/>
        <v>-</v>
      </c>
      <c r="R1204" s="222"/>
      <c r="S1204" s="129" t="s">
        <v>832</v>
      </c>
      <c r="T1204" s="136"/>
      <c r="U1204" s="131" t="s">
        <v>833</v>
      </c>
    </row>
    <row r="1205" spans="1:21" ht="29" hidden="1" x14ac:dyDescent="0.35">
      <c r="A1205" s="121" t="str">
        <f>IFERROR(VLOOKUP(B1205,[43]lista!$B$2:$C$46,2,0),"")</f>
        <v>Zala</v>
      </c>
      <c r="B1205" s="122" t="s">
        <v>1032</v>
      </c>
      <c r="C1205" s="123" t="s">
        <v>603</v>
      </c>
      <c r="D1205" s="124" t="s">
        <v>835</v>
      </c>
      <c r="E1205" s="125" t="s">
        <v>75</v>
      </c>
      <c r="F1205" s="57" t="str">
        <f>VLOOKUP(D1205,Háttér!$Q$2:$R$24,2,0)</f>
        <v>Informatika_és_távközlés</v>
      </c>
      <c r="G1205" s="57" t="str">
        <f t="shared" si="36"/>
        <v>Zalaegerszegi SZC Széchenyi István Technikum Informatika_és_távközlés</v>
      </c>
      <c r="H1205" s="126" t="s">
        <v>75</v>
      </c>
      <c r="I1205" s="127" t="s">
        <v>75</v>
      </c>
      <c r="J1205" s="126" t="s">
        <v>75</v>
      </c>
      <c r="K1205" s="128">
        <v>28</v>
      </c>
      <c r="L1205" s="128">
        <v>75</v>
      </c>
      <c r="M1205" s="117">
        <v>14</v>
      </c>
      <c r="N1205" s="128">
        <v>64</v>
      </c>
      <c r="O1205" s="128"/>
      <c r="P1205" s="128">
        <v>14</v>
      </c>
      <c r="Q1205" s="116" t="str">
        <f t="shared" si="37"/>
        <v>+</v>
      </c>
      <c r="R1205" s="118"/>
      <c r="S1205" s="129" t="s">
        <v>832</v>
      </c>
      <c r="T1205" s="136"/>
      <c r="U1205" s="131" t="s">
        <v>833</v>
      </c>
    </row>
    <row r="1206" spans="1:21" ht="15.5" hidden="1" x14ac:dyDescent="0.35">
      <c r="A1206" s="121" t="str">
        <f>IFERROR(VLOOKUP(B1206,[43]lista!$B$2:$C$46,2,0),"")</f>
        <v>Zala</v>
      </c>
      <c r="B1206" s="122" t="s">
        <v>1032</v>
      </c>
      <c r="C1206" s="123" t="s">
        <v>598</v>
      </c>
      <c r="D1206" s="124" t="s">
        <v>834</v>
      </c>
      <c r="E1206" s="125" t="s">
        <v>75</v>
      </c>
      <c r="F1206" s="57" t="str">
        <f>VLOOKUP(D1206,Háttér!$Q$2:$R$24,2,0)</f>
        <v>Gépészet</v>
      </c>
      <c r="G1206" s="57" t="str">
        <f t="shared" si="36"/>
        <v>Zalaegerszegi SZC Ganz Ábrahám Technikum Gépészet</v>
      </c>
      <c r="H1206" s="126" t="s">
        <v>75</v>
      </c>
      <c r="I1206" s="127" t="s">
        <v>75</v>
      </c>
      <c r="J1206" s="126" t="s">
        <v>75</v>
      </c>
      <c r="K1206" s="128">
        <v>28</v>
      </c>
      <c r="L1206" s="128"/>
      <c r="M1206" s="117"/>
      <c r="N1206" s="128"/>
      <c r="O1206" s="128"/>
      <c r="P1206" s="128"/>
      <c r="Q1206" s="116" t="str">
        <f t="shared" si="37"/>
        <v>+</v>
      </c>
      <c r="R1206" s="74"/>
      <c r="S1206" s="129" t="s">
        <v>832</v>
      </c>
      <c r="T1206" s="136"/>
      <c r="U1206" s="131" t="s">
        <v>833</v>
      </c>
    </row>
    <row r="1207" spans="1:21" ht="15.5" hidden="1" x14ac:dyDescent="0.35">
      <c r="A1207" s="121" t="str">
        <f>IFERROR(VLOOKUP(B1207,[43]lista!$B$2:$C$46,2,0),"")</f>
        <v>Zala</v>
      </c>
      <c r="B1207" s="122" t="s">
        <v>1032</v>
      </c>
      <c r="C1207" s="123" t="s">
        <v>598</v>
      </c>
      <c r="D1207" s="124" t="s">
        <v>834</v>
      </c>
      <c r="E1207" s="125" t="s">
        <v>75</v>
      </c>
      <c r="F1207" s="57" t="str">
        <f>VLOOKUP(D1207,Háttér!$Q$2:$R$24,2,0)</f>
        <v>Gépészet</v>
      </c>
      <c r="G1207" s="57" t="str">
        <f t="shared" si="36"/>
        <v>Zalaegerszegi SZC Ganz Ábrahám Technikum Gépészet</v>
      </c>
      <c r="H1207" s="126" t="s">
        <v>75</v>
      </c>
      <c r="I1207" s="127" t="s">
        <v>75</v>
      </c>
      <c r="J1207" s="126" t="s">
        <v>75</v>
      </c>
      <c r="K1207" s="128">
        <v>28</v>
      </c>
      <c r="L1207" s="128">
        <v>86</v>
      </c>
      <c r="M1207" s="117">
        <v>31</v>
      </c>
      <c r="N1207" s="128">
        <v>51</v>
      </c>
      <c r="O1207" s="128"/>
      <c r="P1207" s="128">
        <v>14</v>
      </c>
      <c r="Q1207" s="116" t="str">
        <f t="shared" si="37"/>
        <v>+</v>
      </c>
      <c r="R1207" s="180"/>
      <c r="S1207" s="129" t="s">
        <v>832</v>
      </c>
      <c r="T1207" s="136"/>
      <c r="U1207" s="131" t="s">
        <v>833</v>
      </c>
    </row>
    <row r="1208" spans="1:21" ht="43.5" hidden="1" x14ac:dyDescent="0.35">
      <c r="A1208" s="121" t="str">
        <f>IFERROR(VLOOKUP(B1208,[43]lista!$B$2:$C$46,2,0),"")</f>
        <v>Zala</v>
      </c>
      <c r="B1208" s="122" t="s">
        <v>1032</v>
      </c>
      <c r="C1208" s="123" t="s">
        <v>598</v>
      </c>
      <c r="D1208" s="124" t="s">
        <v>846</v>
      </c>
      <c r="E1208" s="125" t="s">
        <v>75</v>
      </c>
      <c r="F1208" s="57" t="str">
        <f>VLOOKUP(D1208,Háttér!$Q$2:$R$24,2,0)</f>
        <v>Specializált_gép_és_járműgyártás</v>
      </c>
      <c r="G1208" s="57" t="str">
        <f t="shared" si="36"/>
        <v>Zalaegerszegi SZC Ganz Ábrahám Technikum Specializált_gép_és_járműgyártás</v>
      </c>
      <c r="H1208" s="126" t="s">
        <v>75</v>
      </c>
      <c r="I1208" s="127" t="s">
        <v>75</v>
      </c>
      <c r="J1208" s="126" t="s">
        <v>75</v>
      </c>
      <c r="K1208" s="128">
        <v>28</v>
      </c>
      <c r="L1208" s="128">
        <v>99</v>
      </c>
      <c r="M1208" s="117">
        <v>28</v>
      </c>
      <c r="N1208" s="128">
        <v>54</v>
      </c>
      <c r="O1208" s="128"/>
      <c r="P1208" s="128">
        <v>29</v>
      </c>
      <c r="Q1208" s="116" t="str">
        <f t="shared" si="37"/>
        <v>-</v>
      </c>
      <c r="R1208" s="118" t="s">
        <v>1033</v>
      </c>
      <c r="S1208" s="133" t="s">
        <v>1034</v>
      </c>
      <c r="T1208" s="136"/>
      <c r="U1208" s="131" t="s">
        <v>833</v>
      </c>
    </row>
    <row r="1209" spans="1:21" ht="29" hidden="1" x14ac:dyDescent="0.35">
      <c r="A1209" s="121" t="str">
        <f>IFERROR(VLOOKUP(B1209,[43]lista!$B$2:$C$46,2,0),"")</f>
        <v>Zala</v>
      </c>
      <c r="B1209" s="122" t="s">
        <v>1032</v>
      </c>
      <c r="C1209" s="123" t="s">
        <v>598</v>
      </c>
      <c r="D1209" s="124" t="s">
        <v>857</v>
      </c>
      <c r="E1209" s="125" t="s">
        <v>75</v>
      </c>
      <c r="F1209" s="57" t="str">
        <f>VLOOKUP(D1209,Háttér!$Q$2:$R$24,2,0)</f>
        <v>Elektronika_és_elektrotechnika</v>
      </c>
      <c r="G1209" s="57" t="str">
        <f t="shared" si="36"/>
        <v>Zalaegerszegi SZC Ganz Ábrahám Technikum Elektronika_és_elektrotechnika</v>
      </c>
      <c r="H1209" s="126" t="s">
        <v>75</v>
      </c>
      <c r="I1209" s="127" t="s">
        <v>75</v>
      </c>
      <c r="J1209" s="126" t="s">
        <v>75</v>
      </c>
      <c r="K1209" s="128">
        <v>28</v>
      </c>
      <c r="L1209" s="128">
        <v>40</v>
      </c>
      <c r="M1209" s="117">
        <v>6</v>
      </c>
      <c r="N1209" s="128">
        <v>81</v>
      </c>
      <c r="O1209" s="128"/>
      <c r="P1209" s="128">
        <v>18</v>
      </c>
      <c r="Q1209" s="116" t="str">
        <f t="shared" si="37"/>
        <v>-</v>
      </c>
      <c r="R1209" s="118"/>
      <c r="S1209" s="129" t="s">
        <v>832</v>
      </c>
      <c r="T1209" s="136"/>
      <c r="U1209" s="131" t="s">
        <v>833</v>
      </c>
    </row>
    <row r="1210" spans="1:21" ht="29" hidden="1" x14ac:dyDescent="0.35">
      <c r="A1210" s="121" t="str">
        <f>IFERROR(VLOOKUP(B1210,[43]lista!$B$2:$C$46,2,0),"")</f>
        <v>Zala</v>
      </c>
      <c r="B1210" s="122" t="s">
        <v>1032</v>
      </c>
      <c r="C1210" s="123" t="s">
        <v>598</v>
      </c>
      <c r="D1210" s="124" t="s">
        <v>847</v>
      </c>
      <c r="E1210" s="125" t="s">
        <v>75</v>
      </c>
      <c r="F1210" s="57" t="str">
        <f>VLOOKUP(D1210,Háttér!$Q$2:$R$24,2,0)</f>
        <v>Közlekedés_és_szállítmányozás</v>
      </c>
      <c r="G1210" s="57" t="str">
        <f t="shared" si="36"/>
        <v>Zalaegerszegi SZC Ganz Ábrahám Technikum Közlekedés_és_szállítmányozás</v>
      </c>
      <c r="H1210" s="126" t="s">
        <v>75</v>
      </c>
      <c r="I1210" s="127" t="s">
        <v>75</v>
      </c>
      <c r="J1210" s="126" t="s">
        <v>75</v>
      </c>
      <c r="K1210" s="128">
        <v>16</v>
      </c>
      <c r="L1210" s="128">
        <v>81</v>
      </c>
      <c r="M1210" s="117">
        <v>21</v>
      </c>
      <c r="N1210" s="128">
        <v>55</v>
      </c>
      <c r="O1210" s="128"/>
      <c r="P1210" s="128">
        <v>11</v>
      </c>
      <c r="Q1210" s="116" t="str">
        <f t="shared" si="37"/>
        <v>+</v>
      </c>
      <c r="R1210" s="118"/>
      <c r="S1210" s="129" t="s">
        <v>832</v>
      </c>
      <c r="T1210" s="136"/>
      <c r="U1210" s="131" t="s">
        <v>833</v>
      </c>
    </row>
    <row r="1211" spans="1:21" ht="29" hidden="1" x14ac:dyDescent="0.35">
      <c r="A1211" s="121" t="str">
        <f>IFERROR(VLOOKUP(B1211,[43]lista!$B$2:$C$46,2,0),"")</f>
        <v>Zala</v>
      </c>
      <c r="B1211" s="122" t="s">
        <v>1032</v>
      </c>
      <c r="C1211" s="123" t="s">
        <v>598</v>
      </c>
      <c r="D1211" s="124" t="s">
        <v>847</v>
      </c>
      <c r="E1211" s="125" t="s">
        <v>75</v>
      </c>
      <c r="F1211" s="57" t="str">
        <f>VLOOKUP(D1211,Háttér!$Q$2:$R$24,2,0)</f>
        <v>Közlekedés_és_szállítmányozás</v>
      </c>
      <c r="G1211" s="57" t="str">
        <f t="shared" si="36"/>
        <v>Zalaegerszegi SZC Ganz Ábrahám Technikum Közlekedés_és_szállítmányozás</v>
      </c>
      <c r="H1211" s="126" t="s">
        <v>75</v>
      </c>
      <c r="I1211" s="127" t="s">
        <v>75</v>
      </c>
      <c r="J1211" s="126" t="s">
        <v>75</v>
      </c>
      <c r="K1211" s="128">
        <v>14</v>
      </c>
      <c r="L1211" s="128"/>
      <c r="M1211" s="117"/>
      <c r="N1211" s="128"/>
      <c r="O1211" s="128"/>
      <c r="P1211" s="128"/>
      <c r="Q1211" s="116" t="str">
        <f t="shared" si="37"/>
        <v>+</v>
      </c>
      <c r="R1211" s="74"/>
      <c r="S1211" s="129" t="s">
        <v>832</v>
      </c>
      <c r="T1211" s="136"/>
      <c r="U1211" s="131" t="s">
        <v>833</v>
      </c>
    </row>
    <row r="1212" spans="1:21" ht="29" hidden="1" x14ac:dyDescent="0.35">
      <c r="A1212" s="121" t="str">
        <f>IFERROR(VLOOKUP(B1212,[43]lista!$B$2:$C$46,2,0),"")</f>
        <v>Zala</v>
      </c>
      <c r="B1212" s="122" t="s">
        <v>1032</v>
      </c>
      <c r="C1212" s="123" t="s">
        <v>598</v>
      </c>
      <c r="D1212" s="124" t="s">
        <v>835</v>
      </c>
      <c r="E1212" s="125" t="s">
        <v>75</v>
      </c>
      <c r="F1212" s="57" t="str">
        <f>VLOOKUP(D1212,Háttér!$Q$2:$R$24,2,0)</f>
        <v>Informatika_és_távközlés</v>
      </c>
      <c r="G1212" s="57" t="str">
        <f t="shared" si="36"/>
        <v>Zalaegerszegi SZC Ganz Ábrahám Technikum Informatika_és_távközlés</v>
      </c>
      <c r="H1212" s="126" t="s">
        <v>75</v>
      </c>
      <c r="I1212" s="127" t="s">
        <v>75</v>
      </c>
      <c r="J1212" s="126" t="s">
        <v>75</v>
      </c>
      <c r="K1212" s="128">
        <v>16</v>
      </c>
      <c r="L1212" s="128">
        <v>120</v>
      </c>
      <c r="M1212" s="117">
        <v>32</v>
      </c>
      <c r="N1212" s="128">
        <v>0</v>
      </c>
      <c r="O1212" s="128"/>
      <c r="P1212" s="128">
        <v>0</v>
      </c>
      <c r="Q1212" s="116" t="str">
        <f t="shared" si="37"/>
        <v>+</v>
      </c>
      <c r="R1212" s="118"/>
      <c r="S1212" s="223" t="s">
        <v>1035</v>
      </c>
      <c r="T1212" s="136"/>
      <c r="U1212" s="131" t="s">
        <v>833</v>
      </c>
    </row>
    <row r="1213" spans="1:21" ht="29" hidden="1" x14ac:dyDescent="0.35">
      <c r="A1213" s="121" t="str">
        <f>IFERROR(VLOOKUP(B1213,[43]lista!$B$2:$C$46,2,0),"")</f>
        <v>Zala</v>
      </c>
      <c r="B1213" s="122" t="s">
        <v>1032</v>
      </c>
      <c r="C1213" s="123" t="s">
        <v>598</v>
      </c>
      <c r="D1213" s="124" t="s">
        <v>835</v>
      </c>
      <c r="E1213" s="125" t="s">
        <v>75</v>
      </c>
      <c r="F1213" s="57" t="str">
        <f>VLOOKUP(D1213,Háttér!$Q$2:$R$24,2,0)</f>
        <v>Informatika_és_távközlés</v>
      </c>
      <c r="G1213" s="57" t="str">
        <f t="shared" si="36"/>
        <v>Zalaegerszegi SZC Ganz Ábrahám Technikum Informatika_és_távközlés</v>
      </c>
      <c r="H1213" s="126" t="s">
        <v>75</v>
      </c>
      <c r="I1213" s="127" t="s">
        <v>75</v>
      </c>
      <c r="J1213" s="126" t="s">
        <v>75</v>
      </c>
      <c r="K1213" s="128">
        <v>16</v>
      </c>
      <c r="L1213" s="128"/>
      <c r="M1213" s="117"/>
      <c r="N1213" s="128"/>
      <c r="O1213" s="128"/>
      <c r="P1213" s="128"/>
      <c r="Q1213" s="116" t="str">
        <f t="shared" si="37"/>
        <v>+</v>
      </c>
      <c r="R1213" s="74"/>
      <c r="S1213" s="223" t="s">
        <v>1035</v>
      </c>
      <c r="T1213" s="136"/>
      <c r="U1213" s="131" t="s">
        <v>833</v>
      </c>
    </row>
    <row r="1214" spans="1:21" ht="29" hidden="1" x14ac:dyDescent="0.35">
      <c r="A1214" s="121" t="str">
        <f>IFERROR(VLOOKUP(B1214,[43]lista!$B$2:$C$46,2,0),"")</f>
        <v>Zala</v>
      </c>
      <c r="B1214" s="122" t="s">
        <v>1032</v>
      </c>
      <c r="C1214" s="123" t="s">
        <v>598</v>
      </c>
      <c r="D1214" s="124" t="s">
        <v>837</v>
      </c>
      <c r="E1214" s="125" t="s">
        <v>75</v>
      </c>
      <c r="F1214" s="57" t="str">
        <f>VLOOKUP(D1214,Háttér!$Q$2:$R$24,2,0)</f>
        <v>Rendészet_és_közszolgálat</v>
      </c>
      <c r="G1214" s="57" t="str">
        <f t="shared" si="36"/>
        <v>Zalaegerszegi SZC Ganz Ábrahám Technikum Rendészet_és_közszolgálat</v>
      </c>
      <c r="H1214" s="126" t="s">
        <v>75</v>
      </c>
      <c r="I1214" s="127" t="s">
        <v>75</v>
      </c>
      <c r="J1214" s="126" t="s">
        <v>75</v>
      </c>
      <c r="K1214" s="128">
        <v>32</v>
      </c>
      <c r="L1214" s="128">
        <v>131</v>
      </c>
      <c r="M1214" s="117">
        <v>32</v>
      </c>
      <c r="N1214" s="128">
        <v>86</v>
      </c>
      <c r="O1214" s="128"/>
      <c r="P1214" s="128">
        <v>32</v>
      </c>
      <c r="Q1214" s="116" t="str">
        <f t="shared" si="37"/>
        <v>+</v>
      </c>
      <c r="R1214" s="118"/>
      <c r="S1214" s="129" t="s">
        <v>832</v>
      </c>
      <c r="T1214" s="136"/>
      <c r="U1214" s="131" t="s">
        <v>839</v>
      </c>
    </row>
    <row r="1215" spans="1:21" ht="29" hidden="1" x14ac:dyDescent="0.35">
      <c r="A1215" s="121" t="str">
        <f>IFERROR(VLOOKUP(B1215,[43]lista!$B$2:$C$46,2,0),"")</f>
        <v>Zala</v>
      </c>
      <c r="B1215" s="122" t="s">
        <v>1032</v>
      </c>
      <c r="C1215" s="123" t="s">
        <v>598</v>
      </c>
      <c r="D1215" s="124" t="s">
        <v>846</v>
      </c>
      <c r="E1215" s="125" t="s">
        <v>75</v>
      </c>
      <c r="F1215" s="57" t="str">
        <f>VLOOKUP(D1215,Háttér!$Q$2:$R$24,2,0)</f>
        <v>Specializált_gép_és_járműgyártás</v>
      </c>
      <c r="G1215" s="57" t="str">
        <f t="shared" si="36"/>
        <v>Zalaegerszegi SZC Ganz Ábrahám Technikum Specializált_gép_és_járműgyártás</v>
      </c>
      <c r="H1215" s="126" t="s">
        <v>75</v>
      </c>
      <c r="I1215" s="127" t="s">
        <v>75</v>
      </c>
      <c r="J1215" s="126" t="s">
        <v>75</v>
      </c>
      <c r="K1215" s="128">
        <v>32</v>
      </c>
      <c r="L1215" s="128"/>
      <c r="M1215" s="117">
        <v>17</v>
      </c>
      <c r="N1215" s="128">
        <v>81</v>
      </c>
      <c r="O1215" s="128"/>
      <c r="P1215" s="128">
        <v>7</v>
      </c>
      <c r="Q1215" s="116" t="str">
        <f t="shared" si="37"/>
        <v>+</v>
      </c>
      <c r="R1215" s="118" t="s">
        <v>1033</v>
      </c>
      <c r="S1215" s="129" t="s">
        <v>832</v>
      </c>
      <c r="T1215" s="136"/>
      <c r="U1215" s="131" t="s">
        <v>833</v>
      </c>
    </row>
    <row r="1216" spans="1:21" ht="29" hidden="1" x14ac:dyDescent="0.35">
      <c r="A1216" s="121" t="str">
        <f>IFERROR(VLOOKUP(B1216,[43]lista!$B$2:$C$46,2,0),"")</f>
        <v>Zala</v>
      </c>
      <c r="B1216" s="122" t="s">
        <v>1032</v>
      </c>
      <c r="C1216" s="123" t="s">
        <v>598</v>
      </c>
      <c r="D1216" s="124" t="s">
        <v>892</v>
      </c>
      <c r="E1216" s="125" t="s">
        <v>75</v>
      </c>
      <c r="F1216" s="57" t="str">
        <f>VLOOKUP(D1216,Háttér!$Q$2:$R$24,2,0)</f>
        <v>Honvédelem</v>
      </c>
      <c r="G1216" s="57" t="str">
        <f t="shared" si="36"/>
        <v>Zalaegerszegi SZC Ganz Ábrahám Technikum Honvédelem</v>
      </c>
      <c r="H1216" s="126" t="s">
        <v>75</v>
      </c>
      <c r="I1216" s="127" t="s">
        <v>75</v>
      </c>
      <c r="J1216" s="126" t="s">
        <v>75</v>
      </c>
      <c r="K1216" s="128">
        <v>32</v>
      </c>
      <c r="L1216" s="128">
        <v>65</v>
      </c>
      <c r="M1216" s="117">
        <v>19</v>
      </c>
      <c r="N1216" s="128">
        <v>0</v>
      </c>
      <c r="O1216" s="128"/>
      <c r="P1216" s="128">
        <v>0</v>
      </c>
      <c r="Q1216" s="116" t="str">
        <f t="shared" si="37"/>
        <v>+</v>
      </c>
      <c r="R1216" s="118"/>
      <c r="S1216" s="129" t="s">
        <v>832</v>
      </c>
      <c r="T1216" s="136"/>
      <c r="U1216" s="131" t="s">
        <v>893</v>
      </c>
    </row>
    <row r="1217" spans="1:21" ht="15.5" hidden="1" x14ac:dyDescent="0.35">
      <c r="A1217" s="121" t="str">
        <f>IFERROR(VLOOKUP(B1217,[43]lista!$B$2:$C$46,2,0),"")</f>
        <v>Zala</v>
      </c>
      <c r="B1217" s="122" t="s">
        <v>1032</v>
      </c>
      <c r="C1217" s="123" t="s">
        <v>595</v>
      </c>
      <c r="D1217" s="124" t="s">
        <v>848</v>
      </c>
      <c r="E1217" s="125" t="s">
        <v>75</v>
      </c>
      <c r="F1217" s="57" t="str">
        <f>VLOOKUP(D1217,Háttér!$Q$2:$R$24,2,0)</f>
        <v>Kereskedelem</v>
      </c>
      <c r="G1217" s="57" t="str">
        <f t="shared" si="36"/>
        <v>Zalaegerszegi SZC Báthory István Technikum Kereskedelem</v>
      </c>
      <c r="H1217" s="126" t="s">
        <v>75</v>
      </c>
      <c r="I1217" s="127" t="s">
        <v>75</v>
      </c>
      <c r="J1217" s="126" t="s">
        <v>75</v>
      </c>
      <c r="K1217" s="128">
        <v>28</v>
      </c>
      <c r="L1217" s="128">
        <v>60</v>
      </c>
      <c r="M1217" s="117">
        <v>10</v>
      </c>
      <c r="N1217" s="128">
        <v>30</v>
      </c>
      <c r="O1217" s="128"/>
      <c r="P1217" s="128">
        <v>6</v>
      </c>
      <c r="Q1217" s="116" t="str">
        <f t="shared" si="37"/>
        <v>+</v>
      </c>
      <c r="R1217" s="118"/>
      <c r="S1217" s="129" t="s">
        <v>832</v>
      </c>
      <c r="T1217" s="136"/>
      <c r="U1217" s="131" t="s">
        <v>833</v>
      </c>
    </row>
    <row r="1218" spans="1:21" ht="15.5" hidden="1" x14ac:dyDescent="0.35">
      <c r="A1218" s="121" t="str">
        <f>IFERROR(VLOOKUP(B1218,[43]lista!$B$2:$C$46,2,0),"")</f>
        <v>Zala</v>
      </c>
      <c r="B1218" s="122" t="s">
        <v>1032</v>
      </c>
      <c r="C1218" s="123" t="s">
        <v>595</v>
      </c>
      <c r="D1218" s="124" t="s">
        <v>831</v>
      </c>
      <c r="E1218" s="125" t="s">
        <v>75</v>
      </c>
      <c r="F1218" s="57" t="str">
        <f>VLOOKUP(D1218,Háttér!$Q$2:$R$24,2,0)</f>
        <v>Turizmus_vendéglátás</v>
      </c>
      <c r="G1218" s="57" t="str">
        <f t="shared" si="36"/>
        <v>Zalaegerszegi SZC Báthory István Technikum Turizmus_vendéglátás</v>
      </c>
      <c r="H1218" s="126" t="s">
        <v>75</v>
      </c>
      <c r="I1218" s="127" t="s">
        <v>75</v>
      </c>
      <c r="J1218" s="126" t="s">
        <v>75</v>
      </c>
      <c r="K1218" s="128">
        <v>56</v>
      </c>
      <c r="L1218" s="176">
        <v>141</v>
      </c>
      <c r="M1218" s="117">
        <v>31</v>
      </c>
      <c r="N1218" s="176">
        <v>130</v>
      </c>
      <c r="O1218" s="128"/>
      <c r="P1218" s="128">
        <v>26</v>
      </c>
      <c r="Q1218" s="116" t="str">
        <f t="shared" si="37"/>
        <v>+</v>
      </c>
      <c r="R1218" s="118"/>
      <c r="S1218" s="129" t="s">
        <v>832</v>
      </c>
      <c r="T1218" s="136"/>
      <c r="U1218" s="131" t="s">
        <v>833</v>
      </c>
    </row>
    <row r="1219" spans="1:21" ht="43.5" hidden="1" x14ac:dyDescent="0.35">
      <c r="A1219" s="121" t="str">
        <f>IFERROR(VLOOKUP(B1219,[43]lista!$B$2:$C$46,2,0),"")</f>
        <v>Zala</v>
      </c>
      <c r="B1219" s="122" t="s">
        <v>1032</v>
      </c>
      <c r="C1219" s="123" t="s">
        <v>595</v>
      </c>
      <c r="D1219" s="124" t="s">
        <v>840</v>
      </c>
      <c r="E1219" s="125" t="s">
        <v>75</v>
      </c>
      <c r="F1219" s="57" t="str">
        <f>VLOOKUP(D1219,Háttér!$Q$2:$R$24,2,0)</f>
        <v>Szépészet</v>
      </c>
      <c r="G1219" s="57" t="str">
        <f t="shared" ref="G1219:G1230" si="38">C1219&amp;" "&amp;F1219</f>
        <v>Zalaegerszegi SZC Báthory István Technikum Szépészet</v>
      </c>
      <c r="H1219" s="126" t="s">
        <v>75</v>
      </c>
      <c r="I1219" s="127" t="s">
        <v>75</v>
      </c>
      <c r="J1219" s="126" t="s">
        <v>75</v>
      </c>
      <c r="K1219" s="128">
        <v>32</v>
      </c>
      <c r="L1219" s="128">
        <v>98</v>
      </c>
      <c r="M1219" s="117">
        <v>29</v>
      </c>
      <c r="N1219" s="128">
        <v>0</v>
      </c>
      <c r="O1219" s="128"/>
      <c r="P1219" s="128">
        <v>0</v>
      </c>
      <c r="Q1219" s="116" t="str">
        <f t="shared" ref="Q1219:Q1230" si="39">IF(P1219&lt;=M1219,"+","-")</f>
        <v>+</v>
      </c>
      <c r="R1219" s="118"/>
      <c r="S1219" s="130" t="s">
        <v>1034</v>
      </c>
      <c r="T1219" s="136"/>
      <c r="U1219" s="131" t="s">
        <v>833</v>
      </c>
    </row>
    <row r="1220" spans="1:21" ht="43.5" hidden="1" x14ac:dyDescent="0.35">
      <c r="A1220" s="121" t="str">
        <f>IFERROR(VLOOKUP(B1220,[43]lista!$B$2:$C$46,2,0),"")</f>
        <v>Zala</v>
      </c>
      <c r="B1220" s="224" t="s">
        <v>1032</v>
      </c>
      <c r="C1220" s="124" t="s">
        <v>595</v>
      </c>
      <c r="D1220" s="124" t="s">
        <v>845</v>
      </c>
      <c r="E1220" s="125" t="s">
        <v>75</v>
      </c>
      <c r="F1220" s="57" t="str">
        <f>VLOOKUP(D1220,Háttér!$Q$2:$R$24,2,0)</f>
        <v>Kreatív</v>
      </c>
      <c r="G1220" s="57" t="str">
        <f t="shared" si="38"/>
        <v>Zalaegerszegi SZC Báthory István Technikum Kreatív</v>
      </c>
      <c r="H1220" s="126" t="s">
        <v>75</v>
      </c>
      <c r="I1220" s="127" t="s">
        <v>75</v>
      </c>
      <c r="J1220" s="126" t="s">
        <v>75</v>
      </c>
      <c r="K1220" s="176">
        <v>30</v>
      </c>
      <c r="L1220" s="176">
        <v>110</v>
      </c>
      <c r="M1220" s="225">
        <v>19</v>
      </c>
      <c r="N1220" s="176">
        <v>0</v>
      </c>
      <c r="O1220" s="176"/>
      <c r="P1220" s="176">
        <v>0</v>
      </c>
      <c r="Q1220" s="116" t="str">
        <f t="shared" si="39"/>
        <v>+</v>
      </c>
      <c r="R1220" s="118"/>
      <c r="S1220" s="130" t="s">
        <v>1036</v>
      </c>
      <c r="T1220" s="136"/>
      <c r="U1220" s="131" t="s">
        <v>833</v>
      </c>
    </row>
    <row r="1221" spans="1:21" ht="29" hidden="1" x14ac:dyDescent="0.35">
      <c r="A1221" s="121" t="str">
        <f>IFERROR(VLOOKUP(B1221,[43]lista!$B$2:$C$46,2,0),"")</f>
        <v>Zala</v>
      </c>
      <c r="B1221" s="122" t="s">
        <v>1032</v>
      </c>
      <c r="C1221" s="123" t="s">
        <v>599</v>
      </c>
      <c r="D1221" s="124" t="s">
        <v>840</v>
      </c>
      <c r="E1221" s="125" t="s">
        <v>75</v>
      </c>
      <c r="F1221" s="57" t="str">
        <f>VLOOKUP(D1221,Háttér!$Q$2:$R$24,2,0)</f>
        <v>Szépészet</v>
      </c>
      <c r="G1221" s="57" t="str">
        <f t="shared" si="38"/>
        <v>Zalaegerszegi SZC Keszthelyi Asbóth Sándor Technikum, Szakképző Iskola és Kollégium Szépészet</v>
      </c>
      <c r="H1221" s="126" t="s">
        <v>75</v>
      </c>
      <c r="I1221" s="127" t="s">
        <v>75</v>
      </c>
      <c r="J1221" s="126" t="s">
        <v>75</v>
      </c>
      <c r="K1221" s="128">
        <v>30</v>
      </c>
      <c r="L1221" s="128">
        <v>219</v>
      </c>
      <c r="M1221" s="117">
        <v>30</v>
      </c>
      <c r="N1221" s="128">
        <v>165</v>
      </c>
      <c r="O1221" s="128"/>
      <c r="P1221" s="128">
        <v>29</v>
      </c>
      <c r="Q1221" s="116" t="str">
        <f t="shared" si="39"/>
        <v>+</v>
      </c>
      <c r="R1221" s="118"/>
      <c r="S1221" s="129" t="s">
        <v>832</v>
      </c>
      <c r="T1221" s="136"/>
      <c r="U1221" s="131" t="s">
        <v>833</v>
      </c>
    </row>
    <row r="1222" spans="1:21" ht="29" hidden="1" x14ac:dyDescent="0.35">
      <c r="A1222" s="121" t="str">
        <f>IFERROR(VLOOKUP(B1222,[43]lista!$B$2:$C$46,2,0),"")</f>
        <v>Zala</v>
      </c>
      <c r="B1222" s="122" t="s">
        <v>1032</v>
      </c>
      <c r="C1222" s="123" t="s">
        <v>599</v>
      </c>
      <c r="D1222" s="124" t="s">
        <v>857</v>
      </c>
      <c r="E1222" s="125" t="s">
        <v>75</v>
      </c>
      <c r="F1222" s="57" t="str">
        <f>VLOOKUP(D1222,Háttér!$Q$2:$R$24,2,0)</f>
        <v>Elektronika_és_elektrotechnika</v>
      </c>
      <c r="G1222" s="57" t="str">
        <f t="shared" si="38"/>
        <v>Zalaegerszegi SZC Keszthelyi Asbóth Sándor Technikum, Szakképző Iskola és Kollégium Elektronika_és_elektrotechnika</v>
      </c>
      <c r="H1222" s="126" t="s">
        <v>75</v>
      </c>
      <c r="I1222" s="127" t="s">
        <v>75</v>
      </c>
      <c r="J1222" s="126" t="s">
        <v>75</v>
      </c>
      <c r="K1222" s="128">
        <v>12</v>
      </c>
      <c r="L1222" s="128">
        <v>37</v>
      </c>
      <c r="M1222" s="117">
        <v>12</v>
      </c>
      <c r="N1222" s="128">
        <v>43</v>
      </c>
      <c r="O1222" s="128"/>
      <c r="P1222" s="128">
        <v>12</v>
      </c>
      <c r="Q1222" s="116" t="str">
        <f t="shared" si="39"/>
        <v>+</v>
      </c>
      <c r="R1222" s="118"/>
      <c r="S1222" s="129" t="s">
        <v>832</v>
      </c>
      <c r="T1222" s="136"/>
      <c r="U1222" s="131" t="s">
        <v>833</v>
      </c>
    </row>
    <row r="1223" spans="1:21" ht="29" hidden="1" x14ac:dyDescent="0.35">
      <c r="A1223" s="121" t="str">
        <f>IFERROR(VLOOKUP(B1223,[43]lista!$B$2:$C$46,2,0),"")</f>
        <v>Zala</v>
      </c>
      <c r="B1223" s="122" t="s">
        <v>1032</v>
      </c>
      <c r="C1223" s="123" t="s">
        <v>599</v>
      </c>
      <c r="D1223" s="124" t="s">
        <v>835</v>
      </c>
      <c r="E1223" s="125" t="s">
        <v>75</v>
      </c>
      <c r="F1223" s="57" t="str">
        <f>VLOOKUP(D1223,Háttér!$Q$2:$R$24,2,0)</f>
        <v>Informatika_és_távközlés</v>
      </c>
      <c r="G1223" s="57" t="str">
        <f t="shared" si="38"/>
        <v>Zalaegerszegi SZC Keszthelyi Asbóth Sándor Technikum, Szakképző Iskola és Kollégium Informatika_és_távközlés</v>
      </c>
      <c r="H1223" s="126" t="s">
        <v>75</v>
      </c>
      <c r="I1223" s="127" t="s">
        <v>75</v>
      </c>
      <c r="J1223" s="126" t="s">
        <v>75</v>
      </c>
      <c r="K1223" s="128">
        <v>16</v>
      </c>
      <c r="L1223" s="128">
        <v>76</v>
      </c>
      <c r="M1223" s="117">
        <v>16</v>
      </c>
      <c r="N1223" s="128">
        <v>102</v>
      </c>
      <c r="O1223" s="128"/>
      <c r="P1223" s="128">
        <v>13</v>
      </c>
      <c r="Q1223" s="116" t="str">
        <f t="shared" si="39"/>
        <v>+</v>
      </c>
      <c r="R1223" s="118"/>
      <c r="S1223" s="129" t="s">
        <v>832</v>
      </c>
      <c r="T1223" s="136"/>
      <c r="U1223" s="131" t="s">
        <v>833</v>
      </c>
    </row>
    <row r="1224" spans="1:21" ht="29" hidden="1" x14ac:dyDescent="0.35">
      <c r="A1224" s="121" t="str">
        <f>IFERROR(VLOOKUP(B1224,[43]lista!$B$2:$C$46,2,0),"")</f>
        <v>Zala</v>
      </c>
      <c r="B1224" s="122" t="s">
        <v>1032</v>
      </c>
      <c r="C1224" s="123" t="s">
        <v>599</v>
      </c>
      <c r="D1224" s="124" t="s">
        <v>841</v>
      </c>
      <c r="E1224" s="125" t="s">
        <v>75</v>
      </c>
      <c r="F1224" s="57" t="str">
        <f>VLOOKUP(D1224,Háttér!$Q$2:$R$24,2,0)</f>
        <v>Egészségügy</v>
      </c>
      <c r="G1224" s="57" t="str">
        <f t="shared" si="38"/>
        <v>Zalaegerszegi SZC Keszthelyi Asbóth Sándor Technikum, Szakképző Iskola és Kollégium Egészségügy</v>
      </c>
      <c r="H1224" s="126" t="s">
        <v>75</v>
      </c>
      <c r="I1224" s="127" t="s">
        <v>75</v>
      </c>
      <c r="J1224" s="126" t="s">
        <v>75</v>
      </c>
      <c r="K1224" s="128">
        <v>16</v>
      </c>
      <c r="L1224" s="128">
        <v>69</v>
      </c>
      <c r="M1224" s="117">
        <v>12</v>
      </c>
      <c r="N1224" s="128">
        <v>63</v>
      </c>
      <c r="O1224" s="128"/>
      <c r="P1224" s="128">
        <v>9</v>
      </c>
      <c r="Q1224" s="116" t="str">
        <f t="shared" si="39"/>
        <v>+</v>
      </c>
      <c r="R1224" s="118"/>
      <c r="S1224" s="129" t="s">
        <v>832</v>
      </c>
      <c r="T1224" s="136"/>
      <c r="U1224" s="131" t="s">
        <v>843</v>
      </c>
    </row>
    <row r="1225" spans="1:21" ht="29" hidden="1" x14ac:dyDescent="0.35">
      <c r="A1225" s="121" t="str">
        <f>IFERROR(VLOOKUP(B1225,[43]lista!$B$2:$C$46,2,0),"")</f>
        <v>Zala</v>
      </c>
      <c r="B1225" s="122" t="s">
        <v>1032</v>
      </c>
      <c r="C1225" s="123" t="s">
        <v>599</v>
      </c>
      <c r="D1225" s="124" t="s">
        <v>837</v>
      </c>
      <c r="E1225" s="125" t="s">
        <v>75</v>
      </c>
      <c r="F1225" s="57" t="str">
        <f>VLOOKUP(D1225,Háttér!$Q$2:$R$24,2,0)</f>
        <v>Rendészet_és_közszolgálat</v>
      </c>
      <c r="G1225" s="57" t="str">
        <f t="shared" si="38"/>
        <v>Zalaegerszegi SZC Keszthelyi Asbóth Sándor Technikum, Szakképző Iskola és Kollégium Rendészet_és_közszolgálat</v>
      </c>
      <c r="H1225" s="126" t="s">
        <v>75</v>
      </c>
      <c r="I1225" s="127" t="s">
        <v>75</v>
      </c>
      <c r="J1225" s="126" t="s">
        <v>75</v>
      </c>
      <c r="K1225" s="128">
        <v>16</v>
      </c>
      <c r="L1225" s="128">
        <v>73</v>
      </c>
      <c r="M1225" s="117">
        <v>16</v>
      </c>
      <c r="N1225" s="128">
        <v>58</v>
      </c>
      <c r="O1225" s="128"/>
      <c r="P1225" s="128">
        <v>17</v>
      </c>
      <c r="Q1225" s="116" t="str">
        <f t="shared" si="39"/>
        <v>-</v>
      </c>
      <c r="R1225" s="118"/>
      <c r="S1225" s="129" t="s">
        <v>832</v>
      </c>
      <c r="T1225" s="136"/>
      <c r="U1225" s="131" t="s">
        <v>839</v>
      </c>
    </row>
    <row r="1226" spans="1:21" ht="29" hidden="1" x14ac:dyDescent="0.35">
      <c r="A1226" s="121" t="str">
        <f>IFERROR(VLOOKUP(B1226,[43]lista!$B$2:$C$46,2,0),"")</f>
        <v>Zala</v>
      </c>
      <c r="B1226" s="122" t="s">
        <v>1032</v>
      </c>
      <c r="C1226" s="123" t="s">
        <v>600</v>
      </c>
      <c r="D1226" s="124" t="s">
        <v>836</v>
      </c>
      <c r="E1226" s="125" t="s">
        <v>75</v>
      </c>
      <c r="F1226" s="57" t="str">
        <f>VLOOKUP(D1226,Háttér!$Q$2:$R$24,2,0)</f>
        <v>Gazdálkodás_és_menedzsment</v>
      </c>
      <c r="G1226" s="57" t="str">
        <f t="shared" si="38"/>
        <v>Zalaegerszegi SZC Keszthelyi Közgazdasági Technikum Gazdálkodás_és_menedzsment</v>
      </c>
      <c r="H1226" s="126" t="s">
        <v>75</v>
      </c>
      <c r="I1226" s="127" t="s">
        <v>75</v>
      </c>
      <c r="J1226" s="126" t="s">
        <v>75</v>
      </c>
      <c r="K1226" s="128">
        <v>32</v>
      </c>
      <c r="L1226" s="128">
        <v>114</v>
      </c>
      <c r="M1226" s="117">
        <v>32</v>
      </c>
      <c r="N1226" s="128">
        <v>94</v>
      </c>
      <c r="O1226" s="128"/>
      <c r="P1226" s="128">
        <v>16</v>
      </c>
      <c r="Q1226" s="116" t="str">
        <f t="shared" si="39"/>
        <v>+</v>
      </c>
      <c r="R1226" s="118"/>
      <c r="S1226" s="129" t="s">
        <v>832</v>
      </c>
      <c r="T1226" s="136"/>
      <c r="U1226" s="131" t="s">
        <v>833</v>
      </c>
    </row>
    <row r="1227" spans="1:21" ht="29" hidden="1" x14ac:dyDescent="0.35">
      <c r="A1227" s="121" t="str">
        <f>IFERROR(VLOOKUP(B1227,[43]lista!$B$2:$C$46,2,0),"")</f>
        <v>Zala</v>
      </c>
      <c r="B1227" s="122" t="s">
        <v>1032</v>
      </c>
      <c r="C1227" s="123" t="s">
        <v>600</v>
      </c>
      <c r="D1227" s="124" t="s">
        <v>836</v>
      </c>
      <c r="E1227" s="125" t="s">
        <v>75</v>
      </c>
      <c r="F1227" s="57" t="str">
        <f>VLOOKUP(D1227,Háttér!$Q$2:$R$24,2,0)</f>
        <v>Gazdálkodás_és_menedzsment</v>
      </c>
      <c r="G1227" s="57" t="str">
        <f t="shared" si="38"/>
        <v>Zalaegerszegi SZC Keszthelyi Közgazdasági Technikum Gazdálkodás_és_menedzsment</v>
      </c>
      <c r="H1227" s="126" t="s">
        <v>75</v>
      </c>
      <c r="I1227" s="127" t="s">
        <v>75</v>
      </c>
      <c r="J1227" s="126" t="s">
        <v>75</v>
      </c>
      <c r="K1227" s="128">
        <v>16</v>
      </c>
      <c r="L1227" s="128">
        <v>106</v>
      </c>
      <c r="M1227" s="117">
        <v>16</v>
      </c>
      <c r="N1227" s="128">
        <v>106</v>
      </c>
      <c r="O1227" s="128"/>
      <c r="P1227" s="128">
        <v>16</v>
      </c>
      <c r="Q1227" s="116" t="str">
        <f t="shared" si="39"/>
        <v>+</v>
      </c>
      <c r="R1227" s="118"/>
      <c r="S1227" s="129" t="s">
        <v>832</v>
      </c>
      <c r="T1227" s="136"/>
      <c r="U1227" s="131" t="s">
        <v>833</v>
      </c>
    </row>
    <row r="1228" spans="1:21" ht="29" hidden="1" x14ac:dyDescent="0.35">
      <c r="A1228" s="121" t="str">
        <f>IFERROR(VLOOKUP(B1228,[43]lista!$B$2:$C$46,2,0),"")</f>
        <v>Zala</v>
      </c>
      <c r="B1228" s="122" t="s">
        <v>1032</v>
      </c>
      <c r="C1228" s="123" t="s">
        <v>600</v>
      </c>
      <c r="D1228" s="124" t="s">
        <v>847</v>
      </c>
      <c r="E1228" s="125" t="s">
        <v>75</v>
      </c>
      <c r="F1228" s="57" t="str">
        <f>VLOOKUP(D1228,Háttér!$Q$2:$R$24,2,0)</f>
        <v>Közlekedés_és_szállítmányozás</v>
      </c>
      <c r="G1228" s="57" t="str">
        <f t="shared" si="38"/>
        <v>Zalaegerszegi SZC Keszthelyi Közgazdasági Technikum Közlekedés_és_szállítmányozás</v>
      </c>
      <c r="H1228" s="126" t="s">
        <v>75</v>
      </c>
      <c r="I1228" s="127" t="s">
        <v>75</v>
      </c>
      <c r="J1228" s="126" t="s">
        <v>75</v>
      </c>
      <c r="K1228" s="128">
        <v>16</v>
      </c>
      <c r="L1228" s="128">
        <v>122</v>
      </c>
      <c r="M1228" s="117">
        <v>16</v>
      </c>
      <c r="N1228" s="128">
        <v>100</v>
      </c>
      <c r="O1228" s="128"/>
      <c r="P1228" s="128">
        <v>29</v>
      </c>
      <c r="Q1228" s="116" t="str">
        <f t="shared" si="39"/>
        <v>-</v>
      </c>
      <c r="R1228" s="118"/>
      <c r="S1228" s="129" t="s">
        <v>832</v>
      </c>
      <c r="T1228" s="136"/>
      <c r="U1228" s="131" t="s">
        <v>833</v>
      </c>
    </row>
    <row r="1229" spans="1:21" ht="29" hidden="1" x14ac:dyDescent="0.35">
      <c r="A1229" s="121" t="str">
        <f>IFERROR(VLOOKUP(B1229,[43]lista!$B$2:$C$46,2,0),"")</f>
        <v>Zala</v>
      </c>
      <c r="B1229" s="122" t="s">
        <v>1032</v>
      </c>
      <c r="C1229" s="123" t="s">
        <v>601</v>
      </c>
      <c r="D1229" s="124" t="s">
        <v>831</v>
      </c>
      <c r="E1229" s="125" t="s">
        <v>75</v>
      </c>
      <c r="F1229" s="57" t="str">
        <f>VLOOKUP(D1229,Háttér!$Q$2:$R$24,2,0)</f>
        <v>Turizmus_vendéglátás</v>
      </c>
      <c r="G1229" s="57" t="str">
        <f t="shared" si="38"/>
        <v>Zalaegerszegi SZC Keszthelyi Vendéglátó Technikum, Szakképző Iskola és Kollégium Turizmus_vendéglátás</v>
      </c>
      <c r="H1229" s="126" t="s">
        <v>75</v>
      </c>
      <c r="I1229" s="127" t="s">
        <v>75</v>
      </c>
      <c r="J1229" s="126" t="s">
        <v>75</v>
      </c>
      <c r="K1229" s="128">
        <v>56</v>
      </c>
      <c r="L1229" s="128">
        <v>148</v>
      </c>
      <c r="M1229" s="117">
        <v>35</v>
      </c>
      <c r="N1229" s="128">
        <v>90</v>
      </c>
      <c r="O1229" s="128"/>
      <c r="P1229" s="128">
        <v>28</v>
      </c>
      <c r="Q1229" s="116" t="str">
        <f t="shared" si="39"/>
        <v>+</v>
      </c>
      <c r="R1229" s="118"/>
      <c r="S1229" s="129" t="s">
        <v>832</v>
      </c>
      <c r="T1229" s="136"/>
      <c r="U1229" s="131" t="s">
        <v>833</v>
      </c>
    </row>
    <row r="1230" spans="1:21" ht="29" hidden="1" x14ac:dyDescent="0.35">
      <c r="A1230" s="121" t="str">
        <f>IFERROR(VLOOKUP(B1230,[43]lista!$B$2:$C$46,2,0),"")</f>
        <v>Zala</v>
      </c>
      <c r="B1230" s="122" t="s">
        <v>1032</v>
      </c>
      <c r="C1230" s="123" t="s">
        <v>601</v>
      </c>
      <c r="D1230" s="124" t="s">
        <v>861</v>
      </c>
      <c r="E1230" s="125" t="s">
        <v>75</v>
      </c>
      <c r="F1230" s="57" t="str">
        <f>VLOOKUP(D1230,Háttér!$Q$2:$R$24,2,0)</f>
        <v>Sport</v>
      </c>
      <c r="G1230" s="57" t="str">
        <f t="shared" si="38"/>
        <v>Zalaegerszegi SZC Keszthelyi Vendéglátó Technikum, Szakképző Iskola és Kollégium Sport</v>
      </c>
      <c r="H1230" s="126" t="s">
        <v>75</v>
      </c>
      <c r="I1230" s="127" t="s">
        <v>75</v>
      </c>
      <c r="J1230" s="126" t="s">
        <v>75</v>
      </c>
      <c r="K1230" s="128">
        <v>14</v>
      </c>
      <c r="L1230" s="128">
        <v>24</v>
      </c>
      <c r="M1230" s="117">
        <v>8</v>
      </c>
      <c r="N1230" s="128">
        <v>24</v>
      </c>
      <c r="O1230" s="128"/>
      <c r="P1230" s="128">
        <v>8</v>
      </c>
      <c r="Q1230" s="116" t="str">
        <f t="shared" si="39"/>
        <v>+</v>
      </c>
      <c r="R1230" s="118"/>
      <c r="S1230" s="129" t="s">
        <v>832</v>
      </c>
      <c r="T1230" s="136"/>
      <c r="U1230" s="131" t="s">
        <v>833</v>
      </c>
    </row>
  </sheetData>
  <sheetProtection selectLockedCells="1" selectUnlockedCells="1"/>
  <autoFilter ref="A1:U1230" xr:uid="{00000000-0009-0000-0000-000013000000}">
    <filterColumn colId="2">
      <filters>
        <filter val="Budapesti Gazdasági SZC Keleti Károly Közgazdasági Technikum"/>
      </filters>
    </filterColumn>
    <sortState xmlns:xlrd2="http://schemas.microsoft.com/office/spreadsheetml/2017/richdata2" ref="A2:R1230">
      <sortCondition ref="B1:B1051"/>
    </sortState>
  </autoFilter>
  <dataValidations count="4">
    <dataValidation type="list" allowBlank="1" showInputMessage="1" showErrorMessage="1" sqref="C2:C411 C419:C919 C922:C1230" xr:uid="{00000000-0002-0000-1300-000000000000}">
      <formula1>INDIRECT(B2)</formula1>
    </dataValidation>
    <dataValidation type="whole" operator="greaterThanOrEqual" allowBlank="1" showInputMessage="1" showErrorMessage="1" error="Csak egész szám lehet!" sqref="K544:K558 L545:M558 O829:O853 K829:K853 L834:N853 K854:L1230 P829:P832 L829:N832 P834:P853 M834:M1230 M544:P828 K559:L828 K2:P543 N854:P1230" xr:uid="{00000000-0002-0000-1300-000001000000}">
      <formula1>0</formula1>
    </dataValidation>
    <dataValidation type="list" allowBlank="1" showInputMessage="1" showErrorMessage="1" sqref="B2:B411 B419:B919 B922:B1230" xr:uid="{00000000-0002-0000-1300-000002000000}">
      <formula1>SZC</formula1>
    </dataValidation>
    <dataValidation showDropDown="1" showInputMessage="1" showErrorMessage="1" sqref="F2:G1230" xr:uid="{00000000-0002-0000-1300-000003000000}"/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48">
        <x14:dataValidation type="list" allowBlank="1" showInputMessage="1" showErrorMessage="1" xr:uid="{00000000-0002-0000-1300-000004000000}">
          <x14:formula1>
            <xm:f>'T:\Osztalyok\Intézmény Irányítási Főosztály\Beiskolázás 2021-22. 9. évf\Átnézett\[20_KECSKEMÉTI_SZC_beiskolázás 2021-2022. 9. évf.xlsx]lista'!#REF!</xm:f>
          </x14:formula1>
          <xm:sqref>I1106:I1133 D1106:D1133 E1110:E1118 E1121:E1122 E1125:E1133 E1106:E1107</xm:sqref>
        </x14:dataValidation>
        <x14:dataValidation type="list" allowBlank="1" showInputMessage="1" showErrorMessage="1" xr:uid="{00000000-0002-0000-1300-000005000000}">
          <x14:formula1>
            <xm:f>'T:\Osztalyok\Intézmény Irányítási Főosztály\KIFIR\Beérkezett\[19_Karcagi SZC KIFIR beiskolázás 2020 és 2021-1.xlsx]lista'!#REF!</xm:f>
          </x14:formula1>
          <xm:sqref>E1119:E1120 E1123:E1124 E1108:E1109</xm:sqref>
        </x14:dataValidation>
        <x14:dataValidation type="list" allowBlank="1" showInputMessage="1" showErrorMessage="1" xr:uid="{00000000-0002-0000-1300-000006000000}">
          <x14:formula1>
            <xm:f>'T:\Osztalyok\Intézmény Irányítási Főosztály\Beiskolázás 2021-22. 9. évf\Átnézett\[35_Szolnoki SZC_beiskolázás 2021-2022. 9. évf.xlsx]lista'!#REF!</xm:f>
          </x14:formula1>
          <xm:sqref>I1053:I1058 D1053:E1058</xm:sqref>
        </x14:dataValidation>
        <x14:dataValidation type="list" allowBlank="1" showInputMessage="1" showErrorMessage="1" xr:uid="{00000000-0002-0000-1300-000007000000}">
          <x14:formula1>
            <xm:f>'[06_BGéSZC neve_beiskolázás 2021-2022. 9. évf Sporttal_Kieg.xlsx]lista'!#REF!</xm:f>
          </x14:formula1>
          <xm:sqref>D882</xm:sqref>
        </x14:dataValidation>
        <x14:dataValidation type="list" allowBlank="1" showInputMessage="1" showErrorMessage="1" xr:uid="{00000000-0002-0000-1300-000008000000}">
          <x14:formula1>
            <xm:f>'T:\Osztalyok\Intézmény Irányítási Főosztály\KIFIR\Beérkezett\[26_Nógrád Megyei SZC KIFIR beiskolázás 2020 és 2021.xlsx]lista'!#REF!</xm:f>
          </x14:formula1>
          <xm:sqref>E819:E820</xm:sqref>
        </x14:dataValidation>
        <x14:dataValidation type="list" allowBlank="1" showInputMessage="1" showErrorMessage="1" xr:uid="{00000000-0002-0000-1300-000009000000}">
          <x14:formula1>
            <xm:f>'T:\Osztalyok\Intézmény Irányítási Főosztály\Beiskolázás 2021-22. 9. évf\Átnézett\Feldolgozott\[06_Módosított_BGéSZC_beiskolázás 2021-2022. 9. évf.xlsx]lista'!#REF!</xm:f>
          </x14:formula1>
          <xm:sqref>I829:I882 E854:E882 D854:D881 D829:E853</xm:sqref>
        </x14:dataValidation>
        <x14:dataValidation type="list" allowBlank="1" showInputMessage="1" showErrorMessage="1" xr:uid="{00000000-0002-0000-1300-00000A000000}">
          <x14:formula1>
            <xm:f>'T:\Osztalyok\Intézmény Irányítási Főosztály\Beiskolázás 2021-22. 9. évf\Átnézett\[28_Ózdi_SZC_beiskolázás 2021-2022. 9. évf.xlsx]lista'!#REF!</xm:f>
          </x14:formula1>
          <xm:sqref>I750:I762 D1006:E1007 I1006:I1007 D750:E762</xm:sqref>
        </x14:dataValidation>
        <x14:dataValidation type="list" allowBlank="1" showInputMessage="1" showErrorMessage="1" xr:uid="{00000000-0002-0000-1300-00000B000000}">
          <x14:formula1>
            <xm:f>'T:\Osztalyok\Intézmény Irányítási Főosztály\Beiskolázás 2021-22. 9. évf\Átnézett\[24_MiskolciSZC_beiskolázás 2021-2022. 9. évf_ok.xlsx]lista'!#REF!</xm:f>
          </x14:formula1>
          <xm:sqref>I739:I749 D991:E1005 I991:I1005 D739:E749</xm:sqref>
        </x14:dataValidation>
        <x14:dataValidation type="list" allowBlank="1" showInputMessage="1" showErrorMessage="1" xr:uid="{00000000-0002-0000-1300-00000C000000}">
          <x14:formula1>
            <xm:f>'T:\Osztalyok\Intézmény Irányítási Főosztály\Beiskolázás 2021-22. 9. évf\Átnézett\[01_Bajai SZC_beiskolázás 2021-2022. 9. évf.xlsx]lista'!#REF!</xm:f>
          </x14:formula1>
          <xm:sqref>I715:I731 D715:E731</xm:sqref>
        </x14:dataValidation>
        <x14:dataValidation type="list" allowBlank="1" showInputMessage="1" showErrorMessage="1" xr:uid="{00000000-0002-0000-1300-00000D000000}">
          <x14:formula1>
            <xm:f>'T:\Osztalyok\Intézmény Irányítási Főosztály\Beiskolázás 2021-22. 9. évf\Átnézett\[38_Váci SZC_beiskolázás 2021-2022. 9. évf.xlsx]lista'!#REF!</xm:f>
          </x14:formula1>
          <xm:sqref>I700:I705 E962:E988 I962:I988 D962:D987 D700:E705</xm:sqref>
        </x14:dataValidation>
        <x14:dataValidation type="list" allowBlank="1" showInputMessage="1" showErrorMessage="1" xr:uid="{00000000-0002-0000-1300-00000E000000}">
          <x14:formula1>
            <xm:f>'T:\Osztalyok\Intézmény Irányítási Főosztály\Beiskolázás 2021-22. 9. évf\Átnézett\[26_NMSZC_beiskolázás 2021-2022. 9. évf_.xlsx]lista'!#REF!</xm:f>
          </x14:formula1>
          <xm:sqref>I681:I699 D681:E699</xm:sqref>
        </x14:dataValidation>
        <x14:dataValidation type="list" allowBlank="1" showInputMessage="1" showErrorMessage="1" xr:uid="{00000000-0002-0000-1300-00000F000000}">
          <x14:formula1>
            <xm:f>'T:\Osztalyok\Intézmény Irányítási Főosztály\Beiskolázás 2021-22. 9. évf\Átnézett\[18_Kaposvári SZC_beiskolázás 2021-2022. 9. évf.xlsx]lista'!#REF!</xm:f>
          </x14:formula1>
          <xm:sqref>E536:E537 D647:E661 D536:D543 I536:I543 I647:I661 D1068:E1084 I1068:I1084 E539:E543</xm:sqref>
        </x14:dataValidation>
        <x14:dataValidation type="list" allowBlank="1" showInputMessage="1" showErrorMessage="1" xr:uid="{00000000-0002-0000-1300-000010000000}">
          <x14:formula1>
            <xm:f>'T:\Osztalyok\Intézmény Irányítási Főosztály\KIFIR\Beérkezett\[15_Gyulai SZC KIFIR beiskolázás 2020 és 2021.xlsx]lista'!#REF!</xm:f>
          </x14:formula1>
          <xm:sqref>E538</xm:sqref>
        </x14:dataValidation>
        <x14:dataValidation type="list" allowBlank="1" showInputMessage="1" showErrorMessage="1" xr:uid="{00000000-0002-0000-1300-000011000000}">
          <x14:formula1>
            <xm:f>'T:\Osztalyok\Intézmény Irányítási Főosztály\Beiskolázás 2021-22. 9. évf\Átnézett\[30_Siófoki_SZC_beiskolázás 2021-2022. 9. évf (003).xlsx]lista'!#REF!</xm:f>
          </x14:formula1>
          <xm:sqref>I491 D662:E679 I662:I679 D706:E714 I706:I714 D491:E491</xm:sqref>
        </x14:dataValidation>
        <x14:dataValidation type="list" allowBlank="1" showInputMessage="1" showErrorMessage="1" xr:uid="{00000000-0002-0000-1300-000012000000}">
          <x14:formula1>
            <xm:f>'T:\Osztalyok\Intézmény Irányítási Főosztály\Beiskolázás 2021-22. 9. évf\Átnézett\[15_Gyulai_SZC_beiskolázás 2021-2022. 9. évf_2.xlsx]lista'!#REF!</xm:f>
          </x14:formula1>
          <xm:sqref>I466:I477 D763:E784 I763:I784 D466:E477</xm:sqref>
        </x14:dataValidation>
        <x14:dataValidation type="list" allowBlank="1" showInputMessage="1" showErrorMessage="1" xr:uid="{00000000-0002-0000-1300-000013000000}">
          <x14:formula1>
            <xm:f>'T:\Osztalyok\Intézmény Irányítási Főosztály\Beiskolázás 2021-22. 9. évf\Átnézett\[32_Szegedi SZC_beiskolázás 2021-2022. 9. évf.xlsx]lista'!#REF!</xm:f>
          </x14:formula1>
          <xm:sqref>I478:I488 D785:E801 D478:D481 D483:D488 I785:I801 E478:E488</xm:sqref>
        </x14:dataValidation>
        <x14:dataValidation type="list" allowBlank="1" showInputMessage="1" showErrorMessage="1" xr:uid="{00000000-0002-0000-1300-000014000000}">
          <x14:formula1>
            <xm:f>'T:\Osztalyok\Intézmény Irányítási Főosztály\Beiskolázás 2021-22. 9. évf\Átnézett\[06_BGéSZC neve_beiskolázás 2021-2022. 9. évf.xlsx]lista'!#REF!</xm:f>
          </x14:formula1>
          <xm:sqref>I489:I490 D592:E646 I592:I646 D489:E490</xm:sqref>
        </x14:dataValidation>
        <x14:dataValidation type="list" allowBlank="1" showInputMessage="1" showErrorMessage="1" xr:uid="{00000000-0002-0000-1300-000015000000}">
          <x14:formula1>
            <xm:f>'T:\Osztalyok\Intézmény Irányítási Főosztály\Beiskolázás 2021-22. 9. évf\Átnézett\[27_Nyíregyházi Szakképzési Centrum_beiskolázás 2021-2022. 9. évf-1.xlsx]lista'!#REF!</xm:f>
          </x14:formula1>
          <xm:sqref>I441:I465 D482 D441:E465</xm:sqref>
        </x14:dataValidation>
        <x14:dataValidation type="list" allowBlank="1" showInputMessage="1" showErrorMessage="1" xr:uid="{00000000-0002-0000-1300-000016000000}">
          <x14:formula1>
            <xm:f>'T:\Osztalyok\Intézmény Irányítási Főosztály\Beiskolázás 2021-22. 9. évf\Átnézett\[22_Kisvárdai SZC_beiskolázás 2021-2022. 9. évf.xlsx]lista'!#REF!</xm:f>
          </x14:formula1>
          <xm:sqref>I419:I420 D916:E919 I916:I919 D419:E420</xm:sqref>
        </x14:dataValidation>
        <x14:dataValidation type="list" allowBlank="1" showInputMessage="1" showErrorMessage="1" xr:uid="{00000000-0002-0000-1300-000017000000}">
          <x14:formula1>
            <xm:f>'T:\Osztalyok\Intézmény Irányítási Főosztály\Beiskolázás 2021-22. 9. évf\Átnézett\[23_MátészalkaiSZC neve_beiskolázás 2021-2022. 9. évf.xlsx]lista'!#REF!</xm:f>
          </x14:formula1>
          <xm:sqref>I421:I440 D421:E440</xm:sqref>
        </x14:dataValidation>
        <x14:dataValidation type="list" allowBlank="1" showInputMessage="1" showErrorMessage="1" xr:uid="{00000000-0002-0000-1300-000018000000}">
          <x14:formula1>
            <xm:f>'T:\Osztalyok\Intézmény Irányítási Főosztály\Beiskolázás 2021-22. 9. évf\Átnézett\[05_Budapesti Gazdasági SZC_beiskolázás 2021-2022. 9. évf.xlsx]lista'!#REF!</xm:f>
          </x14:formula1>
          <xm:sqref>I407:I411 D883:E915 I883:I915 D1179:E1196 I1179:I1196 D407:E411</xm:sqref>
        </x14:dataValidation>
        <x14:dataValidation type="list" allowBlank="1" showInputMessage="1" showErrorMessage="1" xr:uid="{00000000-0002-0000-1300-000019000000}">
          <x14:formula1>
            <xm:f>'T:\Osztalyok\Intézmény Irányítási Főosztály\Beiskolázás 2021-22. 9. évf\Átnézett\[00_KCS_beiskolázás 2021-2022. 9. évf-1.xlsx]lista'!#REF!</xm:f>
          </x14:formula1>
          <xm:sqref>I401:I406 D492:E509 I492:I509 D680:E680 I680 D1170:E1178 I1170:I1178 D401:E406</xm:sqref>
        </x14:dataValidation>
        <x14:dataValidation type="list" allowBlank="1" showInputMessage="1" showErrorMessage="1" xr:uid="{00000000-0002-0000-1300-00001A000000}">
          <x14:formula1>
            <xm:f>'T:\Osztalyok\Intézmény Irányítási Főosztály\Beiskolázás 2021-22. 9. évf\Átnézett\[25_Nagykanizsai_SZC_beiskolazas_2021-22_9_evf_ell.xlsx]lista'!#REF!</xm:f>
          </x14:formula1>
          <xm:sqref>I391:I400 D530:E535 I530:I535 D391:E400</xm:sqref>
        </x14:dataValidation>
        <x14:dataValidation type="list" allowBlank="1" showInputMessage="1" showErrorMessage="1" xr:uid="{00000000-0002-0000-1300-00001B000000}">
          <x14:formula1>
            <xm:f>'T:\Osztalyok\Intézmény Irányítási Főosztály\Beiskolázás 2021-22. 9. évf\Átnézett\[36_Tatabányai SZC_beiskolázás 2021-2022 9. évf..xlsx]lista'!#REF!</xm:f>
          </x14:formula1>
          <xm:sqref>I372:I378 D1134:E1164 I1134:I1164 D372:E378</xm:sqref>
        </x14:dataValidation>
        <x14:dataValidation type="list" allowBlank="1" showInputMessage="1" showErrorMessage="1" xr:uid="{00000000-0002-0000-1300-00001C000000}">
          <x14:formula1>
            <xm:f>'C:\Users\Ildikó\Documents\Beiskolázás\[Bottyán_beiskolázás 2021-2022. egyeztetett.xlsx]lista'!#REF!</xm:f>
          </x14:formula1>
          <xm:sqref>I387:I390 D510:E510 I510 D387:E390</xm:sqref>
        </x14:dataValidation>
        <x14:dataValidation type="list" allowBlank="1" showInputMessage="1" showErrorMessage="1" xr:uid="{00000000-0002-0000-1300-00001D000000}">
          <x14:formula1>
            <xm:f>'T:\Osztalyok\Intézmény Irányítási Főosztály\Beiskolázás 2021-22. 9. évf\Átnézett\[40_Veszprémi SZC_beiskolázás 2021-2022  9  évf.xlsx]lista'!#REF!</xm:f>
          </x14:formula1>
          <xm:sqref>I360:I371 D511:E529 I511:I529 D360:E371</xm:sqref>
        </x14:dataValidation>
        <x14:dataValidation type="list" allowBlank="1" showInputMessage="1" showErrorMessage="1" xr:uid="{00000000-0002-0000-1300-00001E000000}">
          <x14:formula1>
            <xm:f>'T:\Osztalyok\Intézmény Irányítási Főosztály\Beiskolázás 2021-22. 9. évf\Átnézett\[29_Pápai SzC_beiskolázás 2021-2022. 9. évf.xlsx]lista'!#REF!</xm:f>
          </x14:formula1>
          <xm:sqref>I344:I359 D344:E359</xm:sqref>
        </x14:dataValidation>
        <x14:dataValidation type="list" allowBlank="1" showInputMessage="1" showErrorMessage="1" xr:uid="{00000000-0002-0000-1300-00001F000000}">
          <x14:formula1>
            <xm:f>'T:\Osztalyok\Intézmény Irányítási Főosztály\Beiskolázás 2021-22. 9. évf\Átnézett\[11_Dunaújvárosi SZC_beiskolázás 2021-2022. 9. évf.xlsx]lista'!#REF!</xm:f>
          </x14:formula1>
          <xm:sqref>I321:I343 D321:E343</xm:sqref>
        </x14:dataValidation>
        <x14:dataValidation type="list" allowBlank="1" showInputMessage="1" showErrorMessage="1" xr:uid="{00000000-0002-0000-1300-000020000000}">
          <x14:formula1>
            <xm:f>'T:\Osztalyok\Intézmény Irányítási Főosztály\Beiskolázás 2021-22. 9. évf\Átnézett\[00_Marcsi_beiskolázás 2021-2022. 9. évf.xlsx]lista'!#REF!</xm:f>
          </x14:formula1>
          <xm:sqref>D1022:E1051 I308:I320 I1022:I1051 D308:E320</xm:sqref>
        </x14:dataValidation>
        <x14:dataValidation type="list" allowBlank="1" showInputMessage="1" showErrorMessage="1" xr:uid="{00000000-0002-0000-1300-000021000000}">
          <x14:formula1>
            <xm:f>'T:\Osztalyok\Intézmény Irányítási Főosztály\Beiskolázás 2021-22. 9. évf\Átnézett\[31_Soproni_Szakképzési _Centrum_beiskolázás 2021-2022. 9. évf_ell.xlsx]lista'!#REF!</xm:f>
          </x14:formula1>
          <xm:sqref>I273:I289 D273:E289</xm:sqref>
        </x14:dataValidation>
        <x14:dataValidation type="list" allowBlank="1" showInputMessage="1" showErrorMessage="1" xr:uid="{00000000-0002-0000-1300-000022000000}">
          <x14:formula1>
            <xm:f>'T:\Osztalyok\Intézmény Irányítási Főosztály\Beiskolázás 2021-22. 9. évf\Átnézett\[39_Vas_Megyei SZC_beiskolázás 2021-2022. 9. évf_ell.xlsx]lista'!#REF!</xm:f>
          </x14:formula1>
          <xm:sqref>I290:I304 D802:E814 E821:E826 I802:I815 I817:I826 E815:E818 D815:D826 D290:E304</xm:sqref>
        </x14:dataValidation>
        <x14:dataValidation type="list" allowBlank="1" showInputMessage="1" showErrorMessage="1" xr:uid="{00000000-0002-0000-1300-000023000000}">
          <x14:formula1>
            <xm:f>'T:\Osztalyok\Intézmény Irányítási Főosztály\Beiskolázás 2021-22. 9. évf\Átnézett\[14_Győri_SZC_beiskolázás 2021-2022. 9. évf_ell.xlsx]lista'!#REF!</xm:f>
          </x14:formula1>
          <xm:sqref>I268:I272 D544:E578 I544:I578 D1165:E1169 I1165:I1169 D268:E272</xm:sqref>
        </x14:dataValidation>
        <x14:dataValidation type="list" allowBlank="1" showInputMessage="1" showErrorMessage="1" xr:uid="{00000000-0002-0000-1300-000024000000}">
          <x14:formula1>
            <xm:f>'T:\Osztalyok\Intézmény Irányítási Főosztály\Beiskolázás 2021-22. 9. évf\Átnézett\[21_Kiskunhalasi SZC_beiskolázás 2021-2022. 9. évf (004).xlsx]lista'!#REF!</xm:f>
          </x14:formula1>
          <xm:sqref>I251:I267 D1103:E1105 I1103:I1105 D251:E267</xm:sqref>
        </x14:dataValidation>
        <x14:dataValidation type="list" allowBlank="1" showInputMessage="1" showErrorMessage="1" xr:uid="{00000000-0002-0000-1300-000025000000}">
          <x14:formula1>
            <xm:f>'T:\Osztalyok\Intézmény Irányítási Főosztály\Beiskolázás 2021-22. 9. évf\Átnézett\[37_Tolna Megyei SZC neve_beiskolázás 2021-2022. 9. évf.xlsx]lista'!#REF!</xm:f>
          </x14:formula1>
          <xm:sqref>I201:I224 D1059:E1067 I1059:I1067 D201:E224</xm:sqref>
        </x14:dataValidation>
        <x14:dataValidation type="list" allowBlank="1" showInputMessage="1" showErrorMessage="1" xr:uid="{00000000-0002-0000-1300-000026000000}">
          <x14:formula1>
            <xm:f>'T:\Osztalyok\Intézmény Irányítási Főosztály\Beiskolázás 2021-22. 9. évf\Átnézett\[17_Hódmezővásárhelyi_SZC_beiskolázás 2021-2022. 9. évf.xlsx]lista'!#REF!</xm:f>
          </x14:formula1>
          <xm:sqref>I225:I250 D732:E738 I732:I738 D225:E250</xm:sqref>
        </x14:dataValidation>
        <x14:dataValidation type="list" allowBlank="1" showInputMessage="1" showErrorMessage="1" xr:uid="{00000000-0002-0000-1300-000027000000}">
          <x14:formula1>
            <xm:f>'T:\Osztalyok\Intézmény Irányítási Főosztály\Beiskolázás 2021-22. 9. évf\Átnézett\[02_Baranya_Megyei_SZC_beiskolázás 2021-2022. 9. évf.xlsx]lista'!#REF!</xm:f>
          </x14:formula1>
          <xm:sqref>I176:I200 D1008:E1014 I1008:I1014 D176:E200</xm:sqref>
        </x14:dataValidation>
        <x14:dataValidation type="list" allowBlank="1" showInputMessage="1" showErrorMessage="1" xr:uid="{00000000-0002-0000-1300-000028000000}">
          <x14:formula1>
            <xm:f>'T:\Osztalyok\Intézmény Irányítási Főosztály\Beiskolázás 2021-22. 9. évf\Átnézett\[09_Ceglédi_SZC_beiskolázás 2021-2022. 9. évf.xlsx]lista'!#REF!</xm:f>
          </x14:formula1>
          <xm:sqref>I128:I145 D128:E145</xm:sqref>
        </x14:dataValidation>
        <x14:dataValidation type="list" allowBlank="1" showInputMessage="1" showErrorMessage="1" xr:uid="{00000000-0002-0000-1300-000029000000}">
          <x14:formula1>
            <xm:f>'T:\Osztalyok\Intézmény Irányítási Főosztály\Beiskolázás 2021-22. 9. évf\Átnézett\[12_Érdi_SZC_beiskolázás 2021-2022. 9. évf.xlsx]lista'!#REF!</xm:f>
          </x14:formula1>
          <xm:sqref>I124:I127 D989:E990 I989:I990 D1085:E1102 I1085:I1102 D124:E127</xm:sqref>
        </x14:dataValidation>
        <x14:dataValidation type="list" allowBlank="1" showInputMessage="1" showErrorMessage="1" xr:uid="{00000000-0002-0000-1300-00002A000000}">
          <x14:formula1>
            <xm:f>'T:\Osztalyok\Intézmény Irányítási Főosztály\Beiskolázás 2021-22. 9. évf\Átnézett\[34_Szerencsi_SZC_beiskolázás 2021-2022. 9. évf_módosítás 2020.10.13..xlsx]lista'!#REF!</xm:f>
          </x14:formula1>
          <xm:sqref>I105:I123 D105:E123</xm:sqref>
        </x14:dataValidation>
        <x14:dataValidation type="list" allowBlank="1" showInputMessage="1" showErrorMessage="1" xr:uid="{00000000-0002-0000-1300-00002B000000}">
          <x14:formula1>
            <xm:f>'T:\Osztalyok\Intézmény Irányítási Főosztály\Beiskolázás 2021-22. 9. évf\Átnézett\[16_Heves Megyei_SZC neve_beiskolázás 2021-2022. 9. évf.xlsx]lista'!#REF!</xm:f>
          </x14:formula1>
          <xm:sqref>I104 D146:E175 I146:I175 D104:E104</xm:sqref>
        </x14:dataValidation>
        <x14:dataValidation type="list" allowBlank="1" showInputMessage="1" showErrorMessage="1" xr:uid="{00000000-0002-0000-1300-00002C000000}">
          <x14:formula1>
            <xm:f>'T:\Osztalyok\Intézmény Irányítási Főosztály\Beiskolázás 2021-22. 9. évf\Beérkezett\BKE\[Másolat - Zalaegerszegi_SZC beiskolázás M1_2021-2022. 9. évf_KULD_NSZFH_2020_10_19_v_2_00.xlsx]lista'!#REF!</xm:f>
          </x14:formula1>
          <xm:sqref>I61 D61:E61</xm:sqref>
        </x14:dataValidation>
        <x14:dataValidation type="list" allowBlank="1" showInputMessage="1" showErrorMessage="1" xr:uid="{00000000-0002-0000-1300-00002D000000}">
          <x14:formula1>
            <xm:f>'T:\Osztalyok\Intézmény Irányítási Főosztály\KIFIR\Beérkezett\[01_Bajai SZC KIFIR beiskolázás 2020 és 2021.xlsx]lista'!#REF!</xm:f>
          </x14:formula1>
          <xm:sqref>I62:I78 D62:E78</xm:sqref>
        </x14:dataValidation>
        <x14:dataValidation type="list" allowBlank="1" showInputMessage="1" showErrorMessage="1" xr:uid="{00000000-0002-0000-1300-00002E000000}">
          <x14:formula1>
            <xm:f>'T:\Osztalyok\Intézmény Irányítási Főosztály\KIFIR\Beérkezett\[02_Baranya Megyei SZC KIFIR beiskolázás 2020 és 2021.xlsx]lista'!#REF!</xm:f>
          </x14:formula1>
          <xm:sqref>I79:I103 D922:E928 I922:I928 D79:E103</xm:sqref>
        </x14:dataValidation>
        <x14:dataValidation type="list" allowBlank="1" showInputMessage="1" showErrorMessage="1" xr:uid="{00000000-0002-0000-1300-00002F000000}">
          <x14:formula1>
            <xm:f>'T:\Osztalyok\Intézmény Irányítási Főosztály\Beiskolázás 2021-22. 9. évf\Átnézett\[41_Zalaegerszegi_SZC beiskolázás 2021-2022. 9. évf_ell.xlsx]lista'!#REF!</xm:f>
          </x14:formula1>
          <xm:sqref>D305:E307 I50:I60 D579:E591 I305:I307 D827:E828 I579:I591 D1015:E1021 I827:I828 I1015:I1021 D50:E60</xm:sqref>
        </x14:dataValidation>
        <x14:dataValidation type="list" allowBlank="1" showInputMessage="1" showErrorMessage="1" xr:uid="{00000000-0002-0000-1300-000030000000}">
          <x14:formula1>
            <xm:f>'T:\Osztalyok\Intézmény Irányítási Főosztály\Beiskolázás 2021-22. 9. évf. OH létszámok 0430\Beérkezett\[01_Bajai SZC 2021-22. OH rangsor.xlsx]lista'!#REF!</xm:f>
          </x14:formula1>
          <xm:sqref>I34:I35 D34:E35</xm:sqref>
        </x14:dataValidation>
        <x14:dataValidation type="list" allowBlank="1" showInputMessage="1" showErrorMessage="1" xr:uid="{00000000-0002-0000-1300-000031000000}">
          <x14:formula1>
            <xm:f>'T:\Osztalyok\Intézmény Irányítási Főosztály\Beiskolázás 2021-22. 9. évf\Átnézett\[04_BerettyóújfaluiSZC neve_beiskolázás 2021-2022. 9. évf.xlsx]lista'!#REF!</xm:f>
          </x14:formula1>
          <xm:sqref>I2:I18 D988 I36:I49 D929:E930 I929:I930 D2:E18 D36:E49</xm:sqref>
        </x14:dataValidation>
        <x14:dataValidation type="list" allowBlank="1" showInputMessage="1" showErrorMessage="1" xr:uid="{00000000-0002-0000-1300-000032000000}">
          <x14:formula1>
            <xm:f>'T:\Osztalyok\Intézmény Irányítási Főosztály\Beiskolázás 2021-22. 9. évf\Átnézett\[19_KarcagiSZC_beiskolázás 2021-2022. 9. évf.xlsx]lista'!#REF!</xm:f>
          </x14:formula1>
          <xm:sqref>D1052:E1052 I32:I33 D1197:E1230 I1052 I1197:I1230 D32:E33</xm:sqref>
        </x14:dataValidation>
        <x14:dataValidation type="list" allowBlank="1" showInputMessage="1" showErrorMessage="1" xr:uid="{00000000-0002-0000-1300-000033000000}">
          <x14:formula1>
            <xm:f>'T:\Osztalyok\Intézmény Irányítási Főosztály\Beiskolázás 2021-22. 9. évf\Átnézett\[08_Budapesti Műszaki_ SZC_beiskolázás 2021-2022. 9. évf.xlsx]lista'!#REF!</xm:f>
          </x14:formula1>
          <xm:sqref>I19:I31 D931:E961 I931:I961 D19:E31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93"/>
  <sheetViews>
    <sheetView zoomScale="90" zoomScaleNormal="90" workbookViewId="0">
      <selection activeCell="B36" sqref="B36"/>
    </sheetView>
  </sheetViews>
  <sheetFormatPr defaultRowHeight="14.5" x14ac:dyDescent="0.35"/>
  <cols>
    <col min="1" max="1" width="25" customWidth="1"/>
    <col min="2" max="2" width="58.7265625" customWidth="1"/>
    <col min="3" max="3" width="31.81640625" customWidth="1"/>
    <col min="4" max="4" width="31.453125" bestFit="1" customWidth="1"/>
    <col min="5" max="5" width="127.1796875" hidden="1" customWidth="1"/>
    <col min="6" max="6" width="14.453125" customWidth="1"/>
    <col min="7" max="7" width="11.453125" hidden="1" customWidth="1"/>
    <col min="8" max="8" width="7" style="58" hidden="1" customWidth="1"/>
    <col min="9" max="11" width="16.81640625" customWidth="1"/>
    <col min="12" max="12" width="7.26953125" bestFit="1" customWidth="1"/>
    <col min="14" max="14" width="11.453125" bestFit="1" customWidth="1"/>
  </cols>
  <sheetData>
    <row r="2" spans="1:13" ht="43.5" x14ac:dyDescent="0.35">
      <c r="A2" s="92" t="s">
        <v>798</v>
      </c>
      <c r="B2" s="92" t="s">
        <v>801</v>
      </c>
      <c r="C2" s="94" t="s">
        <v>799</v>
      </c>
      <c r="D2" s="92" t="s">
        <v>800</v>
      </c>
      <c r="E2" s="92" t="s">
        <v>1067</v>
      </c>
      <c r="F2" s="92" t="s">
        <v>810</v>
      </c>
      <c r="G2" s="92" t="s">
        <v>811</v>
      </c>
      <c r="H2" s="92" t="s">
        <v>1057</v>
      </c>
      <c r="I2" s="95" t="s">
        <v>803</v>
      </c>
      <c r="J2" s="95" t="s">
        <v>809</v>
      </c>
      <c r="K2" s="234" t="s">
        <v>1068</v>
      </c>
      <c r="L2" s="93" t="s">
        <v>797</v>
      </c>
      <c r="M2" s="101" t="s">
        <v>794</v>
      </c>
    </row>
    <row r="3" spans="1:13" x14ac:dyDescent="0.35">
      <c r="A3" s="17" t="s">
        <v>623</v>
      </c>
      <c r="B3" s="17" t="s">
        <v>624</v>
      </c>
      <c r="C3" s="17" t="s">
        <v>49</v>
      </c>
      <c r="D3" s="17" t="s">
        <v>614</v>
      </c>
      <c r="E3" s="17" t="str">
        <f>B3&amp;" "&amp;D3</f>
        <v>Alföldi ASzC Bársony István Mezőgazdasági Technikum, Szakképző Iskola és Kollégium Mezőgazdaság_és_erdészet</v>
      </c>
      <c r="F3" s="17" t="s">
        <v>1043</v>
      </c>
      <c r="G3" s="17">
        <f>IFERROR(VLOOKUP(E3,'Technikum Iskolai szint'!$G$1:$R$1230,7,0),0)</f>
        <v>0</v>
      </c>
      <c r="H3" s="57">
        <f>IFERROR(VLOOKUP(E3,'Technikum Iskolai szint'!$G$1:$R$1230,11,0),0)</f>
        <v>0</v>
      </c>
      <c r="I3" s="239"/>
      <c r="J3" s="239" t="s">
        <v>1073</v>
      </c>
      <c r="K3" s="240" t="s">
        <v>807</v>
      </c>
      <c r="L3" s="17">
        <v>18</v>
      </c>
      <c r="M3" s="236" t="s">
        <v>1070</v>
      </c>
    </row>
    <row r="4" spans="1:13" x14ac:dyDescent="0.35">
      <c r="A4" s="17" t="s">
        <v>623</v>
      </c>
      <c r="B4" s="17" t="s">
        <v>624</v>
      </c>
      <c r="C4" s="17" t="s">
        <v>49</v>
      </c>
      <c r="D4" s="17" t="s">
        <v>612</v>
      </c>
      <c r="E4" s="17" t="str">
        <f t="shared" ref="E4:E68" si="0">B4&amp;" "&amp;D4</f>
        <v>Alföldi ASzC Bársony István Mezőgazdasági Technikum, Szakképző Iskola és Kollégium Környezetvédelem_és_vízügy</v>
      </c>
      <c r="F4" s="17" t="s">
        <v>1043</v>
      </c>
      <c r="G4" s="17">
        <f>IFERROR(VLOOKUP(E4,'Technikum Iskolai szint'!$G$1:$R$1230,7,0),0)</f>
        <v>0</v>
      </c>
      <c r="H4" s="57">
        <f>IFERROR(VLOOKUP(E4,'Technikum Iskolai szint'!$G$1:$R$1230,11,0),0)</f>
        <v>0</v>
      </c>
      <c r="I4" s="239"/>
      <c r="J4" s="239" t="s">
        <v>1073</v>
      </c>
      <c r="K4" s="240" t="s">
        <v>807</v>
      </c>
      <c r="L4" s="17">
        <v>18</v>
      </c>
      <c r="M4" s="237" t="s">
        <v>1072</v>
      </c>
    </row>
    <row r="5" spans="1:13" x14ac:dyDescent="0.35">
      <c r="A5" s="17" t="s">
        <v>623</v>
      </c>
      <c r="B5" s="17" t="s">
        <v>625</v>
      </c>
      <c r="C5" s="17" t="s">
        <v>7</v>
      </c>
      <c r="D5" s="17" t="s">
        <v>614</v>
      </c>
      <c r="E5" s="17" t="str">
        <f t="shared" si="0"/>
        <v>Alföldi ASzC Bartha János Kertészeti Technikum és Szakképző Iskola Mezőgazdaság_és_erdészet</v>
      </c>
      <c r="F5" s="17" t="s">
        <v>1043</v>
      </c>
      <c r="G5" s="17">
        <f>IFERROR(VLOOKUP(E5,'Technikum Iskolai szint'!$G$1:$R$1230,7,0),0)</f>
        <v>0</v>
      </c>
      <c r="H5" s="57">
        <f>IFERROR(VLOOKUP(E5,'Technikum Iskolai szint'!$G$1:$R$1230,11,0),0)</f>
        <v>0</v>
      </c>
      <c r="I5" s="239"/>
      <c r="J5" s="239" t="s">
        <v>1073</v>
      </c>
      <c r="K5" s="240" t="s">
        <v>807</v>
      </c>
      <c r="L5" s="17">
        <v>12</v>
      </c>
      <c r="M5" s="238" t="s">
        <v>1071</v>
      </c>
    </row>
    <row r="6" spans="1:13" x14ac:dyDescent="0.35">
      <c r="A6" s="17" t="s">
        <v>623</v>
      </c>
      <c r="B6" s="17" t="s">
        <v>627</v>
      </c>
      <c r="C6" s="17" t="s">
        <v>49</v>
      </c>
      <c r="D6" s="17" t="s">
        <v>62</v>
      </c>
      <c r="E6" s="17" t="str">
        <f t="shared" si="0"/>
        <v>Alföldi ASzC Bethlen Gábor Mezőgazdasági és Élelmiszeripari Technikum, Szakképző Iskola és Kollégium Élelmiszeripar</v>
      </c>
      <c r="F6" s="17" t="s">
        <v>1043</v>
      </c>
      <c r="G6" s="17">
        <f>IFERROR(VLOOKUP(E6,'Technikum Iskolai szint'!$G$1:$R$1230,7,0),0)</f>
        <v>0</v>
      </c>
      <c r="H6" s="57">
        <f>IFERROR(VLOOKUP(E6,'Technikum Iskolai szint'!$G$1:$R$1230,11,0),0)</f>
        <v>0</v>
      </c>
      <c r="I6" s="239"/>
      <c r="J6" s="239" t="s">
        <v>1073</v>
      </c>
      <c r="K6" s="240" t="s">
        <v>807</v>
      </c>
      <c r="L6" s="17">
        <v>12</v>
      </c>
    </row>
    <row r="7" spans="1:13" x14ac:dyDescent="0.35">
      <c r="A7" s="17" t="s">
        <v>623</v>
      </c>
      <c r="B7" s="99" t="s">
        <v>630</v>
      </c>
      <c r="C7" s="99" t="s">
        <v>49</v>
      </c>
      <c r="D7" s="99" t="s">
        <v>614</v>
      </c>
      <c r="E7" s="17" t="str">
        <f t="shared" si="0"/>
        <v>Alföldi ASzC Gregus Máté Mezőgazdasági Technikum és Szakképző Iskola Mezőgazdaság_és_erdészet</v>
      </c>
      <c r="F7" s="17" t="s">
        <v>1043</v>
      </c>
      <c r="G7" s="17">
        <f>IFERROR(VLOOKUP(E7,'Technikum Iskolai szint'!$G$1:$R$1230,7,0),0)</f>
        <v>0</v>
      </c>
      <c r="H7" s="57">
        <f>IFERROR(VLOOKUP(E7,'Technikum Iskolai szint'!$G$1:$R$1230,11,0),0)</f>
        <v>0</v>
      </c>
      <c r="I7" s="231"/>
      <c r="J7" s="231" t="s">
        <v>1073</v>
      </c>
      <c r="K7" s="98" t="s">
        <v>1054</v>
      </c>
      <c r="L7" s="17">
        <v>27.5</v>
      </c>
    </row>
    <row r="8" spans="1:13" x14ac:dyDescent="0.35">
      <c r="A8" s="17" t="s">
        <v>623</v>
      </c>
      <c r="B8" s="17" t="s">
        <v>633</v>
      </c>
      <c r="C8" s="17" t="s">
        <v>49</v>
      </c>
      <c r="D8" s="17" t="s">
        <v>614</v>
      </c>
      <c r="E8" s="17" t="str">
        <f t="shared" si="0"/>
        <v>Alföldi ASzC Kiss Ferenc Erdészeti Technikum Mezőgazdaság_és_erdészet</v>
      </c>
      <c r="F8" s="17" t="s">
        <v>1043</v>
      </c>
      <c r="G8" s="17">
        <f>IFERROR(VLOOKUP(E8,'Technikum Iskolai szint'!$G$1:$R$1230,7,0),0)</f>
        <v>0</v>
      </c>
      <c r="H8" s="57">
        <f>IFERROR(VLOOKUP(E8,'Technikum Iskolai szint'!$G$1:$R$1230,11,0),0)</f>
        <v>0</v>
      </c>
      <c r="I8" s="231"/>
      <c r="J8" s="231" t="s">
        <v>1073</v>
      </c>
      <c r="K8" s="240" t="s">
        <v>807</v>
      </c>
      <c r="L8" s="17">
        <v>22</v>
      </c>
      <c r="M8" s="235">
        <f>I192/421</f>
        <v>0.19239904988123516</v>
      </c>
    </row>
    <row r="9" spans="1:13" x14ac:dyDescent="0.35">
      <c r="A9" s="17" t="s">
        <v>258</v>
      </c>
      <c r="B9" s="17" t="s">
        <v>263</v>
      </c>
      <c r="C9" s="17" t="s">
        <v>49</v>
      </c>
      <c r="D9" s="17" t="s">
        <v>611</v>
      </c>
      <c r="E9" s="17" t="str">
        <f t="shared" si="0"/>
        <v>Bajai SZC Türr István Technikum Informatika_és_távközlés</v>
      </c>
      <c r="F9" s="17" t="s">
        <v>1066</v>
      </c>
      <c r="G9" s="17">
        <f>IFERROR(VLOOKUP(E9,'Technikum Iskolai szint'!$G$1:$R$1230,7,0),0)</f>
        <v>32</v>
      </c>
      <c r="H9" s="57" t="str">
        <f>IFERROR(VLOOKUP(E9,'Technikum Iskolai szint'!$G$1:$R$1230,11,0),0)</f>
        <v>+</v>
      </c>
      <c r="I9" s="240" t="s">
        <v>75</v>
      </c>
      <c r="J9" s="240" t="s">
        <v>807</v>
      </c>
      <c r="K9" s="240" t="s">
        <v>807</v>
      </c>
      <c r="L9" s="17">
        <v>25</v>
      </c>
      <c r="M9" s="235">
        <f>K193/421</f>
        <v>9.7387173396674589E-2</v>
      </c>
    </row>
    <row r="10" spans="1:13" x14ac:dyDescent="0.35">
      <c r="A10" s="17" t="s">
        <v>258</v>
      </c>
      <c r="B10" s="17" t="s">
        <v>263</v>
      </c>
      <c r="C10" s="17" t="s">
        <v>34</v>
      </c>
      <c r="D10" s="17" t="s">
        <v>610</v>
      </c>
      <c r="E10" s="17" t="str">
        <f t="shared" si="0"/>
        <v>Bajai SZC Türr István Technikum Gazdálkodás_és_menedzsment</v>
      </c>
      <c r="F10" s="17" t="s">
        <v>1047</v>
      </c>
      <c r="G10" s="17">
        <f>IFERROR(VLOOKUP(E10,'Technikum Iskolai szint'!$G$1:$R$1230,7,0),0)</f>
        <v>48</v>
      </c>
      <c r="H10" s="57" t="str">
        <f>IFERROR(VLOOKUP(E10,'Technikum Iskolai szint'!$G$1:$R$1230,11,0),0)</f>
        <v>+</v>
      </c>
      <c r="I10" s="240" t="s">
        <v>75</v>
      </c>
      <c r="J10" s="240" t="s">
        <v>807</v>
      </c>
      <c r="K10" s="240" t="s">
        <v>807</v>
      </c>
      <c r="L10" s="17">
        <v>22</v>
      </c>
    </row>
    <row r="11" spans="1:13" x14ac:dyDescent="0.35">
      <c r="A11" s="17" t="s">
        <v>258</v>
      </c>
      <c r="B11" s="99" t="s">
        <v>263</v>
      </c>
      <c r="C11" s="99" t="s">
        <v>34</v>
      </c>
      <c r="D11" s="99" t="s">
        <v>692</v>
      </c>
      <c r="E11" s="17" t="str">
        <f t="shared" si="0"/>
        <v>Bajai SZC Türr István Technikum Oktatás</v>
      </c>
      <c r="F11" s="17" t="s">
        <v>1046</v>
      </c>
      <c r="G11" s="17">
        <f>IFERROR(VLOOKUP(E11,'Technikum Iskolai szint'!$G$1:$R$1230,7,0),0)</f>
        <v>0</v>
      </c>
      <c r="H11" s="57">
        <f>IFERROR(VLOOKUP(E11,'Technikum Iskolai szint'!$G$1:$R$1230,11,0),0)</f>
        <v>0</v>
      </c>
      <c r="I11" s="98" t="s">
        <v>74</v>
      </c>
      <c r="J11" s="98" t="s">
        <v>1054</v>
      </c>
      <c r="K11" s="98" t="s">
        <v>1054</v>
      </c>
      <c r="L11" s="17">
        <v>6</v>
      </c>
    </row>
    <row r="12" spans="1:13" x14ac:dyDescent="0.35">
      <c r="A12" s="17" t="s">
        <v>481</v>
      </c>
      <c r="B12" s="99" t="s">
        <v>489</v>
      </c>
      <c r="C12" s="99" t="s">
        <v>25</v>
      </c>
      <c r="D12" s="99" t="s">
        <v>65</v>
      </c>
      <c r="E12" s="17" t="str">
        <f t="shared" si="0"/>
        <v>Baranya Megyei SZC Zipernowsky Károly Műszaki Technikum Gépészet</v>
      </c>
      <c r="F12" s="17" t="s">
        <v>1039</v>
      </c>
      <c r="G12" s="17">
        <f>IFERROR(VLOOKUP(E12,'Technikum Iskolai szint'!$G$1:$R$1230,7,0),0)</f>
        <v>35</v>
      </c>
      <c r="H12" s="57" t="str">
        <f>IFERROR(VLOOKUP(E12,'Technikum Iskolai szint'!$G$1:$R$1230,11,0),0)</f>
        <v>+</v>
      </c>
      <c r="I12" s="98" t="s">
        <v>74</v>
      </c>
      <c r="J12" s="98" t="s">
        <v>1054</v>
      </c>
      <c r="K12" s="98" t="s">
        <v>1054</v>
      </c>
      <c r="L12" s="17">
        <v>31</v>
      </c>
    </row>
    <row r="13" spans="1:13" x14ac:dyDescent="0.35">
      <c r="A13" s="17" t="s">
        <v>265</v>
      </c>
      <c r="B13" s="17" t="s">
        <v>266</v>
      </c>
      <c r="C13" s="17" t="s">
        <v>7</v>
      </c>
      <c r="D13" s="17" t="s">
        <v>613</v>
      </c>
      <c r="E13" s="17" t="str">
        <f t="shared" si="0"/>
        <v>Békéscsabai SZC Kemény Gábor Technikum Közlekedés_és_szállítmányozás</v>
      </c>
      <c r="F13" s="17"/>
      <c r="G13" s="17">
        <f>IFERROR(VLOOKUP(E13,'Technikum Iskolai szint'!$G$1:$R$1230,7,0),0)</f>
        <v>28</v>
      </c>
      <c r="H13" s="57" t="str">
        <f>IFERROR(VLOOKUP(E13,'Technikum Iskolai szint'!$G$1:$R$1230,11,0),0)</f>
        <v>+</v>
      </c>
      <c r="I13" s="240" t="s">
        <v>75</v>
      </c>
      <c r="J13" s="240" t="s">
        <v>807</v>
      </c>
      <c r="K13" s="240" t="s">
        <v>807</v>
      </c>
      <c r="L13" s="17">
        <v>19.5</v>
      </c>
    </row>
    <row r="14" spans="1:13" x14ac:dyDescent="0.35">
      <c r="A14" s="17" t="s">
        <v>265</v>
      </c>
      <c r="B14" s="17" t="s">
        <v>266</v>
      </c>
      <c r="C14" s="17" t="s">
        <v>7</v>
      </c>
      <c r="D14" s="17" t="s">
        <v>619</v>
      </c>
      <c r="E14" s="17" t="str">
        <f t="shared" si="0"/>
        <v>Békéscsabai SZC Kemény Gábor Technikum Specializált_gép_és_járműgyártás</v>
      </c>
      <c r="F14" s="17"/>
      <c r="G14" s="17">
        <f>IFERROR(VLOOKUP(E14,'Technikum Iskolai szint'!$G$1:$R$1230,7,0),0)</f>
        <v>45</v>
      </c>
      <c r="H14" s="57" t="str">
        <f>IFERROR(VLOOKUP(E14,'Technikum Iskolai szint'!$G$1:$R$1230,11,0),0)</f>
        <v>+</v>
      </c>
      <c r="I14" s="240" t="s">
        <v>75</v>
      </c>
      <c r="J14" s="240" t="s">
        <v>807</v>
      </c>
      <c r="K14" s="240" t="s">
        <v>807</v>
      </c>
      <c r="L14" s="17">
        <v>22</v>
      </c>
    </row>
    <row r="15" spans="1:13" x14ac:dyDescent="0.35">
      <c r="A15" s="17" t="s">
        <v>265</v>
      </c>
      <c r="B15" s="97" t="s">
        <v>267</v>
      </c>
      <c r="C15" s="97" t="s">
        <v>3</v>
      </c>
      <c r="D15" s="97" t="s">
        <v>68</v>
      </c>
      <c r="E15" s="17" t="str">
        <f t="shared" si="0"/>
        <v>Békéscsabai SZC Kós Károly Technikum és Szakképző Iskola Kreatív</v>
      </c>
      <c r="F15" s="17" t="s">
        <v>1051</v>
      </c>
      <c r="G15" s="17">
        <f>IFERROR(VLOOKUP(E15,'Technikum Iskolai szint'!$G$1:$R$1230,7,0),0)</f>
        <v>5</v>
      </c>
      <c r="H15" s="57" t="str">
        <f>IFERROR(VLOOKUP(E15,'Technikum Iskolai szint'!$G$1:$R$1230,11,0),0)</f>
        <v>+</v>
      </c>
      <c r="I15" s="240" t="s">
        <v>75</v>
      </c>
      <c r="J15" s="240" t="s">
        <v>807</v>
      </c>
      <c r="K15" s="240" t="s">
        <v>807</v>
      </c>
      <c r="L15" s="17">
        <v>20</v>
      </c>
    </row>
    <row r="16" spans="1:13" x14ac:dyDescent="0.35">
      <c r="A16" s="17" t="s">
        <v>265</v>
      </c>
      <c r="B16" s="99" t="s">
        <v>268</v>
      </c>
      <c r="C16" s="99" t="s">
        <v>49</v>
      </c>
      <c r="D16" s="99" t="s">
        <v>611</v>
      </c>
      <c r="E16" s="17" t="str">
        <f t="shared" si="0"/>
        <v>Békéscsabai SZC Nemes Tihamér Technikum és Kollégium Informatika_és_távközlés</v>
      </c>
      <c r="F16" s="17" t="s">
        <v>1066</v>
      </c>
      <c r="G16" s="17">
        <f>IFERROR(VLOOKUP(E16,'Technikum Iskolai szint'!$G$1:$R$1230,7,0),0)</f>
        <v>62</v>
      </c>
      <c r="H16" s="57" t="str">
        <f>IFERROR(VLOOKUP(E16,'Technikum Iskolai szint'!$G$1:$R$1230,11,0),0)</f>
        <v>+</v>
      </c>
      <c r="I16" s="98" t="s">
        <v>74</v>
      </c>
      <c r="J16" s="98" t="s">
        <v>1054</v>
      </c>
      <c r="K16" s="98" t="s">
        <v>1054</v>
      </c>
      <c r="L16" s="17">
        <v>32</v>
      </c>
    </row>
    <row r="17" spans="1:12" x14ac:dyDescent="0.35">
      <c r="A17" s="17" t="s">
        <v>265</v>
      </c>
      <c r="B17" s="97" t="s">
        <v>269</v>
      </c>
      <c r="C17" s="97" t="s">
        <v>49</v>
      </c>
      <c r="D17" s="97" t="s">
        <v>610</v>
      </c>
      <c r="E17" s="17" t="str">
        <f t="shared" si="0"/>
        <v>Békéscsabai SZC Széchenyi István Két Tanítási Nyelvű Közgazdasági Technikum és Kollégium Gazdálkodás_és_menedzsment</v>
      </c>
      <c r="F17" s="17" t="s">
        <v>1065</v>
      </c>
      <c r="G17" s="17">
        <f>IFERROR(VLOOKUP(E17,'Technikum Iskolai szint'!$G$1:$R$1230,7,0),0)</f>
        <v>56</v>
      </c>
      <c r="H17" s="57" t="str">
        <f>IFERROR(VLOOKUP(E17,'Technikum Iskolai szint'!$G$1:$R$1230,11,0),0)</f>
        <v>+</v>
      </c>
      <c r="I17" s="98" t="s">
        <v>74</v>
      </c>
      <c r="J17" s="240" t="s">
        <v>807</v>
      </c>
      <c r="K17" s="240" t="s">
        <v>807</v>
      </c>
      <c r="L17" s="17">
        <v>32</v>
      </c>
    </row>
    <row r="18" spans="1:12" x14ac:dyDescent="0.35">
      <c r="A18" s="17" t="s">
        <v>265</v>
      </c>
      <c r="B18" s="99" t="s">
        <v>269</v>
      </c>
      <c r="C18" s="99" t="s">
        <v>49</v>
      </c>
      <c r="D18" s="99" t="s">
        <v>620</v>
      </c>
      <c r="E18" s="17" t="str">
        <f t="shared" si="0"/>
        <v>Békéscsabai SZC Széchenyi István Két Tanítási Nyelvű Közgazdasági Technikum és Kollégium Turizmus_vendéglátás</v>
      </c>
      <c r="F18" s="17" t="s">
        <v>1060</v>
      </c>
      <c r="G18" s="17">
        <f>IFERROR(VLOOKUP(E18,'Technikum Iskolai szint'!$G$1:$R$1230,7,0),0)</f>
        <v>14</v>
      </c>
      <c r="H18" s="57" t="str">
        <f>IFERROR(VLOOKUP(E18,'Technikum Iskolai szint'!$G$1:$R$1230,11,0),0)</f>
        <v>-</v>
      </c>
      <c r="I18" s="98" t="s">
        <v>74</v>
      </c>
      <c r="J18" s="98" t="s">
        <v>1054</v>
      </c>
      <c r="K18" s="98" t="s">
        <v>1054</v>
      </c>
      <c r="L18" s="17">
        <v>32</v>
      </c>
    </row>
    <row r="19" spans="1:12" x14ac:dyDescent="0.35">
      <c r="A19" s="17" t="s">
        <v>265</v>
      </c>
      <c r="B19" s="97" t="s">
        <v>270</v>
      </c>
      <c r="C19" s="97" t="s">
        <v>764</v>
      </c>
      <c r="D19" s="97" t="s">
        <v>617</v>
      </c>
      <c r="E19" s="17" t="str">
        <f t="shared" si="0"/>
        <v>Békéscsabai SZC Szent-Györgyi Albert Technikum és Kollégium Egészségügy</v>
      </c>
      <c r="F19" s="17"/>
      <c r="G19" s="17">
        <f>IFERROR(VLOOKUP(E19,'Technikum Iskolai szint'!$G$1:$R$1230,7,0),0)</f>
        <v>35</v>
      </c>
      <c r="H19" s="57" t="str">
        <f>IFERROR(VLOOKUP(E19,'Technikum Iskolai szint'!$G$1:$R$1230,11,0),0)</f>
        <v>-</v>
      </c>
      <c r="I19" s="240" t="s">
        <v>75</v>
      </c>
      <c r="J19" s="240" t="s">
        <v>807</v>
      </c>
      <c r="K19" s="240" t="s">
        <v>807</v>
      </c>
      <c r="L19" s="17">
        <v>21.5</v>
      </c>
    </row>
    <row r="20" spans="1:12" x14ac:dyDescent="0.35">
      <c r="A20" s="17" t="s">
        <v>265</v>
      </c>
      <c r="B20" s="99" t="s">
        <v>272</v>
      </c>
      <c r="C20" s="99" t="s">
        <v>58</v>
      </c>
      <c r="D20" s="99" t="s">
        <v>606</v>
      </c>
      <c r="E20" s="17" t="str">
        <f t="shared" si="0"/>
        <v>Békéscsabai SZC Vásárhelyi Pál Technikum és Kollégium Bányászat_és_kohászat</v>
      </c>
      <c r="F20" s="17">
        <v>50</v>
      </c>
      <c r="G20" s="17">
        <f>IFERROR(VLOOKUP(E20,'Technikum Iskolai szint'!$G$1:$R$1230,7,0),0)</f>
        <v>11</v>
      </c>
      <c r="H20" s="57" t="str">
        <f>IFERROR(VLOOKUP(E20,'Technikum Iskolai szint'!$G$1:$R$1230,11,0),0)</f>
        <v>-</v>
      </c>
      <c r="I20" s="98" t="s">
        <v>74</v>
      </c>
      <c r="J20" s="98" t="s">
        <v>1054</v>
      </c>
      <c r="K20" s="98" t="s">
        <v>1054</v>
      </c>
      <c r="L20" s="17">
        <v>27.5</v>
      </c>
    </row>
    <row r="21" spans="1:12" x14ac:dyDescent="0.35">
      <c r="A21" s="17" t="s">
        <v>265</v>
      </c>
      <c r="B21" s="99" t="s">
        <v>270</v>
      </c>
      <c r="C21" s="99" t="s">
        <v>13</v>
      </c>
      <c r="D21" s="99" t="s">
        <v>68</v>
      </c>
      <c r="E21" s="17"/>
      <c r="F21" s="17"/>
      <c r="G21" s="17"/>
      <c r="H21" s="57"/>
      <c r="I21" s="98" t="s">
        <v>74</v>
      </c>
      <c r="J21" s="98" t="s">
        <v>1054</v>
      </c>
      <c r="K21" s="98" t="s">
        <v>1054</v>
      </c>
      <c r="L21" s="17"/>
    </row>
    <row r="22" spans="1:12" x14ac:dyDescent="0.35">
      <c r="A22" s="17" t="s">
        <v>281</v>
      </c>
      <c r="B22" s="99" t="s">
        <v>286</v>
      </c>
      <c r="C22" s="99" t="s">
        <v>8</v>
      </c>
      <c r="D22" s="99" t="s">
        <v>610</v>
      </c>
      <c r="E22" s="17" t="str">
        <f t="shared" si="0"/>
        <v>Budapesti Gazdasági SZC Berzeviczy Gergely Két Tanítási Nyelvű Közgazdasági Technikum Gazdálkodás_és_menedzsment</v>
      </c>
      <c r="F22" s="17">
        <v>1916</v>
      </c>
      <c r="G22" s="17">
        <f>IFERROR(VLOOKUP(E22,'Technikum Iskolai szint'!$G$1:$R$1230,7,0),0)</f>
        <v>32</v>
      </c>
      <c r="H22" s="57" t="str">
        <f>IFERROR(VLOOKUP(E22,'Technikum Iskolai szint'!$G$1:$R$1230,11,0),0)</f>
        <v>-</v>
      </c>
      <c r="I22" s="98" t="s">
        <v>74</v>
      </c>
      <c r="J22" s="98" t="s">
        <v>1054</v>
      </c>
      <c r="K22" s="98" t="s">
        <v>1054</v>
      </c>
      <c r="L22" s="17">
        <v>31</v>
      </c>
    </row>
    <row r="23" spans="1:12" x14ac:dyDescent="0.35">
      <c r="A23" s="17" t="s">
        <v>281</v>
      </c>
      <c r="B23" s="17" t="s">
        <v>283</v>
      </c>
      <c r="C23" s="17" t="s">
        <v>8</v>
      </c>
      <c r="D23" s="17" t="s">
        <v>620</v>
      </c>
      <c r="E23" s="17" t="str">
        <f t="shared" si="0"/>
        <v>Budapesti Gazdasági SZC Dobos C. József Vendéglátóipari Technikum és Szakképző Iskola Turizmus_vendéglátás</v>
      </c>
      <c r="F23" s="17">
        <v>524</v>
      </c>
      <c r="G23" s="17">
        <f>IFERROR(VLOOKUP(E23,'Technikum Iskolai szint'!$G$1:$R$1230,7,0),0)</f>
        <v>160</v>
      </c>
      <c r="H23" s="57" t="str">
        <f>IFERROR(VLOOKUP(E23,'Technikum Iskolai szint'!$G$1:$R$1230,11,0),0)</f>
        <v>+</v>
      </c>
      <c r="I23" s="240" t="s">
        <v>75</v>
      </c>
      <c r="J23" s="240" t="s">
        <v>807</v>
      </c>
      <c r="K23" s="240" t="s">
        <v>807</v>
      </c>
      <c r="L23" s="17">
        <v>14</v>
      </c>
    </row>
    <row r="24" spans="1:12" x14ac:dyDescent="0.35">
      <c r="A24" s="17" t="s">
        <v>281</v>
      </c>
      <c r="B24" s="99" t="s">
        <v>291</v>
      </c>
      <c r="C24" s="99" t="s">
        <v>8</v>
      </c>
      <c r="D24" s="99" t="s">
        <v>610</v>
      </c>
      <c r="E24" s="17" t="str">
        <f t="shared" si="0"/>
        <v>Budapesti Gazdasági SZC Hunfalvy János Két Tanítási Nyelvű Közgazdasági Technikum Gazdálkodás_és_menedzsment</v>
      </c>
      <c r="F24" s="17">
        <v>1916</v>
      </c>
      <c r="G24" s="17">
        <f>IFERROR(VLOOKUP(E24,'Technikum Iskolai szint'!$G$1:$R$1230,7,0),0)</f>
        <v>32</v>
      </c>
      <c r="H24" s="57" t="str">
        <f>IFERROR(VLOOKUP(E24,'Technikum Iskolai szint'!$G$1:$R$1230,11,0),0)</f>
        <v>+</v>
      </c>
      <c r="I24" s="98" t="s">
        <v>74</v>
      </c>
      <c r="J24" s="98" t="s">
        <v>1054</v>
      </c>
      <c r="K24" s="98" t="s">
        <v>1054</v>
      </c>
      <c r="L24" s="17">
        <v>43</v>
      </c>
    </row>
    <row r="25" spans="1:12" x14ac:dyDescent="0.35">
      <c r="A25" s="17" t="s">
        <v>281</v>
      </c>
      <c r="B25" s="99" t="s">
        <v>293</v>
      </c>
      <c r="C25" s="99" t="s">
        <v>8</v>
      </c>
      <c r="D25" s="99" t="s">
        <v>610</v>
      </c>
      <c r="E25" s="17" t="str">
        <f t="shared" si="0"/>
        <v>Budapesti Gazdasági SZC Károlyi Mihály Két Tanítási Nyelvű Közgazdasági Technikum Gazdálkodás_és_menedzsment</v>
      </c>
      <c r="F25" s="17">
        <v>1916</v>
      </c>
      <c r="G25" s="17">
        <f>IFERROR(VLOOKUP(E25,'Technikum Iskolai szint'!$G$1:$R$1230,7,0),0)</f>
        <v>48</v>
      </c>
      <c r="H25" s="57" t="str">
        <f>IFERROR(VLOOKUP(E25,'Technikum Iskolai szint'!$G$1:$R$1230,11,0),0)</f>
        <v>-</v>
      </c>
      <c r="I25" s="98" t="s">
        <v>74</v>
      </c>
      <c r="J25" s="98" t="s">
        <v>1054</v>
      </c>
      <c r="K25" s="98" t="s">
        <v>1054</v>
      </c>
      <c r="L25" s="17">
        <v>38</v>
      </c>
    </row>
    <row r="26" spans="1:12" x14ac:dyDescent="0.35">
      <c r="A26" s="17" t="s">
        <v>281</v>
      </c>
      <c r="B26" s="99" t="s">
        <v>294</v>
      </c>
      <c r="C26" s="99" t="s">
        <v>8</v>
      </c>
      <c r="D26" s="99" t="s">
        <v>610</v>
      </c>
      <c r="E26" s="17" t="str">
        <f t="shared" si="0"/>
        <v>Budapesti Gazdasági SZC Keleti Károly Közgazdasági Technikum Gazdálkodás_és_menedzsment</v>
      </c>
      <c r="F26" s="17">
        <v>1916</v>
      </c>
      <c r="G26" s="17">
        <f>IFERROR(VLOOKUP(E26,'Technikum Iskolai szint'!$G$1:$R$1230,7,0),0)</f>
        <v>32</v>
      </c>
      <c r="H26" s="57" t="str">
        <f>IFERROR(VLOOKUP(E26,'Technikum Iskolai szint'!$G$1:$R$1230,11,0),0)</f>
        <v>+</v>
      </c>
      <c r="I26" s="98" t="s">
        <v>74</v>
      </c>
      <c r="J26" s="98" t="s">
        <v>1054</v>
      </c>
      <c r="K26" s="98" t="s">
        <v>1054</v>
      </c>
      <c r="L26" s="17">
        <v>35</v>
      </c>
    </row>
    <row r="27" spans="1:12" x14ac:dyDescent="0.35">
      <c r="A27" s="17" t="s">
        <v>281</v>
      </c>
      <c r="B27" s="99" t="s">
        <v>294</v>
      </c>
      <c r="C27" s="99" t="s">
        <v>16</v>
      </c>
      <c r="D27" s="99" t="s">
        <v>613</v>
      </c>
      <c r="E27" s="17" t="str">
        <f t="shared" si="0"/>
        <v>Budapesti Gazdasági SZC Keleti Károly Közgazdasági Technikum Közlekedés_és_szállítmányozás</v>
      </c>
      <c r="F27" s="17">
        <v>156</v>
      </c>
      <c r="G27" s="17">
        <f>IFERROR(VLOOKUP(E27,'Technikum Iskolai szint'!$G$1:$R$1230,7,0),0)</f>
        <v>64</v>
      </c>
      <c r="H27" s="57" t="str">
        <f>IFERROR(VLOOKUP(E27,'Technikum Iskolai szint'!$G$1:$R$1230,11,0),0)</f>
        <v>+</v>
      </c>
      <c r="I27" s="98" t="s">
        <v>74</v>
      </c>
      <c r="J27" s="98" t="s">
        <v>1054</v>
      </c>
      <c r="K27" s="98" t="s">
        <v>1054</v>
      </c>
      <c r="L27" s="17">
        <v>33</v>
      </c>
    </row>
    <row r="28" spans="1:12" x14ac:dyDescent="0.35">
      <c r="A28" s="17" t="s">
        <v>281</v>
      </c>
      <c r="B28" s="99" t="s">
        <v>300</v>
      </c>
      <c r="C28" s="99" t="s">
        <v>8</v>
      </c>
      <c r="D28" s="99" t="s">
        <v>613</v>
      </c>
      <c r="E28" s="17" t="str">
        <f t="shared" si="0"/>
        <v>Budapesti Gazdasági SZC Teleki Blanka Közgazdasági Technikum Közlekedés_és_szállítmányozás</v>
      </c>
      <c r="F28" s="17" t="s">
        <v>1038</v>
      </c>
      <c r="G28" s="17">
        <f>IFERROR(VLOOKUP(E28,'Technikum Iskolai szint'!$G$1:$R$1230,7,0),0)</f>
        <v>32</v>
      </c>
      <c r="H28" s="57" t="str">
        <f>IFERROR(VLOOKUP(E28,'Technikum Iskolai szint'!$G$1:$R$1230,11,0),0)</f>
        <v>-</v>
      </c>
      <c r="I28" s="98" t="s">
        <v>75</v>
      </c>
      <c r="J28" s="98" t="s">
        <v>1054</v>
      </c>
      <c r="K28" s="98" t="s">
        <v>1054</v>
      </c>
      <c r="L28" s="17">
        <v>35.5</v>
      </c>
    </row>
    <row r="29" spans="1:12" x14ac:dyDescent="0.35">
      <c r="A29" s="17" t="s">
        <v>281</v>
      </c>
      <c r="B29" s="99" t="s">
        <v>302</v>
      </c>
      <c r="C29" s="99" t="s">
        <v>8</v>
      </c>
      <c r="D29" s="99" t="s">
        <v>610</v>
      </c>
      <c r="E29" s="17" t="str">
        <f t="shared" si="0"/>
        <v>Budapesti Gazdasági SZC Varga István Közgazdasági Technikum Gazdálkodás_és_menedzsment</v>
      </c>
      <c r="F29" s="17">
        <v>1916</v>
      </c>
      <c r="G29" s="17">
        <f>IFERROR(VLOOKUP(E29,'Technikum Iskolai szint'!$G$1:$R$1230,7,0),0)</f>
        <v>32</v>
      </c>
      <c r="H29" s="57" t="str">
        <f>IFERROR(VLOOKUP(E29,'Technikum Iskolai szint'!$G$1:$R$1230,11,0),0)</f>
        <v>-</v>
      </c>
      <c r="I29" s="98" t="s">
        <v>75</v>
      </c>
      <c r="J29" s="98" t="s">
        <v>1054</v>
      </c>
      <c r="K29" s="98" t="s">
        <v>1054</v>
      </c>
      <c r="L29" s="17">
        <v>18.5</v>
      </c>
    </row>
    <row r="30" spans="1:12" x14ac:dyDescent="0.35">
      <c r="A30" s="17" t="s">
        <v>304</v>
      </c>
      <c r="B30" s="97" t="s">
        <v>305</v>
      </c>
      <c r="C30" s="97" t="s">
        <v>16</v>
      </c>
      <c r="D30" s="97" t="s">
        <v>64</v>
      </c>
      <c r="E30" s="17" t="str">
        <f t="shared" si="0"/>
        <v>Budapesti Gépészeti SZC Arany János Technikum és Szakképző iskola Épületgépészet</v>
      </c>
      <c r="F30" s="17">
        <v>399</v>
      </c>
      <c r="G30" s="17">
        <f>IFERROR(VLOOKUP(E30,'Technikum Iskolai szint'!$G$1:$R$1230,7,0),0)</f>
        <v>52</v>
      </c>
      <c r="H30" s="57" t="str">
        <f>IFERROR(VLOOKUP(E30,'Technikum Iskolai szint'!$G$1:$R$1230,11,0),0)</f>
        <v>+</v>
      </c>
      <c r="I30" s="240" t="s">
        <v>75</v>
      </c>
      <c r="J30" s="240" t="s">
        <v>807</v>
      </c>
      <c r="K30" s="240" t="s">
        <v>807</v>
      </c>
      <c r="L30" s="17">
        <v>14</v>
      </c>
    </row>
    <row r="31" spans="1:12" x14ac:dyDescent="0.35">
      <c r="A31" s="17" t="s">
        <v>304</v>
      </c>
      <c r="B31" s="97" t="s">
        <v>310</v>
      </c>
      <c r="C31" s="97" t="s">
        <v>7</v>
      </c>
      <c r="D31" s="97" t="s">
        <v>619</v>
      </c>
      <c r="E31" s="17" t="str">
        <f t="shared" si="0"/>
        <v>Budapesti Gépészeti SZC Fáy András Technikum Specializált_gép_és_járműgyártás</v>
      </c>
      <c r="F31" s="17"/>
      <c r="G31" s="17">
        <f>IFERROR(VLOOKUP(E31,'Technikum Iskolai szint'!$G$1:$R$1230,7,0),0)</f>
        <v>144</v>
      </c>
      <c r="H31" s="57" t="str">
        <f>IFERROR(VLOOKUP(E31,'Technikum Iskolai szint'!$G$1:$R$1230,11,0),0)</f>
        <v>+</v>
      </c>
      <c r="I31" s="240" t="s">
        <v>75</v>
      </c>
      <c r="J31" s="240" t="s">
        <v>807</v>
      </c>
      <c r="K31" s="240" t="s">
        <v>807</v>
      </c>
      <c r="L31" s="17">
        <v>16</v>
      </c>
    </row>
    <row r="32" spans="1:12" x14ac:dyDescent="0.35">
      <c r="A32" s="17" t="s">
        <v>304</v>
      </c>
      <c r="B32" s="97" t="s">
        <v>311</v>
      </c>
      <c r="C32" s="97" t="s">
        <v>13</v>
      </c>
      <c r="D32" s="97" t="s">
        <v>611</v>
      </c>
      <c r="E32" s="17" t="str">
        <f t="shared" si="0"/>
        <v>Budapesti Gépészeti SZC Ganz Ábrahám Két Tanítási Nyelvű Technikum Informatika_és_távközlés</v>
      </c>
      <c r="F32" s="17"/>
      <c r="G32" s="17">
        <f>IFERROR(VLOOKUP(E32,'Technikum Iskolai szint'!$G$1:$R$1230,7,0),0)</f>
        <v>30</v>
      </c>
      <c r="H32" s="57" t="str">
        <f>IFERROR(VLOOKUP(E32,'Technikum Iskolai szint'!$G$1:$R$1230,11,0),0)</f>
        <v>+</v>
      </c>
      <c r="I32" s="240" t="s">
        <v>75</v>
      </c>
      <c r="J32" s="240" t="s">
        <v>807</v>
      </c>
      <c r="K32" s="240" t="s">
        <v>807</v>
      </c>
      <c r="L32" s="17">
        <v>17.5</v>
      </c>
    </row>
    <row r="33" spans="1:12" x14ac:dyDescent="0.35">
      <c r="A33" s="17" t="s">
        <v>304</v>
      </c>
      <c r="B33" s="99" t="s">
        <v>313</v>
      </c>
      <c r="C33" s="99" t="s">
        <v>13</v>
      </c>
      <c r="D33" s="99" t="s">
        <v>65</v>
      </c>
      <c r="E33" s="17" t="str">
        <f t="shared" si="0"/>
        <v>Budapesti Gépészeti SZC Kossuth Lajos Két Tanítási Nyelvű Technikum Gépészet</v>
      </c>
      <c r="F33" s="17"/>
      <c r="G33" s="17">
        <f>IFERROR(VLOOKUP(E33,'Technikum Iskolai szint'!$G$1:$R$1230,7,0),0)</f>
        <v>30</v>
      </c>
      <c r="H33" s="57" t="str">
        <f>IFERROR(VLOOKUP(E33,'Technikum Iskolai szint'!$G$1:$R$1230,11,0),0)</f>
        <v>-</v>
      </c>
      <c r="I33" s="98" t="s">
        <v>74</v>
      </c>
      <c r="J33" s="98" t="s">
        <v>1054</v>
      </c>
      <c r="K33" s="98" t="s">
        <v>1054</v>
      </c>
      <c r="L33" s="17">
        <v>25.5</v>
      </c>
    </row>
    <row r="34" spans="1:12" x14ac:dyDescent="0.35">
      <c r="A34" s="17" t="s">
        <v>304</v>
      </c>
      <c r="B34" s="99" t="s">
        <v>315</v>
      </c>
      <c r="C34" s="99" t="s">
        <v>13</v>
      </c>
      <c r="D34" s="99" t="s">
        <v>608</v>
      </c>
      <c r="E34" s="17" t="str">
        <f t="shared" si="0"/>
        <v>Budapesti Gépészeti SZC Mechatronikai Technikum Elektronika_és_elektrotechnika</v>
      </c>
      <c r="F34" s="17"/>
      <c r="G34" s="17">
        <f>IFERROR(VLOOKUP(E34,'Technikum Iskolai szint'!$G$1:$R$1230,7,0),0)</f>
        <v>36</v>
      </c>
      <c r="H34" s="57" t="str">
        <f>IFERROR(VLOOKUP(E34,'Technikum Iskolai szint'!$G$1:$R$1230,11,0),0)</f>
        <v>+</v>
      </c>
      <c r="I34" s="98" t="s">
        <v>74</v>
      </c>
      <c r="J34" s="98" t="s">
        <v>1054</v>
      </c>
      <c r="K34" s="98" t="s">
        <v>1054</v>
      </c>
      <c r="L34" s="17">
        <v>27.5</v>
      </c>
    </row>
    <row r="35" spans="1:12" x14ac:dyDescent="0.35">
      <c r="A35" s="17" t="s">
        <v>318</v>
      </c>
      <c r="B35" s="99" t="s">
        <v>320</v>
      </c>
      <c r="C35" s="99" t="s">
        <v>8</v>
      </c>
      <c r="D35" s="99" t="s">
        <v>620</v>
      </c>
      <c r="E35" s="17" t="str">
        <f t="shared" si="0"/>
        <v>Budapesti Komplex SZC Gundel Károly Vendéglátó és Turisztikai Technikum Turizmus_vendéglátás</v>
      </c>
      <c r="F35" s="17" t="s">
        <v>1039</v>
      </c>
      <c r="G35" s="17">
        <f>IFERROR(VLOOKUP(E35,'Technikum Iskolai szint'!$G$1:$R$1230,7,0),0)</f>
        <v>34</v>
      </c>
      <c r="H35" s="57" t="str">
        <f>IFERROR(VLOOKUP(E35,'Technikum Iskolai szint'!$G$1:$R$1230,11,0),0)</f>
        <v>+</v>
      </c>
      <c r="I35" s="98" t="s">
        <v>74</v>
      </c>
      <c r="J35" s="98" t="s">
        <v>1054</v>
      </c>
      <c r="K35" s="98" t="s">
        <v>1054</v>
      </c>
      <c r="L35" s="17">
        <v>33</v>
      </c>
    </row>
    <row r="36" spans="1:12" x14ac:dyDescent="0.35">
      <c r="A36" s="17" t="s">
        <v>318</v>
      </c>
      <c r="B36" s="17" t="s">
        <v>704</v>
      </c>
      <c r="C36" s="17" t="s">
        <v>31</v>
      </c>
      <c r="D36" s="17" t="s">
        <v>618</v>
      </c>
      <c r="E36" s="17" t="str">
        <f t="shared" si="0"/>
        <v>Budapesti Komplex SZC Kozma Lajos Faipari és Kreatív Technikum Fa_és_bútoripar</v>
      </c>
      <c r="F36" s="232" t="s">
        <v>1044</v>
      </c>
      <c r="G36" s="17">
        <v>64</v>
      </c>
      <c r="H36" s="57" t="s">
        <v>812</v>
      </c>
      <c r="I36" s="240" t="s">
        <v>75</v>
      </c>
      <c r="J36" s="240" t="s">
        <v>807</v>
      </c>
      <c r="K36" s="240" t="s">
        <v>807</v>
      </c>
      <c r="L36" s="17">
        <v>24</v>
      </c>
    </row>
    <row r="37" spans="1:12" x14ac:dyDescent="0.35">
      <c r="A37" s="17" t="s">
        <v>318</v>
      </c>
      <c r="B37" s="17" t="s">
        <v>323</v>
      </c>
      <c r="C37" s="17" t="s">
        <v>3</v>
      </c>
      <c r="D37" s="17" t="s">
        <v>68</v>
      </c>
      <c r="E37" s="17" t="str">
        <f t="shared" si="0"/>
        <v>Budapesti Komplex SZC Kreatív Technikum Kreatív</v>
      </c>
      <c r="F37" s="17" t="s">
        <v>1051</v>
      </c>
      <c r="G37" s="17">
        <f>IFERROR(VLOOKUP(E37,'Technikum Iskolai szint'!$G$1:$R$1230,7,0),0)</f>
        <v>30</v>
      </c>
      <c r="H37" s="57" t="str">
        <f>IFERROR(VLOOKUP(E37,'Technikum Iskolai szint'!$G$1:$R$1230,11,0),0)</f>
        <v>+</v>
      </c>
      <c r="I37" s="240" t="s">
        <v>75</v>
      </c>
      <c r="J37" s="240" t="s">
        <v>1052</v>
      </c>
      <c r="K37" s="240" t="s">
        <v>807</v>
      </c>
      <c r="L37" s="17">
        <v>13</v>
      </c>
    </row>
    <row r="38" spans="1:12" x14ac:dyDescent="0.35">
      <c r="A38" s="17" t="s">
        <v>318</v>
      </c>
      <c r="B38" s="99" t="s">
        <v>325</v>
      </c>
      <c r="C38" s="99" t="s">
        <v>16</v>
      </c>
      <c r="D38" s="99" t="s">
        <v>63</v>
      </c>
      <c r="E38" s="17" t="str">
        <f t="shared" si="0"/>
        <v>Budapesti Komplex SZC Schulek Frigyes Két Tanítási Nyelvű Építőipari Technikum Építőipar</v>
      </c>
      <c r="F38" s="17" t="s">
        <v>1039</v>
      </c>
      <c r="G38" s="17">
        <f>IFERROR(VLOOKUP(E38,'Technikum Iskolai szint'!$G$1:$R$1230,7,0),0)</f>
        <v>29</v>
      </c>
      <c r="H38" s="57" t="str">
        <f>IFERROR(VLOOKUP(E38,'Technikum Iskolai szint'!$G$1:$R$1230,11,0),0)</f>
        <v>+</v>
      </c>
      <c r="I38" s="98" t="s">
        <v>74</v>
      </c>
      <c r="J38" s="98" t="s">
        <v>1054</v>
      </c>
      <c r="K38" s="98" t="s">
        <v>1054</v>
      </c>
      <c r="L38" s="17">
        <v>28</v>
      </c>
    </row>
    <row r="39" spans="1:12" x14ac:dyDescent="0.35">
      <c r="A39" s="17" t="s">
        <v>329</v>
      </c>
      <c r="B39" s="17" t="s">
        <v>330</v>
      </c>
      <c r="C39" s="17" t="s">
        <v>13</v>
      </c>
      <c r="D39" s="17" t="s">
        <v>611</v>
      </c>
      <c r="E39" s="17" t="str">
        <f t="shared" si="0"/>
        <v>Budapesti Műszaki SZC Bláthy Ottó Titusz Informatikai Technikum Informatika_és_távközlés</v>
      </c>
      <c r="F39" s="17"/>
      <c r="G39" s="17">
        <f>IFERROR(VLOOKUP(E39,'Technikum Iskolai szint'!$G$1:$R$1230,7,0),0)</f>
        <v>32</v>
      </c>
      <c r="H39" s="57" t="str">
        <f>IFERROR(VLOOKUP(E39,'Technikum Iskolai szint'!$G$1:$R$1230,11,0),0)</f>
        <v>+</v>
      </c>
      <c r="I39" s="240" t="s">
        <v>75</v>
      </c>
      <c r="J39" s="240" t="s">
        <v>807</v>
      </c>
      <c r="K39" s="240" t="s">
        <v>807</v>
      </c>
      <c r="L39" s="17">
        <v>29</v>
      </c>
    </row>
    <row r="40" spans="1:12" x14ac:dyDescent="0.35">
      <c r="A40" s="17" t="s">
        <v>329</v>
      </c>
      <c r="B40" s="17" t="s">
        <v>331</v>
      </c>
      <c r="C40" s="17" t="s">
        <v>16</v>
      </c>
      <c r="D40" s="17" t="s">
        <v>608</v>
      </c>
      <c r="E40" s="17" t="str">
        <f t="shared" si="0"/>
        <v>Budapesti Műszaki SZC Bolyai János Műszaki Technikum és Kollégium Elektronika_és_elektrotechnika</v>
      </c>
      <c r="F40" s="17" t="s">
        <v>1040</v>
      </c>
      <c r="G40" s="17">
        <f>IFERROR(VLOOKUP(E40,'Technikum Iskolai szint'!$G$1:$R$1230,7,0),0)</f>
        <v>32</v>
      </c>
      <c r="H40" s="57" t="str">
        <f>IFERROR(VLOOKUP(E40,'Technikum Iskolai szint'!$G$1:$R$1230,11,0),0)</f>
        <v>-</v>
      </c>
      <c r="I40" s="240" t="s">
        <v>75</v>
      </c>
      <c r="J40" s="240" t="s">
        <v>807</v>
      </c>
      <c r="K40" s="240" t="s">
        <v>807</v>
      </c>
      <c r="L40" s="17">
        <v>32</v>
      </c>
    </row>
    <row r="41" spans="1:12" x14ac:dyDescent="0.35">
      <c r="A41" s="17" t="s">
        <v>329</v>
      </c>
      <c r="B41" s="99" t="s">
        <v>333</v>
      </c>
      <c r="C41" s="99" t="s">
        <v>13</v>
      </c>
      <c r="D41" s="99" t="s">
        <v>611</v>
      </c>
      <c r="E41" s="17" t="str">
        <f t="shared" si="0"/>
        <v>Budapesti Műszaki SZC Neumann János Informatikai Technikum Informatika_és_távközlés</v>
      </c>
      <c r="F41" s="17"/>
      <c r="G41" s="17">
        <f>IFERROR(VLOOKUP(E41,'Technikum Iskolai szint'!$G$1:$R$1230,7,0),0)</f>
        <v>34</v>
      </c>
      <c r="H41" s="57" t="str">
        <f>IFERROR(VLOOKUP(E41,'Technikum Iskolai szint'!$G$1:$R$1230,11,0),0)</f>
        <v>+</v>
      </c>
      <c r="I41" s="98" t="s">
        <v>74</v>
      </c>
      <c r="J41" s="98" t="s">
        <v>1054</v>
      </c>
      <c r="K41" s="98" t="s">
        <v>1077</v>
      </c>
      <c r="L41" s="17">
        <v>36.5</v>
      </c>
    </row>
    <row r="42" spans="1:12" x14ac:dyDescent="0.35">
      <c r="A42" s="17" t="s">
        <v>329</v>
      </c>
      <c r="B42" s="99" t="s">
        <v>335</v>
      </c>
      <c r="C42" s="99" t="s">
        <v>38</v>
      </c>
      <c r="D42" s="99" t="s">
        <v>73</v>
      </c>
      <c r="E42" s="17" t="str">
        <f t="shared" si="0"/>
        <v>Budapesti Műszaki SZC Petrik Lajos Két Tanítási Nyelvű Technikum Vegyipar</v>
      </c>
      <c r="F42" s="17" t="s">
        <v>1039</v>
      </c>
      <c r="G42" s="233">
        <v>64</v>
      </c>
      <c r="H42" s="57" t="str">
        <f>IFERROR(VLOOKUP(E42,'Technikum Iskolai szint'!$G$1:$R$1230,11,0),0)</f>
        <v>+</v>
      </c>
      <c r="I42" s="98" t="s">
        <v>74</v>
      </c>
      <c r="J42" s="98" t="s">
        <v>1074</v>
      </c>
      <c r="K42" s="98" t="s">
        <v>1054</v>
      </c>
      <c r="L42" s="17">
        <v>32.5</v>
      </c>
    </row>
    <row r="43" spans="1:12" x14ac:dyDescent="0.35">
      <c r="A43" s="17" t="s">
        <v>329</v>
      </c>
      <c r="B43" s="99" t="s">
        <v>335</v>
      </c>
      <c r="C43" s="99" t="s">
        <v>16</v>
      </c>
      <c r="D43" s="99" t="s">
        <v>611</v>
      </c>
      <c r="E43" s="17" t="str">
        <f t="shared" si="0"/>
        <v>Budapesti Műszaki SZC Petrik Lajos Két Tanítási Nyelvű Technikum Informatika_és_távközlés</v>
      </c>
      <c r="F43" s="17">
        <v>1111</v>
      </c>
      <c r="G43" s="233">
        <v>64</v>
      </c>
      <c r="H43" s="57" t="str">
        <f>IFERROR(VLOOKUP(E43,'Technikum Iskolai szint'!$G$1:$R$1230,11,0),0)</f>
        <v>+</v>
      </c>
      <c r="I43" s="240" t="s">
        <v>75</v>
      </c>
      <c r="J43" s="240" t="s">
        <v>807</v>
      </c>
      <c r="K43" s="98" t="s">
        <v>1054</v>
      </c>
      <c r="L43" s="17">
        <v>34</v>
      </c>
    </row>
    <row r="44" spans="1:12" x14ac:dyDescent="0.35">
      <c r="A44" s="17" t="s">
        <v>329</v>
      </c>
      <c r="B44" s="99" t="s">
        <v>335</v>
      </c>
      <c r="C44" s="99" t="s">
        <v>13</v>
      </c>
      <c r="D44" s="99" t="s">
        <v>612</v>
      </c>
      <c r="E44" s="17" t="str">
        <f t="shared" si="0"/>
        <v>Budapesti Műszaki SZC Petrik Lajos Két Tanítási Nyelvű Technikum Környezetvédelem_és_vízügy</v>
      </c>
      <c r="F44" s="17"/>
      <c r="G44" s="233">
        <v>64</v>
      </c>
      <c r="H44" s="57" t="str">
        <f>IFERROR(VLOOKUP(E44,'Technikum Iskolai szint'!$G$1:$R$1230,11,0),0)</f>
        <v>+</v>
      </c>
      <c r="I44" s="98" t="s">
        <v>74</v>
      </c>
      <c r="J44" s="98" t="s">
        <v>1074</v>
      </c>
      <c r="K44" s="98" t="s">
        <v>1077</v>
      </c>
      <c r="L44" s="17">
        <v>34</v>
      </c>
    </row>
    <row r="45" spans="1:12" x14ac:dyDescent="0.35">
      <c r="A45" s="17" t="s">
        <v>329</v>
      </c>
      <c r="B45" s="99" t="s">
        <v>336</v>
      </c>
      <c r="C45" s="99" t="s">
        <v>16</v>
      </c>
      <c r="D45" s="99" t="s">
        <v>611</v>
      </c>
      <c r="E45" s="17" t="str">
        <f t="shared" si="0"/>
        <v>Budapesti Műszaki SZC Puskás Tivadar Távközlési és Informatikai Technikum Informatika_és_távközlés</v>
      </c>
      <c r="F45" s="17" t="s">
        <v>1039</v>
      </c>
      <c r="G45" s="17">
        <f>IFERROR(VLOOKUP(E45,'Technikum Iskolai szint'!$G$1:$R$1230,7,0),0)</f>
        <v>32</v>
      </c>
      <c r="H45" s="57" t="str">
        <f>IFERROR(VLOOKUP(E45,'Technikum Iskolai szint'!$G$1:$R$1230,11,0),0)</f>
        <v>+</v>
      </c>
      <c r="I45" s="98" t="s">
        <v>74</v>
      </c>
      <c r="J45" s="98" t="s">
        <v>1054</v>
      </c>
      <c r="K45" s="98" t="s">
        <v>1054</v>
      </c>
      <c r="L45" s="17">
        <v>28</v>
      </c>
    </row>
    <row r="46" spans="1:12" x14ac:dyDescent="0.35">
      <c r="A46" s="17" t="s">
        <v>329</v>
      </c>
      <c r="B46" s="99" t="s">
        <v>337</v>
      </c>
      <c r="C46" s="99" t="s">
        <v>9</v>
      </c>
      <c r="D46" s="99" t="s">
        <v>615</v>
      </c>
      <c r="E46" s="17" t="str">
        <f t="shared" si="0"/>
        <v>Budapesti Műszaki SZC Than Károly Ökoiskola és Technikum Rendészet_és_közszolgálat</v>
      </c>
      <c r="F46" s="17"/>
      <c r="G46" s="17">
        <f>IFERROR(VLOOKUP(E46,'Technikum Iskolai szint'!$G$1:$R$1230,7,0),0)</f>
        <v>96</v>
      </c>
      <c r="H46" s="57" t="str">
        <f>IFERROR(VLOOKUP(E46,'Technikum Iskolai szint'!$G$1:$R$1230,11,0),0)</f>
        <v>+</v>
      </c>
      <c r="I46" s="98" t="s">
        <v>74</v>
      </c>
      <c r="J46" s="98" t="s">
        <v>1054</v>
      </c>
      <c r="K46" s="98" t="s">
        <v>1054</v>
      </c>
      <c r="L46" s="17">
        <v>28</v>
      </c>
    </row>
    <row r="47" spans="1:12" x14ac:dyDescent="0.35">
      <c r="A47" s="17" t="s">
        <v>329</v>
      </c>
      <c r="B47" s="99" t="s">
        <v>338</v>
      </c>
      <c r="C47" s="99" t="s">
        <v>16</v>
      </c>
      <c r="D47" s="99" t="s">
        <v>608</v>
      </c>
      <c r="E47" s="17" t="str">
        <f t="shared" si="0"/>
        <v>Budapesti Műszaki SZC Trefort Ágoston Két Tanítási Nyelvű Technikum Elektronika_és_elektrotechnika</v>
      </c>
      <c r="F47" s="17" t="s">
        <v>1039</v>
      </c>
      <c r="G47" s="17">
        <f>IFERROR(VLOOKUP(E47,'Technikum Iskolai szint'!$G$1:$R$1230,7,0),0)</f>
        <v>32</v>
      </c>
      <c r="H47" s="57" t="str">
        <f>IFERROR(VLOOKUP(E47,'Technikum Iskolai szint'!$G$1:$R$1230,11,0),0)</f>
        <v>-</v>
      </c>
      <c r="I47" s="98" t="s">
        <v>74</v>
      </c>
      <c r="J47" s="98" t="s">
        <v>1054</v>
      </c>
      <c r="K47" s="98" t="s">
        <v>1054</v>
      </c>
      <c r="L47" s="17">
        <v>28</v>
      </c>
    </row>
    <row r="48" spans="1:12" x14ac:dyDescent="0.35">
      <c r="A48" s="17" t="s">
        <v>329</v>
      </c>
      <c r="B48" s="17" t="s">
        <v>339</v>
      </c>
      <c r="C48" s="17" t="s">
        <v>13</v>
      </c>
      <c r="D48" s="17" t="s">
        <v>65</v>
      </c>
      <c r="E48" s="17" t="str">
        <f t="shared" si="0"/>
        <v>Budapesti Műszaki SZC Újpesti Két Tanítási Nyelvű Műszaki Technikum Gépészet</v>
      </c>
      <c r="F48" s="17"/>
      <c r="G48" s="17">
        <f>IFERROR(VLOOKUP(E48,'Technikum Iskolai szint'!$G$1:$R$1230,7,0),0)</f>
        <v>9</v>
      </c>
      <c r="H48" s="57" t="str">
        <f>IFERROR(VLOOKUP(E48,'Technikum Iskolai szint'!$G$1:$R$1230,11,0),0)</f>
        <v>-</v>
      </c>
      <c r="I48" s="240" t="s">
        <v>75</v>
      </c>
      <c r="J48" s="240" t="s">
        <v>807</v>
      </c>
      <c r="K48" s="240" t="s">
        <v>807</v>
      </c>
      <c r="L48" s="17">
        <v>19.5</v>
      </c>
    </row>
    <row r="49" spans="1:12" x14ac:dyDescent="0.35">
      <c r="A49" s="17" t="s">
        <v>342</v>
      </c>
      <c r="B49" s="17" t="s">
        <v>343</v>
      </c>
      <c r="C49" s="17" t="s">
        <v>9</v>
      </c>
      <c r="D49" s="17" t="s">
        <v>615</v>
      </c>
      <c r="E49" s="17" t="str">
        <f t="shared" si="0"/>
        <v>Ceglédi SZC Bem József Műszaki Technikum és Szakképző Iskola Rendészet_és_közszolgálat</v>
      </c>
      <c r="F49" s="17"/>
      <c r="G49" s="17">
        <f>IFERROR(VLOOKUP(E49,'Technikum Iskolai szint'!$G$1:$R$1230,7,0),0)</f>
        <v>29</v>
      </c>
      <c r="H49" s="57" t="str">
        <f>IFERROR(VLOOKUP(E49,'Technikum Iskolai szint'!$G$1:$R$1230,11,0),0)</f>
        <v>-</v>
      </c>
      <c r="I49" s="240" t="s">
        <v>75</v>
      </c>
      <c r="J49" s="240" t="s">
        <v>807</v>
      </c>
      <c r="K49" s="240" t="s">
        <v>807</v>
      </c>
      <c r="L49" s="17">
        <v>20.5</v>
      </c>
    </row>
    <row r="50" spans="1:12" x14ac:dyDescent="0.35">
      <c r="A50" s="17" t="s">
        <v>342</v>
      </c>
      <c r="B50" s="97" t="s">
        <v>344</v>
      </c>
      <c r="C50" s="17" t="s">
        <v>7</v>
      </c>
      <c r="D50" s="17" t="s">
        <v>610</v>
      </c>
      <c r="E50" s="17" t="str">
        <f t="shared" si="0"/>
        <v>Ceglédi SZC Közgazdasági és Informatikai Technikum Gazdálkodás_és_menedzsment</v>
      </c>
      <c r="F50" s="17" t="s">
        <v>1058</v>
      </c>
      <c r="G50" s="17">
        <f>IFERROR(VLOOKUP(E50,'Technikum Iskolai szint'!$G$1:$R$1230,7,0),0)</f>
        <v>32</v>
      </c>
      <c r="H50" s="57" t="str">
        <f>IFERROR(VLOOKUP(E50,'Technikum Iskolai szint'!$G$1:$R$1230,11,0),0)</f>
        <v>-</v>
      </c>
      <c r="I50" s="240" t="s">
        <v>75</v>
      </c>
      <c r="J50" s="240" t="s">
        <v>807</v>
      </c>
      <c r="K50" s="240" t="s">
        <v>807</v>
      </c>
      <c r="L50" s="17">
        <v>31</v>
      </c>
    </row>
    <row r="51" spans="1:12" x14ac:dyDescent="0.35">
      <c r="A51" s="17" t="s">
        <v>342</v>
      </c>
      <c r="B51" s="17" t="s">
        <v>344</v>
      </c>
      <c r="C51" s="17" t="s">
        <v>7</v>
      </c>
      <c r="D51" s="17" t="s">
        <v>611</v>
      </c>
      <c r="E51" s="17" t="str">
        <f t="shared" si="0"/>
        <v>Ceglédi SZC Közgazdasági és Informatikai Technikum Informatika_és_távközlés</v>
      </c>
      <c r="F51" s="17"/>
      <c r="G51" s="17">
        <f>IFERROR(VLOOKUP(E51,'Technikum Iskolai szint'!$G$1:$R$1230,7,0),0)</f>
        <v>16</v>
      </c>
      <c r="H51" s="57" t="str">
        <f>IFERROR(VLOOKUP(E51,'Technikum Iskolai szint'!$G$1:$R$1230,11,0),0)</f>
        <v>-</v>
      </c>
      <c r="I51" s="240" t="s">
        <v>75</v>
      </c>
      <c r="J51" s="240" t="s">
        <v>807</v>
      </c>
      <c r="K51" s="240" t="s">
        <v>807</v>
      </c>
      <c r="L51" s="17">
        <v>31</v>
      </c>
    </row>
    <row r="52" spans="1:12" x14ac:dyDescent="0.35">
      <c r="A52" s="17" t="s">
        <v>347</v>
      </c>
      <c r="B52" s="99" t="s">
        <v>350</v>
      </c>
      <c r="C52" s="99" t="s">
        <v>22</v>
      </c>
      <c r="D52" s="99" t="s">
        <v>610</v>
      </c>
      <c r="E52" s="17" t="str">
        <f t="shared" si="0"/>
        <v>Debreceni SZC Bethlen Gábor Közgazdasági Technikum Gazdálkodás_és_menedzsment</v>
      </c>
      <c r="F52" s="17">
        <v>406</v>
      </c>
      <c r="G52" s="17">
        <f>IFERROR(VLOOKUP(E52,'Technikum Iskolai szint'!$G$1:$R$1230,7,0),0)</f>
        <v>32</v>
      </c>
      <c r="H52" s="57" t="str">
        <f>IFERROR(VLOOKUP(E52,'Technikum Iskolai szint'!$G$1:$R$1230,11,0),0)</f>
        <v>+</v>
      </c>
      <c r="I52" s="98" t="s">
        <v>74</v>
      </c>
      <c r="J52" s="98" t="s">
        <v>1054</v>
      </c>
      <c r="K52" s="98" t="s">
        <v>1054</v>
      </c>
      <c r="L52" s="17">
        <v>38</v>
      </c>
    </row>
    <row r="53" spans="1:12" x14ac:dyDescent="0.35">
      <c r="A53" s="17" t="s">
        <v>347</v>
      </c>
      <c r="B53" s="99" t="s">
        <v>350</v>
      </c>
      <c r="C53" s="99" t="s">
        <v>22</v>
      </c>
      <c r="D53" s="99" t="s">
        <v>620</v>
      </c>
      <c r="E53" s="17" t="str">
        <f t="shared" si="0"/>
        <v>Debreceni SZC Bethlen Gábor Közgazdasági Technikum Turizmus_vendéglátás</v>
      </c>
      <c r="F53" s="17">
        <v>65</v>
      </c>
      <c r="G53" s="17">
        <f>IFERROR(VLOOKUP(E53,'Technikum Iskolai szint'!$G$1:$R$1230,7,0),0)</f>
        <v>32</v>
      </c>
      <c r="H53" s="57" t="str">
        <f>IFERROR(VLOOKUP(E53,'Technikum Iskolai szint'!$G$1:$R$1230,11,0),0)</f>
        <v>+</v>
      </c>
      <c r="I53" s="98" t="s">
        <v>74</v>
      </c>
      <c r="J53" s="98" t="s">
        <v>1054</v>
      </c>
      <c r="K53" s="98" t="s">
        <v>1054</v>
      </c>
      <c r="L53" s="17">
        <v>38.5</v>
      </c>
    </row>
    <row r="54" spans="1:12" x14ac:dyDescent="0.35">
      <c r="A54" s="17" t="s">
        <v>347</v>
      </c>
      <c r="B54" s="99" t="s">
        <v>355</v>
      </c>
      <c r="C54" s="99" t="s">
        <v>22</v>
      </c>
      <c r="D54" s="99" t="s">
        <v>65</v>
      </c>
      <c r="E54" s="17" t="str">
        <f t="shared" si="0"/>
        <v>Debreceni SZC Mechwart András Gépipari és Informatikai Technikum Gépészet</v>
      </c>
      <c r="F54" s="17" t="s">
        <v>1039</v>
      </c>
      <c r="G54" s="17">
        <f>IFERROR(VLOOKUP(E54,'Technikum Iskolai szint'!$G$1:$R$1230,7,0),0)</f>
        <v>32</v>
      </c>
      <c r="H54" s="57" t="str">
        <f>IFERROR(VLOOKUP(E54,'Technikum Iskolai szint'!$G$1:$R$1230,11,0),0)</f>
        <v>+</v>
      </c>
      <c r="I54" s="98" t="s">
        <v>74</v>
      </c>
      <c r="J54" s="98" t="s">
        <v>1054</v>
      </c>
      <c r="K54" s="98" t="s">
        <v>1054</v>
      </c>
      <c r="L54" s="17">
        <v>38.5</v>
      </c>
    </row>
    <row r="55" spans="1:12" x14ac:dyDescent="0.35">
      <c r="A55" s="17" t="s">
        <v>347</v>
      </c>
      <c r="B55" s="99" t="s">
        <v>355</v>
      </c>
      <c r="C55" s="99" t="s">
        <v>22</v>
      </c>
      <c r="D55" s="99" t="s">
        <v>611</v>
      </c>
      <c r="E55" s="17" t="str">
        <f t="shared" si="0"/>
        <v>Debreceni SZC Mechwart András Gépipari és Informatikai Technikum Informatika_és_távközlés</v>
      </c>
      <c r="F55" s="17" t="s">
        <v>1039</v>
      </c>
      <c r="G55" s="17">
        <f>IFERROR(VLOOKUP(E55,'Technikum Iskolai szint'!$G$1:$R$1230,7,0),0)</f>
        <v>32</v>
      </c>
      <c r="H55" s="57" t="str">
        <f>IFERROR(VLOOKUP(E55,'Technikum Iskolai szint'!$G$1:$R$1230,11,0),0)</f>
        <v>+</v>
      </c>
      <c r="I55" s="98" t="s">
        <v>74</v>
      </c>
      <c r="J55" s="98" t="s">
        <v>1054</v>
      </c>
      <c r="K55" s="98" t="s">
        <v>1054</v>
      </c>
      <c r="L55" s="17">
        <v>36.5</v>
      </c>
    </row>
    <row r="56" spans="1:12" x14ac:dyDescent="0.35">
      <c r="A56" s="17" t="s">
        <v>347</v>
      </c>
      <c r="B56" s="99" t="s">
        <v>357</v>
      </c>
      <c r="C56" s="99" t="s">
        <v>22</v>
      </c>
      <c r="D56" s="99" t="s">
        <v>73</v>
      </c>
      <c r="E56" s="17" t="str">
        <f t="shared" si="0"/>
        <v>Debreceni SZC Vegyipari Technikum Vegyipar</v>
      </c>
      <c r="F56" s="17" t="s">
        <v>1041</v>
      </c>
      <c r="G56" s="17">
        <f>IFERROR(VLOOKUP(E56,'Technikum Iskolai szint'!$G$1:$R$1230,7,0),0)</f>
        <v>58</v>
      </c>
      <c r="H56" s="57" t="str">
        <f>IFERROR(VLOOKUP(E56,'Technikum Iskolai szint'!$G$1:$R$1230,11,0),0)</f>
        <v>+</v>
      </c>
      <c r="I56" s="98" t="s">
        <v>74</v>
      </c>
      <c r="J56" s="98" t="s">
        <v>1054</v>
      </c>
      <c r="K56" s="98" t="s">
        <v>1054</v>
      </c>
      <c r="L56" s="17">
        <v>24</v>
      </c>
    </row>
    <row r="57" spans="1:12" x14ac:dyDescent="0.35">
      <c r="A57" s="17" t="s">
        <v>634</v>
      </c>
      <c r="B57" s="99" t="s">
        <v>638</v>
      </c>
      <c r="C57" s="99" t="s">
        <v>765</v>
      </c>
      <c r="D57" s="99" t="s">
        <v>614</v>
      </c>
      <c r="E57" s="17" t="str">
        <f t="shared" si="0"/>
        <v>Déli ASzC Jánoshalmai Mezőgazdasági Technikum, Szakképző Iskola és Kollégium Mezőgazdaság_és_erdészet</v>
      </c>
      <c r="F57" s="17" t="s">
        <v>1043</v>
      </c>
      <c r="G57" s="17">
        <f>IFERROR(VLOOKUP(E57,'Technikum Iskolai szint'!$G$1:$R$1230,7,0),0)</f>
        <v>0</v>
      </c>
      <c r="H57" s="57">
        <f>IFERROR(VLOOKUP(E57,'Technikum Iskolai szint'!$G$1:$R$1230,11,0),0)</f>
        <v>0</v>
      </c>
      <c r="I57" s="231"/>
      <c r="J57" s="231" t="s">
        <v>1073</v>
      </c>
      <c r="K57" s="98" t="s">
        <v>1054</v>
      </c>
      <c r="L57" s="17">
        <v>20</v>
      </c>
    </row>
    <row r="58" spans="1:12" x14ac:dyDescent="0.35">
      <c r="A58" s="17" t="s">
        <v>634</v>
      </c>
      <c r="B58" s="99" t="s">
        <v>642</v>
      </c>
      <c r="C58" s="99" t="s">
        <v>765</v>
      </c>
      <c r="D58" s="99" t="s">
        <v>614</v>
      </c>
      <c r="E58" s="17" t="str">
        <f t="shared" si="0"/>
        <v>Déli ASzC Móricz Zsigmond Mezőgazdasági Technikum, Szakképző Iskola és Kollégium Mezőgazdaság_és_erdészet</v>
      </c>
      <c r="F58" s="17" t="s">
        <v>1043</v>
      </c>
      <c r="G58" s="17">
        <f>IFERROR(VLOOKUP(E58,'Technikum Iskolai szint'!$G$1:$R$1230,7,0),0)</f>
        <v>0</v>
      </c>
      <c r="H58" s="57">
        <f>IFERROR(VLOOKUP(E58,'Technikum Iskolai szint'!$G$1:$R$1230,11,0),0)</f>
        <v>0</v>
      </c>
      <c r="I58" s="239"/>
      <c r="J58" s="239" t="s">
        <v>1073</v>
      </c>
      <c r="K58" s="98" t="s">
        <v>1054</v>
      </c>
      <c r="L58" s="17">
        <v>18.5</v>
      </c>
    </row>
    <row r="59" spans="1:12" x14ac:dyDescent="0.35">
      <c r="A59" s="17" t="s">
        <v>647</v>
      </c>
      <c r="B59" s="17" t="s">
        <v>648</v>
      </c>
      <c r="C59" s="17" t="s">
        <v>22</v>
      </c>
      <c r="D59" s="17" t="s">
        <v>614</v>
      </c>
      <c r="E59" s="17" t="str">
        <f t="shared" si="0"/>
        <v>Északi ASzC Bárczay János Mezőgazdasági Technikum, Szakképző Iskola és Kollégium Mezőgazdaság_és_erdészet</v>
      </c>
      <c r="F59" s="17" t="s">
        <v>1043</v>
      </c>
      <c r="G59" s="17">
        <f>IFERROR(VLOOKUP(E59,'Technikum Iskolai szint'!$G$1:$R$1230,7,0),0)</f>
        <v>0</v>
      </c>
      <c r="H59" s="57">
        <f>IFERROR(VLOOKUP(E59,'Technikum Iskolai szint'!$G$1:$R$1230,11,0),0)</f>
        <v>0</v>
      </c>
      <c r="I59" s="239"/>
      <c r="J59" s="239" t="s">
        <v>1073</v>
      </c>
      <c r="K59" s="240" t="s">
        <v>807</v>
      </c>
      <c r="L59" s="17">
        <v>6</v>
      </c>
    </row>
    <row r="60" spans="1:12" x14ac:dyDescent="0.35">
      <c r="A60" s="17" t="s">
        <v>647</v>
      </c>
      <c r="B60" s="17" t="s">
        <v>649</v>
      </c>
      <c r="C60" s="17" t="s">
        <v>11</v>
      </c>
      <c r="D60" s="17" t="s">
        <v>614</v>
      </c>
      <c r="E60" s="17" t="str">
        <f t="shared" si="0"/>
        <v>Északi ASzC Baross László Mezőgazdasági Technikum, Szakképző Iskola és Kollégium Mezőgazdaság_és_erdészet</v>
      </c>
      <c r="F60" s="17" t="s">
        <v>1043</v>
      </c>
      <c r="G60" s="17">
        <f>IFERROR(VLOOKUP(E60,'Technikum Iskolai szint'!$G$1:$R$1230,7,0),0)</f>
        <v>0</v>
      </c>
      <c r="H60" s="57">
        <f>IFERROR(VLOOKUP(E60,'Technikum Iskolai szint'!$G$1:$R$1230,11,0),0)</f>
        <v>0</v>
      </c>
      <c r="I60" s="239"/>
      <c r="J60" s="239" t="s">
        <v>1073</v>
      </c>
      <c r="K60" s="240" t="s">
        <v>807</v>
      </c>
      <c r="L60" s="17">
        <v>14</v>
      </c>
    </row>
    <row r="61" spans="1:12" x14ac:dyDescent="0.35">
      <c r="A61" s="17" t="s">
        <v>647</v>
      </c>
      <c r="B61" s="17" t="s">
        <v>651</v>
      </c>
      <c r="C61" s="17" t="s">
        <v>11</v>
      </c>
      <c r="D61" s="17" t="s">
        <v>614</v>
      </c>
      <c r="E61" s="17" t="str">
        <f t="shared" si="0"/>
        <v>Északi ASzC Lippai János Mezőgazdasági Technikum és Szakképző Iskola Mezőgazdaság_és_erdészet</v>
      </c>
      <c r="F61" s="17" t="s">
        <v>1043</v>
      </c>
      <c r="G61" s="17">
        <f>IFERROR(VLOOKUP(E61,'Technikum Iskolai szint'!$G$1:$R$1230,7,0),0)</f>
        <v>0</v>
      </c>
      <c r="H61" s="57">
        <f>IFERROR(VLOOKUP(E61,'Technikum Iskolai szint'!$G$1:$R$1230,11,0),0)</f>
        <v>0</v>
      </c>
      <c r="I61" s="239"/>
      <c r="J61" s="239" t="s">
        <v>1073</v>
      </c>
      <c r="K61" s="240" t="s">
        <v>807</v>
      </c>
      <c r="L61" s="17">
        <v>15.5</v>
      </c>
    </row>
    <row r="62" spans="1:12" x14ac:dyDescent="0.35">
      <c r="A62" s="17" t="s">
        <v>647</v>
      </c>
      <c r="B62" s="17" t="s">
        <v>652</v>
      </c>
      <c r="C62" s="17" t="s">
        <v>31</v>
      </c>
      <c r="D62" s="17" t="s">
        <v>614</v>
      </c>
      <c r="E62" s="17" t="str">
        <f t="shared" si="0"/>
        <v>Északi ASzC Mátra Erdészeti Technikum, Szakképző Iskola és Kollégium Mezőgazdaság_és_erdészet</v>
      </c>
      <c r="F62" s="17" t="s">
        <v>1043</v>
      </c>
      <c r="G62" s="17">
        <f>IFERROR(VLOOKUP(E62,'Technikum Iskolai szint'!$G$1:$R$1230,7,0),0)</f>
        <v>0</v>
      </c>
      <c r="H62" s="57">
        <f>IFERROR(VLOOKUP(E62,'Technikum Iskolai szint'!$G$1:$R$1230,11,0),0)</f>
        <v>0</v>
      </c>
      <c r="I62" s="231"/>
      <c r="J62" s="231" t="s">
        <v>1073</v>
      </c>
      <c r="K62" s="240" t="s">
        <v>807</v>
      </c>
      <c r="L62" s="17">
        <v>19</v>
      </c>
    </row>
    <row r="63" spans="1:12" x14ac:dyDescent="0.35">
      <c r="A63" s="17" t="s">
        <v>647</v>
      </c>
      <c r="B63" s="99" t="s">
        <v>655</v>
      </c>
      <c r="C63" s="99" t="s">
        <v>22</v>
      </c>
      <c r="D63" s="99" t="s">
        <v>614</v>
      </c>
      <c r="E63" s="17" t="str">
        <f t="shared" si="0"/>
        <v>Északi ASzC Széchenyi István Mezőgazdasági és Élelmiszeripari Technikum, Szakképző Iskola és Kollégium Mezőgazdaság_és_erdészet</v>
      </c>
      <c r="F63" s="17" t="s">
        <v>1043</v>
      </c>
      <c r="G63" s="17">
        <f>IFERROR(VLOOKUP(E63,'Technikum Iskolai szint'!$G$1:$R$1230,7,0),0)</f>
        <v>0</v>
      </c>
      <c r="H63" s="57">
        <f>IFERROR(VLOOKUP(E63,'Technikum Iskolai szint'!$G$1:$R$1230,11,0),0)</f>
        <v>0</v>
      </c>
      <c r="I63" s="239"/>
      <c r="J63" s="239" t="s">
        <v>1073</v>
      </c>
      <c r="K63" s="98" t="s">
        <v>1054</v>
      </c>
      <c r="L63" s="17">
        <v>17.5</v>
      </c>
    </row>
    <row r="64" spans="1:12" x14ac:dyDescent="0.35">
      <c r="A64" s="17" t="s">
        <v>647</v>
      </c>
      <c r="B64" s="99" t="s">
        <v>655</v>
      </c>
      <c r="C64" s="99" t="s">
        <v>22</v>
      </c>
      <c r="D64" s="99" t="s">
        <v>62</v>
      </c>
      <c r="E64" s="17" t="str">
        <f t="shared" si="0"/>
        <v>Északi ASzC Széchenyi István Mezőgazdasági és Élelmiszeripari Technikum, Szakképző Iskola és Kollégium Élelmiszeripar</v>
      </c>
      <c r="F64" s="17" t="s">
        <v>1043</v>
      </c>
      <c r="G64" s="17">
        <f>IFERROR(VLOOKUP(E64,'Technikum Iskolai szint'!$G$1:$R$1230,7,0),0)</f>
        <v>0</v>
      </c>
      <c r="H64" s="57">
        <f>IFERROR(VLOOKUP(E64,'Technikum Iskolai szint'!$G$1:$R$1230,11,0),0)</f>
        <v>0</v>
      </c>
      <c r="I64" s="239"/>
      <c r="J64" s="239" t="s">
        <v>1073</v>
      </c>
      <c r="K64" s="98" t="s">
        <v>1054</v>
      </c>
      <c r="L64" s="17">
        <v>17.5</v>
      </c>
    </row>
    <row r="65" spans="1:16" x14ac:dyDescent="0.35">
      <c r="A65" s="17" t="s">
        <v>647</v>
      </c>
      <c r="B65" s="17" t="s">
        <v>658</v>
      </c>
      <c r="C65" s="17" t="s">
        <v>11</v>
      </c>
      <c r="D65" s="17" t="s">
        <v>62</v>
      </c>
      <c r="E65" s="17" t="str">
        <f t="shared" si="0"/>
        <v>Északi ASzC Westsik Vilmos Élelmiszeripari Technikum és Szakképző Iskola Élelmiszeripar</v>
      </c>
      <c r="F65" s="17" t="s">
        <v>1043</v>
      </c>
      <c r="G65" s="17">
        <f>IFERROR(VLOOKUP(E65,'Technikum Iskolai szint'!$G$1:$R$1230,7,0),0)</f>
        <v>0</v>
      </c>
      <c r="H65" s="57">
        <f>IFERROR(VLOOKUP(E65,'Technikum Iskolai szint'!$G$1:$R$1230,11,0),0)</f>
        <v>0</v>
      </c>
      <c r="I65" s="239"/>
      <c r="J65" s="239" t="s">
        <v>1073</v>
      </c>
      <c r="K65" s="240" t="s">
        <v>807</v>
      </c>
      <c r="L65" s="17">
        <v>12.5</v>
      </c>
    </row>
    <row r="66" spans="1:16" x14ac:dyDescent="0.35">
      <c r="A66" s="17" t="s">
        <v>564</v>
      </c>
      <c r="B66" s="17" t="s">
        <v>565</v>
      </c>
      <c r="C66" s="17" t="s">
        <v>41</v>
      </c>
      <c r="D66" s="17" t="s">
        <v>610</v>
      </c>
      <c r="E66" s="17" t="str">
        <f t="shared" si="0"/>
        <v>Esztergomi SZC Balassa Bálint Gazdasági Technikum és Szakképző Iskola Gazdálkodás_és_menedzsment</v>
      </c>
      <c r="F66" s="17"/>
      <c r="G66" s="17">
        <f>IFERROR(VLOOKUP(E66,'Technikum Iskolai szint'!$G$1:$R$1230,7,0),0)</f>
        <v>32</v>
      </c>
      <c r="H66" s="57" t="str">
        <f>IFERROR(VLOOKUP(E66,'Technikum Iskolai szint'!$G$1:$R$1230,11,0),0)</f>
        <v>+</v>
      </c>
      <c r="I66" s="240" t="s">
        <v>75</v>
      </c>
      <c r="J66" s="240" t="s">
        <v>807</v>
      </c>
      <c r="K66" s="240" t="s">
        <v>807</v>
      </c>
      <c r="L66" s="17">
        <v>16</v>
      </c>
    </row>
    <row r="67" spans="1:16" x14ac:dyDescent="0.35">
      <c r="A67" s="17" t="s">
        <v>564</v>
      </c>
      <c r="B67" s="99" t="s">
        <v>566</v>
      </c>
      <c r="C67" s="99" t="s">
        <v>21</v>
      </c>
      <c r="D67" s="99" t="s">
        <v>611</v>
      </c>
      <c r="E67" s="17" t="str">
        <f t="shared" si="0"/>
        <v>Esztergomi SZC Bottyán János Technikum Informatika_és_távközlés</v>
      </c>
      <c r="F67" s="17">
        <v>65</v>
      </c>
      <c r="G67" s="17">
        <f>IFERROR(VLOOKUP(E67,'Technikum Iskolai szint'!$G$1:$R$1230,7,0),0)</f>
        <v>46</v>
      </c>
      <c r="H67" s="57" t="str">
        <f>IFERROR(VLOOKUP(E67,'Technikum Iskolai szint'!$G$1:$R$1230,11,0),0)</f>
        <v>-</v>
      </c>
      <c r="I67" s="98" t="s">
        <v>74</v>
      </c>
      <c r="J67" s="98" t="s">
        <v>1054</v>
      </c>
      <c r="K67" s="98" t="s">
        <v>1054</v>
      </c>
      <c r="L67" s="17">
        <v>29.5</v>
      </c>
    </row>
    <row r="68" spans="1:16" x14ac:dyDescent="0.35">
      <c r="A68" s="17" t="s">
        <v>564</v>
      </c>
      <c r="B68" s="17" t="s">
        <v>567</v>
      </c>
      <c r="C68" s="17" t="s">
        <v>41</v>
      </c>
      <c r="D68" s="17" t="s">
        <v>619</v>
      </c>
      <c r="E68" s="17" t="str">
        <f t="shared" si="0"/>
        <v>Esztergomi SZC Géza Fejedelem Technikum és Szakképző Iskola Specializált_gép_és_járműgyártás</v>
      </c>
      <c r="F68" s="17"/>
      <c r="G68" s="17">
        <f>IFERROR(VLOOKUP(E68,'Technikum Iskolai szint'!$G$1:$R$1230,7,0),0)</f>
        <v>0</v>
      </c>
      <c r="H68" s="57">
        <f>IFERROR(VLOOKUP(E68,'Technikum Iskolai szint'!$G$1:$R$1230,11,0),0)</f>
        <v>0</v>
      </c>
      <c r="I68" s="240" t="s">
        <v>75</v>
      </c>
      <c r="J68" s="240" t="s">
        <v>807</v>
      </c>
      <c r="K68" s="240" t="s">
        <v>807</v>
      </c>
      <c r="L68" s="17">
        <v>10.5</v>
      </c>
    </row>
    <row r="69" spans="1:16" x14ac:dyDescent="0.35">
      <c r="A69" s="59" t="s">
        <v>375</v>
      </c>
      <c r="B69" s="99" t="s">
        <v>379</v>
      </c>
      <c r="C69" s="99" t="s">
        <v>9</v>
      </c>
      <c r="D69" s="99" t="s">
        <v>615</v>
      </c>
      <c r="E69" s="17" t="str">
        <f t="shared" ref="E69:E132" si="1">B69&amp;" "&amp;D69</f>
        <v>Érdi SZC Kós Károly Technikum Rendészet_és_közszolgálat</v>
      </c>
      <c r="F69" s="17"/>
      <c r="G69" s="17">
        <f>IFERROR(VLOOKUP(E69,'Technikum Iskolai szint'!$G$1:$R$1230,7,0),0)</f>
        <v>45</v>
      </c>
      <c r="H69" s="57" t="str">
        <f>IFERROR(VLOOKUP(E69,'Technikum Iskolai szint'!$G$1:$R$1230,11,0),0)</f>
        <v>+</v>
      </c>
      <c r="I69" s="98" t="s">
        <v>74</v>
      </c>
      <c r="J69" s="98" t="s">
        <v>1054</v>
      </c>
      <c r="K69" s="98" t="s">
        <v>1054</v>
      </c>
      <c r="L69" s="17" t="s">
        <v>804</v>
      </c>
    </row>
    <row r="70" spans="1:16" x14ac:dyDescent="0.35">
      <c r="A70" s="17" t="s">
        <v>381</v>
      </c>
      <c r="B70" s="99" t="s">
        <v>382</v>
      </c>
      <c r="C70" s="99" t="s">
        <v>41</v>
      </c>
      <c r="D70" s="99" t="s">
        <v>610</v>
      </c>
      <c r="E70" s="17" t="str">
        <f t="shared" si="1"/>
        <v>Győri SZC Baross Gábor Két Tanítási Nyelvű Közgazdasági Technikum Gazdálkodás_és_menedzsment</v>
      </c>
      <c r="F70" s="17"/>
      <c r="G70" s="17">
        <f>IFERROR(VLOOKUP(E70,'Technikum Iskolai szint'!$G$1:$R$1230,7,0),0)</f>
        <v>16</v>
      </c>
      <c r="H70" s="57" t="str">
        <f>IFERROR(VLOOKUP(E70,'Technikum Iskolai szint'!$G$1:$R$1230,11,0),0)</f>
        <v>-</v>
      </c>
      <c r="I70" s="98" t="s">
        <v>74</v>
      </c>
      <c r="J70" s="98" t="s">
        <v>1054</v>
      </c>
      <c r="K70" s="98" t="s">
        <v>1054</v>
      </c>
      <c r="L70" s="17">
        <v>34.5</v>
      </c>
    </row>
    <row r="71" spans="1:16" x14ac:dyDescent="0.35">
      <c r="A71" s="17" t="s">
        <v>381</v>
      </c>
      <c r="B71" s="99" t="s">
        <v>383</v>
      </c>
      <c r="C71" s="99" t="s">
        <v>41</v>
      </c>
      <c r="D71" s="99" t="s">
        <v>69</v>
      </c>
      <c r="E71" s="17" t="str">
        <f t="shared" si="1"/>
        <v>Győri SZC Bercsényi Miklós Közlekedési és Sportiskolai Technikum Sport</v>
      </c>
      <c r="F71" s="17" t="s">
        <v>1056</v>
      </c>
      <c r="G71" s="17">
        <f>IFERROR(VLOOKUP(E71,'Technikum Iskolai szint'!$G$1:$R$1230,7,0),0)</f>
        <v>64</v>
      </c>
      <c r="H71" s="57" t="str">
        <f>IFERROR(VLOOKUP(E71,'Technikum Iskolai szint'!$G$1:$R$1230,11,0),0)</f>
        <v>+</v>
      </c>
      <c r="I71" s="98" t="s">
        <v>74</v>
      </c>
      <c r="J71" s="98" t="s">
        <v>1054</v>
      </c>
      <c r="K71" s="98" t="s">
        <v>1054</v>
      </c>
      <c r="L71" s="17">
        <v>32.5</v>
      </c>
      <c r="P71" s="235"/>
    </row>
    <row r="72" spans="1:16" x14ac:dyDescent="0.35">
      <c r="A72" s="17" t="s">
        <v>381</v>
      </c>
      <c r="B72" s="99" t="s">
        <v>393</v>
      </c>
      <c r="C72" s="99" t="s">
        <v>41</v>
      </c>
      <c r="D72" s="99" t="s">
        <v>613</v>
      </c>
      <c r="E72" s="17" t="str">
        <f t="shared" si="1"/>
        <v>Győri SZC Pálffy Miklós Kereskedelmi és Logisztikai Technikum Közlekedés_és_szállítmányozás</v>
      </c>
      <c r="F72" s="17"/>
      <c r="G72" s="17">
        <f>IFERROR(VLOOKUP(E72,'Technikum Iskolai szint'!$G$1:$R$1230,7,0),0)</f>
        <v>18</v>
      </c>
      <c r="H72" s="57" t="str">
        <f>IFERROR(VLOOKUP(E72,'Technikum Iskolai szint'!$G$1:$R$1230,11,0),0)</f>
        <v>+</v>
      </c>
      <c r="I72" s="98" t="s">
        <v>74</v>
      </c>
      <c r="J72" s="98" t="s">
        <v>1054</v>
      </c>
      <c r="K72" s="98" t="s">
        <v>1054</v>
      </c>
      <c r="L72" s="17">
        <v>36.5</v>
      </c>
    </row>
    <row r="73" spans="1:16" x14ac:dyDescent="0.35">
      <c r="A73" s="17" t="s">
        <v>381</v>
      </c>
      <c r="B73" s="99" t="s">
        <v>385</v>
      </c>
      <c r="C73" s="99" t="s">
        <v>806</v>
      </c>
      <c r="D73" s="99" t="s">
        <v>63</v>
      </c>
      <c r="E73" s="17" t="str">
        <f t="shared" si="1"/>
        <v>Győri SZC Hild József Építőipari Technikum Építőipar</v>
      </c>
      <c r="F73" s="17"/>
      <c r="G73" s="17">
        <f>IFERROR(VLOOKUP(E73,'Technikum Iskolai szint'!$G$1:$R$1230,7,0),0)</f>
        <v>34</v>
      </c>
      <c r="H73" s="57" t="str">
        <f>IFERROR(VLOOKUP(E73,'Technikum Iskolai szint'!$G$1:$R$1230,11,0),0)</f>
        <v>+</v>
      </c>
      <c r="I73" s="98" t="s">
        <v>74</v>
      </c>
      <c r="J73" s="98" t="s">
        <v>1054</v>
      </c>
      <c r="K73" s="98" t="s">
        <v>1054</v>
      </c>
      <c r="L73" s="17" t="s">
        <v>804</v>
      </c>
    </row>
    <row r="74" spans="1:16" x14ac:dyDescent="0.35">
      <c r="A74" s="17" t="s">
        <v>381</v>
      </c>
      <c r="B74" s="99" t="s">
        <v>387</v>
      </c>
      <c r="C74" s="99" t="s">
        <v>41</v>
      </c>
      <c r="D74" s="99" t="s">
        <v>611</v>
      </c>
      <c r="E74" s="17" t="str">
        <f t="shared" si="1"/>
        <v>Győri SZC Jedlik Ányos Gépipari és Informatikai Technikum és Kollégium Informatika_és_távközlés</v>
      </c>
      <c r="F74" s="17"/>
      <c r="G74" s="17">
        <f>IFERROR(VLOOKUP(E74,'Technikum Iskolai szint'!$G$1:$R$1230,7,0),0)</f>
        <v>64</v>
      </c>
      <c r="H74" s="57" t="str">
        <f>IFERROR(VLOOKUP(E74,'Technikum Iskolai szint'!$G$1:$R$1230,11,0),0)</f>
        <v>+</v>
      </c>
      <c r="I74" s="98" t="s">
        <v>74</v>
      </c>
      <c r="J74" s="98" t="s">
        <v>1054</v>
      </c>
      <c r="K74" s="98" t="s">
        <v>1054</v>
      </c>
      <c r="L74" s="17" t="s">
        <v>804</v>
      </c>
    </row>
    <row r="75" spans="1:16" x14ac:dyDescent="0.35">
      <c r="A75" s="17" t="s">
        <v>381</v>
      </c>
      <c r="B75" s="99" t="s">
        <v>390</v>
      </c>
      <c r="C75" s="99" t="s">
        <v>41</v>
      </c>
      <c r="D75" s="99" t="s">
        <v>65</v>
      </c>
      <c r="E75" s="17" t="str">
        <f t="shared" si="1"/>
        <v>Győri SZC Lukács Sándor Járműipari és Gépészeti Technikum és Kollégium Gépészet</v>
      </c>
      <c r="F75" s="17"/>
      <c r="G75" s="17">
        <f>IFERROR(VLOOKUP(E75,'Technikum Iskolai szint'!$G$1:$R$1230,7,0),0)</f>
        <v>74</v>
      </c>
      <c r="H75" s="57" t="str">
        <f>IFERROR(VLOOKUP(E75,'Technikum Iskolai szint'!$G$1:$R$1230,11,0),0)</f>
        <v>+</v>
      </c>
      <c r="I75" s="98" t="s">
        <v>74</v>
      </c>
      <c r="J75" s="98" t="s">
        <v>1054</v>
      </c>
      <c r="K75" s="98" t="s">
        <v>1054</v>
      </c>
      <c r="L75" s="17" t="s">
        <v>804</v>
      </c>
    </row>
    <row r="76" spans="1:16" x14ac:dyDescent="0.35">
      <c r="A76" s="17" t="s">
        <v>381</v>
      </c>
      <c r="B76" s="99" t="s">
        <v>394</v>
      </c>
      <c r="C76" s="99" t="s">
        <v>806</v>
      </c>
      <c r="D76" s="99" t="s">
        <v>608</v>
      </c>
      <c r="E76" s="17" t="str">
        <f t="shared" si="1"/>
        <v>Győri SZC Pattantyús-Ábrahám Géza Technikum Elektronika_és_elektrotechnika</v>
      </c>
      <c r="F76" s="17"/>
      <c r="G76" s="17">
        <f>IFERROR(VLOOKUP(E76,'Technikum Iskolai szint'!$G$1:$R$1230,7,0),0)</f>
        <v>116</v>
      </c>
      <c r="H76" s="57" t="str">
        <f>IFERROR(VLOOKUP(E76,'Technikum Iskolai szint'!$G$1:$R$1230,11,0),0)</f>
        <v>+</v>
      </c>
      <c r="I76" s="98" t="s">
        <v>74</v>
      </c>
      <c r="J76" s="98" t="s">
        <v>1054</v>
      </c>
      <c r="K76" s="98" t="s">
        <v>1054</v>
      </c>
      <c r="L76" s="17" t="s">
        <v>804</v>
      </c>
    </row>
    <row r="77" spans="1:16" x14ac:dyDescent="0.35">
      <c r="A77" s="17" t="s">
        <v>395</v>
      </c>
      <c r="B77" s="99" t="s">
        <v>400</v>
      </c>
      <c r="C77" s="99" t="s">
        <v>764</v>
      </c>
      <c r="D77" s="99" t="s">
        <v>692</v>
      </c>
      <c r="E77" s="17" t="str">
        <f t="shared" si="1"/>
        <v>Gyulai SZC Székely Mihály Technikum, Szakképző Iskola és Kollégium Oktatás</v>
      </c>
      <c r="F77" s="17" t="s">
        <v>1049</v>
      </c>
      <c r="G77" s="17">
        <f>IFERROR(VLOOKUP(E77,'Technikum Iskolai szint'!$G$1:$R$1230,7,0),0)</f>
        <v>0</v>
      </c>
      <c r="H77" s="57">
        <f>IFERROR(VLOOKUP(E77,'Technikum Iskolai szint'!$G$1:$R$1230,11,0),0)</f>
        <v>0</v>
      </c>
      <c r="I77" s="98" t="s">
        <v>74</v>
      </c>
      <c r="J77" s="98" t="s">
        <v>1054</v>
      </c>
      <c r="K77" s="98" t="s">
        <v>1054</v>
      </c>
      <c r="L77" s="17">
        <v>28</v>
      </c>
    </row>
    <row r="78" spans="1:16" x14ac:dyDescent="0.35">
      <c r="A78" s="17" t="s">
        <v>402</v>
      </c>
      <c r="B78" s="97" t="s">
        <v>408</v>
      </c>
      <c r="C78" s="97" t="s">
        <v>31</v>
      </c>
      <c r="D78" s="97" t="s">
        <v>618</v>
      </c>
      <c r="E78" s="17" t="str">
        <f t="shared" si="1"/>
        <v>Hódmezővásárhelyi SZC Csongrádi Sághy Mihály Technikum, Szakképző Iskola és Kollégium Fa_és_bútoripar</v>
      </c>
      <c r="F78" s="17" t="s">
        <v>1044</v>
      </c>
      <c r="G78" s="17">
        <f>IFERROR(VLOOKUP(E78,'Technikum Iskolai szint'!$G$1:$R$1230,7,0),0)</f>
        <v>6</v>
      </c>
      <c r="H78" s="57" t="str">
        <f>IFERROR(VLOOKUP(E78,'Technikum Iskolai szint'!$G$1:$R$1230,11,0),0)</f>
        <v>+</v>
      </c>
      <c r="I78" s="240" t="s">
        <v>75</v>
      </c>
      <c r="J78" s="240" t="s">
        <v>807</v>
      </c>
      <c r="K78" s="240" t="s">
        <v>807</v>
      </c>
      <c r="L78" s="17">
        <v>26.5</v>
      </c>
    </row>
    <row r="79" spans="1:16" x14ac:dyDescent="0.35">
      <c r="A79" s="17" t="s">
        <v>402</v>
      </c>
      <c r="B79" s="97" t="s">
        <v>405</v>
      </c>
      <c r="C79" s="97" t="s">
        <v>764</v>
      </c>
      <c r="D79" s="97" t="s">
        <v>617</v>
      </c>
      <c r="E79" s="17" t="str">
        <f t="shared" si="1"/>
        <v>Hódmezővásárhelyi SZC Eötvös József Technikum Egészségügy</v>
      </c>
      <c r="F79" s="17"/>
      <c r="G79" s="17">
        <f>IFERROR(VLOOKUP(E79,'Technikum Iskolai szint'!$G$1:$R$1230,7,0),0)</f>
        <v>16</v>
      </c>
      <c r="H79" s="57" t="str">
        <f>IFERROR(VLOOKUP(E79,'Technikum Iskolai szint'!$G$1:$R$1230,11,0),0)</f>
        <v>+</v>
      </c>
      <c r="I79" s="240" t="s">
        <v>75</v>
      </c>
      <c r="J79" s="240" t="s">
        <v>807</v>
      </c>
      <c r="K79" s="240" t="s">
        <v>807</v>
      </c>
      <c r="L79" s="17">
        <v>11.5</v>
      </c>
    </row>
    <row r="80" spans="1:16" x14ac:dyDescent="0.35">
      <c r="A80" s="17" t="s">
        <v>402</v>
      </c>
      <c r="B80" s="97" t="s">
        <v>406</v>
      </c>
      <c r="C80" s="97" t="s">
        <v>49</v>
      </c>
      <c r="D80" s="97" t="s">
        <v>610</v>
      </c>
      <c r="E80" s="17" t="str">
        <f t="shared" si="1"/>
        <v>Hódmezővásárhelyi SZC Makói Návay Lajos Technikum és Kollégium Gazdálkodás_és_menedzsment</v>
      </c>
      <c r="F80" s="17" t="s">
        <v>1065</v>
      </c>
      <c r="G80" s="17">
        <f>IFERROR(VLOOKUP(E80,'Technikum Iskolai szint'!$G$1:$R$1230,7,0),0)</f>
        <v>13</v>
      </c>
      <c r="H80" s="57" t="str">
        <f>IFERROR(VLOOKUP(E80,'Technikum Iskolai szint'!$G$1:$R$1230,11,0),0)</f>
        <v>-</v>
      </c>
      <c r="I80" s="240" t="s">
        <v>75</v>
      </c>
      <c r="J80" s="240" t="s">
        <v>807</v>
      </c>
      <c r="K80" s="240" t="s">
        <v>807</v>
      </c>
      <c r="L80" s="17">
        <v>19.5</v>
      </c>
    </row>
    <row r="81" spans="1:12" x14ac:dyDescent="0.35">
      <c r="A81" s="17" t="s">
        <v>402</v>
      </c>
      <c r="B81" s="97" t="s">
        <v>403</v>
      </c>
      <c r="C81" s="97" t="s">
        <v>7</v>
      </c>
      <c r="D81" s="97" t="s">
        <v>610</v>
      </c>
      <c r="E81" s="17" t="str">
        <f t="shared" si="1"/>
        <v>Hódmezővásárhelyi SZC Szentesi Boros Sámuel Technikum Gazdálkodás_és_menedzsment</v>
      </c>
      <c r="F81" s="17" t="s">
        <v>1058</v>
      </c>
      <c r="G81" s="17">
        <f>IFERROR(VLOOKUP(E81,'Technikum Iskolai szint'!$G$1:$R$1230,7,0),0)</f>
        <v>30</v>
      </c>
      <c r="H81" s="57" t="str">
        <f>IFERROR(VLOOKUP(E81,'Technikum Iskolai szint'!$G$1:$R$1230,11,0),0)</f>
        <v>+</v>
      </c>
      <c r="I81" s="240" t="s">
        <v>75</v>
      </c>
      <c r="J81" s="240" t="s">
        <v>807</v>
      </c>
      <c r="K81" s="240" t="s">
        <v>807</v>
      </c>
      <c r="L81" s="17">
        <v>27.5</v>
      </c>
    </row>
    <row r="82" spans="1:12" x14ac:dyDescent="0.35">
      <c r="A82" s="17" t="s">
        <v>402</v>
      </c>
      <c r="B82" s="99" t="s">
        <v>403</v>
      </c>
      <c r="C82" s="99" t="s">
        <v>764</v>
      </c>
      <c r="D82" s="99" t="s">
        <v>617</v>
      </c>
      <c r="E82" s="17" t="str">
        <f t="shared" si="1"/>
        <v>Hódmezővásárhelyi SZC Szentesi Boros Sámuel Technikum Egészségügy</v>
      </c>
      <c r="F82" s="17" t="s">
        <v>1050</v>
      </c>
      <c r="G82" s="17">
        <f>IFERROR(VLOOKUP(E82,'Technikum Iskolai szint'!$G$1:$R$1230,7,0),0)</f>
        <v>30</v>
      </c>
      <c r="H82" s="57" t="str">
        <f>IFERROR(VLOOKUP(E82,'Technikum Iskolai szint'!$G$1:$R$1230,11,0),0)</f>
        <v>+</v>
      </c>
      <c r="I82" s="98" t="s">
        <v>74</v>
      </c>
      <c r="J82" s="98" t="s">
        <v>1054</v>
      </c>
      <c r="K82" s="98" t="s">
        <v>1054</v>
      </c>
      <c r="L82" s="17">
        <v>26.5</v>
      </c>
    </row>
    <row r="83" spans="1:12" x14ac:dyDescent="0.35">
      <c r="A83" s="17" t="s">
        <v>402</v>
      </c>
      <c r="B83" s="97" t="s">
        <v>407</v>
      </c>
      <c r="C83" s="97" t="s">
        <v>49</v>
      </c>
      <c r="D83" s="97" t="s">
        <v>611</v>
      </c>
      <c r="E83" s="17" t="str">
        <f t="shared" si="1"/>
        <v>Hódmezővásárhelyi SZC Szentesi Pollák Antal Technikum Informatika_és_távközlés</v>
      </c>
      <c r="F83" s="17" t="s">
        <v>1066</v>
      </c>
      <c r="G83" s="17">
        <f>IFERROR(VLOOKUP(E83,'Technikum Iskolai szint'!$G$1:$R$1230,7,0),0)</f>
        <v>37</v>
      </c>
      <c r="H83" s="57" t="str">
        <f>IFERROR(VLOOKUP(E83,'Technikum Iskolai szint'!$G$1:$R$1230,11,0),0)</f>
        <v>-</v>
      </c>
      <c r="I83" s="240" t="s">
        <v>75</v>
      </c>
      <c r="J83" s="240" t="s">
        <v>807</v>
      </c>
      <c r="K83" s="240" t="s">
        <v>807</v>
      </c>
      <c r="L83" s="17">
        <v>16</v>
      </c>
    </row>
    <row r="84" spans="1:12" x14ac:dyDescent="0.35">
      <c r="A84" s="17" t="s">
        <v>402</v>
      </c>
      <c r="B84" s="97" t="s">
        <v>409</v>
      </c>
      <c r="C84" s="97" t="s">
        <v>9</v>
      </c>
      <c r="D84" s="97" t="s">
        <v>615</v>
      </c>
      <c r="E84" s="17" t="str">
        <f t="shared" si="1"/>
        <v>Hódmezővásárhelyi SZC Szentesi Zsoldos Ferenc Technikum Rendészet_és_közszolgálat</v>
      </c>
      <c r="F84" s="17"/>
      <c r="G84" s="17">
        <f>IFERROR(VLOOKUP(E84,'Technikum Iskolai szint'!$G$1:$R$1230,7,0),0)</f>
        <v>26</v>
      </c>
      <c r="H84" s="57" t="str">
        <f>IFERROR(VLOOKUP(E84,'Technikum Iskolai szint'!$G$1:$R$1230,11,0),0)</f>
        <v>+</v>
      </c>
      <c r="I84" s="240" t="s">
        <v>75</v>
      </c>
      <c r="J84" s="240" t="s">
        <v>807</v>
      </c>
      <c r="K84" s="240" t="s">
        <v>807</v>
      </c>
      <c r="L84" s="17">
        <v>12.5</v>
      </c>
    </row>
    <row r="85" spans="1:12" x14ac:dyDescent="0.35">
      <c r="A85" s="17" t="s">
        <v>411</v>
      </c>
      <c r="B85" s="97" t="s">
        <v>413</v>
      </c>
      <c r="C85" s="97" t="s">
        <v>31</v>
      </c>
      <c r="D85" s="97" t="s">
        <v>614</v>
      </c>
      <c r="E85" s="17" t="str">
        <f t="shared" si="1"/>
        <v>Kaposvári SZC Dráva Völgye Technikum és Gimnázium Mezőgazdaság_és_erdészet</v>
      </c>
      <c r="F85" s="17" t="s">
        <v>1059</v>
      </c>
      <c r="G85" s="17">
        <f>IFERROR(VLOOKUP(E85,'Technikum Iskolai szint'!$G$1:$R$1230,7,0),0)</f>
        <v>25</v>
      </c>
      <c r="H85" s="57" t="str">
        <f>IFERROR(VLOOKUP(E85,'Technikum Iskolai szint'!$G$1:$R$1230,11,0),0)</f>
        <v>+</v>
      </c>
      <c r="I85" s="240" t="s">
        <v>75</v>
      </c>
      <c r="J85" s="240" t="s">
        <v>807</v>
      </c>
      <c r="K85" s="240" t="s">
        <v>807</v>
      </c>
      <c r="L85" s="17">
        <v>16.5</v>
      </c>
    </row>
    <row r="86" spans="1:12" x14ac:dyDescent="0.35">
      <c r="A86" s="17" t="s">
        <v>411</v>
      </c>
      <c r="B86" s="97" t="s">
        <v>414</v>
      </c>
      <c r="C86" s="97" t="s">
        <v>13</v>
      </c>
      <c r="D86" s="97" t="s">
        <v>608</v>
      </c>
      <c r="E86" s="17" t="str">
        <f t="shared" si="1"/>
        <v>Kaposvári SZC Eötvös Loránd Műszaki Technikum és Kollégium Elektronika_és_elektrotechnika</v>
      </c>
      <c r="F86" s="17"/>
      <c r="G86" s="17">
        <f>IFERROR(VLOOKUP(E86,'Technikum Iskolai szint'!$G$1:$R$1230,7,0),0)</f>
        <v>19</v>
      </c>
      <c r="H86" s="57" t="str">
        <f>IFERROR(VLOOKUP(E86,'Technikum Iskolai szint'!$G$1:$R$1230,11,0),0)</f>
        <v>+</v>
      </c>
      <c r="I86" s="240" t="s">
        <v>75</v>
      </c>
      <c r="J86" s="240" t="s">
        <v>807</v>
      </c>
      <c r="K86" s="240" t="s">
        <v>807</v>
      </c>
      <c r="L86" s="17">
        <v>6.5</v>
      </c>
    </row>
    <row r="87" spans="1:12" x14ac:dyDescent="0.35">
      <c r="A87" s="17" t="s">
        <v>411</v>
      </c>
      <c r="B87" s="17" t="s">
        <v>414</v>
      </c>
      <c r="C87" s="17" t="s">
        <v>765</v>
      </c>
      <c r="D87" s="17" t="s">
        <v>65</v>
      </c>
      <c r="E87" s="17" t="str">
        <f t="shared" si="1"/>
        <v>Kaposvári SZC Eötvös Loránd Műszaki Technikum és Kollégium Gépészet</v>
      </c>
      <c r="F87" s="17" t="s">
        <v>1051</v>
      </c>
      <c r="G87" s="17">
        <f>IFERROR(VLOOKUP(E87,'Technikum Iskolai szint'!$G$1:$R$1230,7,0),0)</f>
        <v>21</v>
      </c>
      <c r="H87" s="57" t="str">
        <f>IFERROR(VLOOKUP(E87,'Technikum Iskolai szint'!$G$1:$R$1230,11,0),0)</f>
        <v>-</v>
      </c>
      <c r="I87" s="240" t="s">
        <v>75</v>
      </c>
      <c r="J87" s="240" t="s">
        <v>807</v>
      </c>
      <c r="K87" s="240" t="s">
        <v>807</v>
      </c>
      <c r="L87" s="17">
        <v>6.5</v>
      </c>
    </row>
    <row r="88" spans="1:12" x14ac:dyDescent="0.35">
      <c r="A88" s="17" t="s">
        <v>419</v>
      </c>
      <c r="B88" s="97" t="s">
        <v>424</v>
      </c>
      <c r="C88" s="17" t="s">
        <v>22</v>
      </c>
      <c r="D88" s="17" t="s">
        <v>608</v>
      </c>
      <c r="E88" s="17" t="str">
        <f t="shared" si="1"/>
        <v>Karcagi SZC Teleki Blanka Gimnázium, Technikum és Kollégium Elektronika_és_elektrotechnika</v>
      </c>
      <c r="F88" s="17" t="s">
        <v>1042</v>
      </c>
      <c r="G88" s="17">
        <f>IFERROR(VLOOKUP(E88,'Technikum Iskolai szint'!$G$1:$R$1230,7,0),0)</f>
        <v>10</v>
      </c>
      <c r="H88" s="57" t="str">
        <f>IFERROR(VLOOKUP(E88,'Technikum Iskolai szint'!$G$1:$R$1230,11,0),0)</f>
        <v>-</v>
      </c>
      <c r="I88" s="240" t="s">
        <v>75</v>
      </c>
      <c r="J88" s="240" t="s">
        <v>807</v>
      </c>
      <c r="K88" s="240" t="s">
        <v>807</v>
      </c>
      <c r="L88" s="17">
        <v>23</v>
      </c>
    </row>
    <row r="89" spans="1:12" x14ac:dyDescent="0.35">
      <c r="A89" s="17" t="s">
        <v>427</v>
      </c>
      <c r="B89" s="17" t="s">
        <v>429</v>
      </c>
      <c r="C89" s="17" t="s">
        <v>7</v>
      </c>
      <c r="D89" s="17" t="s">
        <v>613</v>
      </c>
      <c r="E89" s="17" t="str">
        <f t="shared" si="1"/>
        <v>Kecskeméti SZC Gróf Károlyi Sándor Technikum Közlekedés_és_szállítmányozás</v>
      </c>
      <c r="F89" s="17"/>
      <c r="G89" s="17">
        <f>IFERROR(VLOOKUP(E89,'Technikum Iskolai szint'!$G$1:$R$1230,7,0),0)</f>
        <v>45</v>
      </c>
      <c r="H89" s="57" t="str">
        <f>IFERROR(VLOOKUP(E89,'Technikum Iskolai szint'!$G$1:$R$1230,11,0),0)</f>
        <v>+</v>
      </c>
      <c r="I89" s="240" t="s">
        <v>75</v>
      </c>
      <c r="J89" s="240" t="s">
        <v>807</v>
      </c>
      <c r="K89" s="240" t="s">
        <v>807</v>
      </c>
      <c r="L89" s="17">
        <v>27</v>
      </c>
    </row>
    <row r="90" spans="1:12" x14ac:dyDescent="0.35">
      <c r="A90" s="17" t="s">
        <v>427</v>
      </c>
      <c r="B90" s="99" t="s">
        <v>430</v>
      </c>
      <c r="C90" s="99" t="s">
        <v>7</v>
      </c>
      <c r="D90" s="99" t="s">
        <v>610</v>
      </c>
      <c r="E90" s="17" t="str">
        <f t="shared" si="1"/>
        <v>Kecskeméti SZC Kada Elek Technikum Gazdálkodás_és_menedzsment</v>
      </c>
      <c r="F90" s="17" t="s">
        <v>1058</v>
      </c>
      <c r="G90" s="17">
        <f>IFERROR(VLOOKUP(E90,'Technikum Iskolai szint'!$G$1:$R$1230,7,0),0)</f>
        <v>84</v>
      </c>
      <c r="H90" s="57" t="str">
        <f>IFERROR(VLOOKUP(E90,'Technikum Iskolai szint'!$G$1:$R$1230,11,0),0)</f>
        <v>+</v>
      </c>
      <c r="I90" s="98" t="s">
        <v>74</v>
      </c>
      <c r="J90" s="98" t="s">
        <v>1054</v>
      </c>
      <c r="K90" s="98" t="s">
        <v>1054</v>
      </c>
      <c r="L90" s="17">
        <v>32</v>
      </c>
    </row>
    <row r="91" spans="1:12" x14ac:dyDescent="0.35">
      <c r="A91" s="17" t="s">
        <v>427</v>
      </c>
      <c r="B91" s="99" t="s">
        <v>431</v>
      </c>
      <c r="C91" s="99" t="s">
        <v>7</v>
      </c>
      <c r="D91" s="99" t="s">
        <v>619</v>
      </c>
      <c r="E91" s="17" t="str">
        <f t="shared" si="1"/>
        <v>Kecskeméti SZC Kandó Kálmán Technikum Specializált_gép_és_járműgyártás</v>
      </c>
      <c r="F91" s="17"/>
      <c r="G91" s="17">
        <f>IFERROR(VLOOKUP(E91,'Technikum Iskolai szint'!$G$1:$R$1230,7,0),0)</f>
        <v>32</v>
      </c>
      <c r="H91" s="57" t="str">
        <f>IFERROR(VLOOKUP(E91,'Technikum Iskolai szint'!$G$1:$R$1230,11,0),0)</f>
        <v>+</v>
      </c>
      <c r="I91" s="98" t="s">
        <v>74</v>
      </c>
      <c r="J91" s="98" t="s">
        <v>1054</v>
      </c>
      <c r="K91" s="98" t="s">
        <v>1054</v>
      </c>
      <c r="L91" s="17">
        <v>24.5</v>
      </c>
    </row>
    <row r="92" spans="1:12" x14ac:dyDescent="0.35">
      <c r="A92" s="17" t="s">
        <v>427</v>
      </c>
      <c r="B92" s="99" t="s">
        <v>431</v>
      </c>
      <c r="C92" s="99" t="s">
        <v>7</v>
      </c>
      <c r="D92" s="99" t="s">
        <v>611</v>
      </c>
      <c r="E92" s="17" t="str">
        <f t="shared" si="1"/>
        <v>Kecskeméti SZC Kandó Kálmán Technikum Informatika_és_távközlés</v>
      </c>
      <c r="F92" s="17"/>
      <c r="G92" s="17">
        <f>IFERROR(VLOOKUP(E92,'Technikum Iskolai szint'!$G$1:$R$1230,7,0),0)</f>
        <v>32</v>
      </c>
      <c r="H92" s="57" t="str">
        <f>IFERROR(VLOOKUP(E92,'Technikum Iskolai szint'!$G$1:$R$1230,11,0),0)</f>
        <v>+</v>
      </c>
      <c r="I92" s="98" t="s">
        <v>74</v>
      </c>
      <c r="J92" s="98" t="s">
        <v>1054</v>
      </c>
      <c r="K92" s="98" t="s">
        <v>1054</v>
      </c>
      <c r="L92" s="17">
        <v>24.5</v>
      </c>
    </row>
    <row r="93" spans="1:12" x14ac:dyDescent="0.35">
      <c r="A93" s="17" t="s">
        <v>427</v>
      </c>
      <c r="B93" s="17" t="s">
        <v>432</v>
      </c>
      <c r="C93" s="17" t="s">
        <v>8</v>
      </c>
      <c r="D93" s="17" t="s">
        <v>620</v>
      </c>
      <c r="E93" s="17" t="str">
        <f t="shared" si="1"/>
        <v>Kecskeméti SZC Széchenyi István Technikum Turizmus_vendéglátás</v>
      </c>
      <c r="F93" s="17">
        <v>524</v>
      </c>
      <c r="G93" s="17">
        <f>IFERROR(VLOOKUP(E93,'Technikum Iskolai szint'!$G$1:$R$1230,7,0),0)</f>
        <v>32</v>
      </c>
      <c r="H93" s="57" t="str">
        <f>IFERROR(VLOOKUP(E93,'Technikum Iskolai szint'!$G$1:$R$1230,11,0),0)</f>
        <v>-</v>
      </c>
      <c r="I93" s="240" t="s">
        <v>75</v>
      </c>
      <c r="J93" s="240" t="s">
        <v>807</v>
      </c>
      <c r="K93" s="240" t="s">
        <v>807</v>
      </c>
      <c r="L93" s="17">
        <v>28</v>
      </c>
    </row>
    <row r="94" spans="1:12" x14ac:dyDescent="0.35">
      <c r="A94" s="17" t="s">
        <v>659</v>
      </c>
      <c r="B94" s="17" t="s">
        <v>660</v>
      </c>
      <c r="C94" s="17" t="s">
        <v>41</v>
      </c>
      <c r="D94" s="17" t="s">
        <v>614</v>
      </c>
      <c r="E94" s="17" t="str">
        <f t="shared" si="1"/>
        <v>Kisalföldi ASzC Batthyány Lajos Mezőgazdasági és Élelmiszeripari Technikum, Szakképző Iskola és Kollégium Mezőgazdaság_és_erdészet</v>
      </c>
      <c r="F94" s="17" t="s">
        <v>1043</v>
      </c>
      <c r="G94" s="17">
        <f>IFERROR(VLOOKUP(E94,'Technikum Iskolai szint'!$G$1:$R$1230,7,0),0)</f>
        <v>0</v>
      </c>
      <c r="H94" s="57">
        <f>IFERROR(VLOOKUP(E94,'Technikum Iskolai szint'!$G$1:$R$1230,11,0),0)</f>
        <v>0</v>
      </c>
      <c r="I94" s="239"/>
      <c r="J94" s="239" t="s">
        <v>1073</v>
      </c>
      <c r="K94" s="240" t="s">
        <v>807</v>
      </c>
      <c r="L94" s="17">
        <v>12</v>
      </c>
    </row>
    <row r="95" spans="1:12" x14ac:dyDescent="0.35">
      <c r="A95" s="17" t="s">
        <v>659</v>
      </c>
      <c r="B95" s="17" t="s">
        <v>661</v>
      </c>
      <c r="C95" s="17" t="s">
        <v>41</v>
      </c>
      <c r="D95" s="17" t="s">
        <v>614</v>
      </c>
      <c r="E95" s="17" t="str">
        <f t="shared" si="1"/>
        <v>Kisalföldi ASzC Csukás Zoltán Mezőgazdasági Technikum és Szakképző Iskola Mezőgazdaság_és_erdészet</v>
      </c>
      <c r="F95" s="17" t="s">
        <v>1043</v>
      </c>
      <c r="G95" s="17">
        <f>IFERROR(VLOOKUP(E95,'Technikum Iskolai szint'!$G$1:$R$1230,7,0),0)</f>
        <v>0</v>
      </c>
      <c r="H95" s="57">
        <f>IFERROR(VLOOKUP(E95,'Technikum Iskolai szint'!$G$1:$R$1230,11,0),0)</f>
        <v>0</v>
      </c>
      <c r="I95" s="239"/>
      <c r="J95" s="239" t="s">
        <v>1073</v>
      </c>
      <c r="K95" s="240" t="s">
        <v>807</v>
      </c>
      <c r="L95" s="17">
        <v>18</v>
      </c>
    </row>
    <row r="96" spans="1:12" x14ac:dyDescent="0.35">
      <c r="A96" s="17" t="s">
        <v>659</v>
      </c>
      <c r="B96" s="17" t="s">
        <v>662</v>
      </c>
      <c r="C96" s="17" t="s">
        <v>41</v>
      </c>
      <c r="D96" s="17" t="s">
        <v>614</v>
      </c>
      <c r="E96" s="17" t="str">
        <f t="shared" si="1"/>
        <v>Kisalföldi ASzC Dr. Entz Ferenc Mezőgazdasági Technikum, Szakképző Iskola és Kollégium Mezőgazdaság_és_erdészet</v>
      </c>
      <c r="F96" s="17" t="s">
        <v>1043</v>
      </c>
      <c r="G96" s="17">
        <f>IFERROR(VLOOKUP(E96,'Technikum Iskolai szint'!$G$1:$R$1230,7,0),0)</f>
        <v>0</v>
      </c>
      <c r="H96" s="57">
        <f>IFERROR(VLOOKUP(E96,'Technikum Iskolai szint'!$G$1:$R$1230,11,0),0)</f>
        <v>0</v>
      </c>
      <c r="I96" s="239"/>
      <c r="J96" s="239" t="s">
        <v>1073</v>
      </c>
      <c r="K96" s="240" t="s">
        <v>807</v>
      </c>
      <c r="L96" s="17">
        <v>12.5</v>
      </c>
    </row>
    <row r="97" spans="1:12" x14ac:dyDescent="0.35">
      <c r="A97" s="17" t="s">
        <v>659</v>
      </c>
      <c r="B97" s="17" t="s">
        <v>664</v>
      </c>
      <c r="C97" s="17" t="s">
        <v>31</v>
      </c>
      <c r="D97" s="17" t="s">
        <v>614</v>
      </c>
      <c r="E97" s="17" t="str">
        <f t="shared" si="1"/>
        <v>Kisalföldi ASzC Herman Ottó Környezetvédelmi és Mezőgazdasági Technikum, Szakképző Iskola és Kollégium Mezőgazdaság_és_erdészet</v>
      </c>
      <c r="F97" s="17" t="s">
        <v>1043</v>
      </c>
      <c r="G97" s="17">
        <f>IFERROR(VLOOKUP(E97,'Technikum Iskolai szint'!$G$1:$R$1230,7,0),0)</f>
        <v>0</v>
      </c>
      <c r="H97" s="57">
        <f>IFERROR(VLOOKUP(E97,'Technikum Iskolai szint'!$G$1:$R$1230,11,0),0)</f>
        <v>0</v>
      </c>
      <c r="I97" s="239"/>
      <c r="J97" s="239" t="s">
        <v>1073</v>
      </c>
      <c r="K97" s="240" t="s">
        <v>807</v>
      </c>
      <c r="L97" s="17">
        <v>18</v>
      </c>
    </row>
    <row r="98" spans="1:12" x14ac:dyDescent="0.35">
      <c r="A98" s="17" t="s">
        <v>659</v>
      </c>
      <c r="B98" s="17" t="s">
        <v>664</v>
      </c>
      <c r="C98" s="17" t="s">
        <v>41</v>
      </c>
      <c r="D98" s="17" t="s">
        <v>612</v>
      </c>
      <c r="E98" s="17" t="str">
        <f t="shared" si="1"/>
        <v>Kisalföldi ASzC Herman Ottó Környezetvédelmi és Mezőgazdasági Technikum, Szakképző Iskola és Kollégium Környezetvédelem_és_vízügy</v>
      </c>
      <c r="F98" s="17" t="s">
        <v>1043</v>
      </c>
      <c r="G98" s="17">
        <f>IFERROR(VLOOKUP(E98,'Technikum Iskolai szint'!$G$1:$R$1230,7,0),0)</f>
        <v>0</v>
      </c>
      <c r="H98" s="57">
        <f>IFERROR(VLOOKUP(E98,'Technikum Iskolai szint'!$G$1:$R$1230,11,0),0)</f>
        <v>0</v>
      </c>
      <c r="I98" s="239"/>
      <c r="J98" s="239" t="s">
        <v>1073</v>
      </c>
      <c r="K98" s="240" t="s">
        <v>807</v>
      </c>
      <c r="L98" s="17">
        <v>18</v>
      </c>
    </row>
    <row r="99" spans="1:12" x14ac:dyDescent="0.35">
      <c r="A99" s="17" t="s">
        <v>659</v>
      </c>
      <c r="B99" s="17" t="s">
        <v>665</v>
      </c>
      <c r="C99" s="17" t="s">
        <v>765</v>
      </c>
      <c r="D99" s="17" t="s">
        <v>614</v>
      </c>
      <c r="E99" s="17" t="str">
        <f t="shared" si="1"/>
        <v>Kisalföldi ASzC Jávorka Sándor Mezőgazdasági és Élelmiszeripari Technikum, Szakképző Iskola és Kollégium Mezőgazdaság_és_erdészet</v>
      </c>
      <c r="F99" s="17" t="s">
        <v>1043</v>
      </c>
      <c r="G99" s="17">
        <f>IFERROR(VLOOKUP(E99,'Technikum Iskolai szint'!$G$1:$R$1230,7,0),0)</f>
        <v>0</v>
      </c>
      <c r="H99" s="57">
        <f>IFERROR(VLOOKUP(E99,'Technikum Iskolai szint'!$G$1:$R$1230,11,0),0)</f>
        <v>0</v>
      </c>
      <c r="I99" s="239"/>
      <c r="J99" s="239" t="s">
        <v>1073</v>
      </c>
      <c r="K99" s="240" t="s">
        <v>807</v>
      </c>
      <c r="L99" s="17">
        <v>13.5</v>
      </c>
    </row>
    <row r="100" spans="1:12" x14ac:dyDescent="0.35">
      <c r="A100" s="17" t="s">
        <v>659</v>
      </c>
      <c r="B100" s="17" t="s">
        <v>665</v>
      </c>
      <c r="C100" s="17" t="s">
        <v>765</v>
      </c>
      <c r="D100" s="17" t="s">
        <v>62</v>
      </c>
      <c r="E100" s="17" t="str">
        <f t="shared" si="1"/>
        <v>Kisalföldi ASzC Jávorka Sándor Mezőgazdasági és Élelmiszeripari Technikum, Szakképző Iskola és Kollégium Élelmiszeripar</v>
      </c>
      <c r="F100" s="17" t="s">
        <v>1043</v>
      </c>
      <c r="G100" s="17">
        <f>IFERROR(VLOOKUP(E100,'Technikum Iskolai szint'!$G$1:$R$1230,7,0),0)</f>
        <v>0</v>
      </c>
      <c r="H100" s="57">
        <f>IFERROR(VLOOKUP(E100,'Technikum Iskolai szint'!$G$1:$R$1230,11,0),0)</f>
        <v>0</v>
      </c>
      <c r="I100" s="239"/>
      <c r="J100" s="239" t="s">
        <v>1073</v>
      </c>
      <c r="K100" s="240" t="s">
        <v>807</v>
      </c>
      <c r="L100" s="17">
        <v>13.5</v>
      </c>
    </row>
    <row r="101" spans="1:12" x14ac:dyDescent="0.35">
      <c r="A101" s="17" t="s">
        <v>659</v>
      </c>
      <c r="B101" s="99" t="s">
        <v>667</v>
      </c>
      <c r="C101" s="99" t="s">
        <v>31</v>
      </c>
      <c r="D101" s="99" t="s">
        <v>614</v>
      </c>
      <c r="E101" s="17" t="str">
        <f t="shared" si="1"/>
        <v>Kisalföldi ASzC Roth Gyula Mezőgazdasági Technikum, Szakképző Iskola és Kollégium Mezőgazdaság_és_erdészet</v>
      </c>
      <c r="F101" s="17" t="s">
        <v>1043</v>
      </c>
      <c r="G101" s="17">
        <f>IFERROR(VLOOKUP(E101,'Technikum Iskolai szint'!$G$1:$R$1230,7,0),0)</f>
        <v>0</v>
      </c>
      <c r="H101" s="57">
        <f>IFERROR(VLOOKUP(E101,'Technikum Iskolai szint'!$G$1:$R$1230,11,0),0)</f>
        <v>0</v>
      </c>
      <c r="I101" s="231"/>
      <c r="J101" s="231" t="s">
        <v>1073</v>
      </c>
      <c r="K101" s="98" t="s">
        <v>1054</v>
      </c>
      <c r="L101" s="17">
        <v>25</v>
      </c>
    </row>
    <row r="102" spans="1:12" x14ac:dyDescent="0.35">
      <c r="A102" s="17" t="s">
        <v>659</v>
      </c>
      <c r="B102" s="99" t="s">
        <v>667</v>
      </c>
      <c r="C102" s="99" t="s">
        <v>31</v>
      </c>
      <c r="D102" s="99" t="s">
        <v>618</v>
      </c>
      <c r="E102" s="17" t="str">
        <f t="shared" si="1"/>
        <v>Kisalföldi ASzC Roth Gyula Mezőgazdasági Technikum, Szakképző Iskola és Kollégium Fa_és_bútoripar</v>
      </c>
      <c r="F102" s="17" t="s">
        <v>1043</v>
      </c>
      <c r="G102" s="17">
        <f>IFERROR(VLOOKUP(E102,'Technikum Iskolai szint'!$G$1:$R$1230,7,0),0)</f>
        <v>0</v>
      </c>
      <c r="H102" s="57">
        <f>IFERROR(VLOOKUP(E102,'Technikum Iskolai szint'!$G$1:$R$1230,11,0),0)</f>
        <v>0</v>
      </c>
      <c r="I102" s="231"/>
      <c r="J102" s="231" t="s">
        <v>1073</v>
      </c>
      <c r="K102" s="98" t="s">
        <v>1054</v>
      </c>
      <c r="L102" s="17">
        <v>25</v>
      </c>
    </row>
    <row r="103" spans="1:12" x14ac:dyDescent="0.35">
      <c r="A103" s="17" t="s">
        <v>659</v>
      </c>
      <c r="B103" s="99" t="s">
        <v>667</v>
      </c>
      <c r="C103" s="99" t="s">
        <v>31</v>
      </c>
      <c r="D103" s="99" t="s">
        <v>612</v>
      </c>
      <c r="E103" s="17" t="str">
        <f t="shared" si="1"/>
        <v>Kisalföldi ASzC Roth Gyula Mezőgazdasági Technikum, Szakképző Iskola és Kollégium Környezetvédelem_és_vízügy</v>
      </c>
      <c r="F103" s="17" t="s">
        <v>1043</v>
      </c>
      <c r="G103" s="17">
        <f>IFERROR(VLOOKUP(E103,'Technikum Iskolai szint'!$G$1:$R$1230,7,0),0)</f>
        <v>0</v>
      </c>
      <c r="H103" s="57">
        <f>IFERROR(VLOOKUP(E103,'Technikum Iskolai szint'!$G$1:$R$1230,11,0),0)</f>
        <v>0</v>
      </c>
      <c r="I103" s="231"/>
      <c r="J103" s="231" t="s">
        <v>1073</v>
      </c>
      <c r="K103" s="98" t="s">
        <v>1054</v>
      </c>
      <c r="L103" s="17">
        <v>25</v>
      </c>
    </row>
    <row r="104" spans="1:12" x14ac:dyDescent="0.35">
      <c r="A104" s="17" t="s">
        <v>659</v>
      </c>
      <c r="B104" s="17" t="s">
        <v>668</v>
      </c>
      <c r="C104" s="17" t="s">
        <v>765</v>
      </c>
      <c r="D104" s="17" t="s">
        <v>62</v>
      </c>
      <c r="E104" s="17" t="str">
        <f t="shared" si="1"/>
        <v>Kisalföldi ASzC Szent István Mezőgazdasági és Élelmiszeripari Technikum és Szakképző Iskola Élelmiszeripar</v>
      </c>
      <c r="F104" s="17" t="s">
        <v>1043</v>
      </c>
      <c r="G104" s="17">
        <f>IFERROR(VLOOKUP(E104,'Technikum Iskolai szint'!$G$1:$R$1230,7,0),0)</f>
        <v>0</v>
      </c>
      <c r="H104" s="57">
        <f>IFERROR(VLOOKUP(E104,'Technikum Iskolai szint'!$G$1:$R$1230,11,0),0)</f>
        <v>0</v>
      </c>
      <c r="I104" s="239"/>
      <c r="J104" s="239" t="s">
        <v>1073</v>
      </c>
      <c r="K104" s="240" t="s">
        <v>807</v>
      </c>
      <c r="L104" s="17">
        <v>15</v>
      </c>
    </row>
    <row r="105" spans="1:12" x14ac:dyDescent="0.35">
      <c r="A105" s="17" t="s">
        <v>659</v>
      </c>
      <c r="B105" s="17" t="s">
        <v>668</v>
      </c>
      <c r="C105" s="17" t="s">
        <v>765</v>
      </c>
      <c r="D105" s="17" t="s">
        <v>614</v>
      </c>
      <c r="E105" s="17" t="str">
        <f t="shared" si="1"/>
        <v>Kisalföldi ASzC Szent István Mezőgazdasági és Élelmiszeripari Technikum és Szakképző Iskola Mezőgazdaság_és_erdészet</v>
      </c>
      <c r="F105" s="17" t="s">
        <v>1043</v>
      </c>
      <c r="G105" s="17">
        <f>IFERROR(VLOOKUP(E105,'Technikum Iskolai szint'!$G$1:$R$1230,7,0),0)</f>
        <v>0</v>
      </c>
      <c r="H105" s="57">
        <f>IFERROR(VLOOKUP(E105,'Technikum Iskolai szint'!$G$1:$R$1230,11,0),0)</f>
        <v>0</v>
      </c>
      <c r="I105" s="239"/>
      <c r="J105" s="239" t="s">
        <v>1073</v>
      </c>
      <c r="K105" s="240" t="s">
        <v>807</v>
      </c>
      <c r="L105" s="17">
        <v>18.5</v>
      </c>
    </row>
    <row r="106" spans="1:12" x14ac:dyDescent="0.35">
      <c r="A106" s="17" t="s">
        <v>659</v>
      </c>
      <c r="B106" s="17" t="s">
        <v>669</v>
      </c>
      <c r="C106" s="17" t="s">
        <v>765</v>
      </c>
      <c r="D106" s="17" t="s">
        <v>62</v>
      </c>
      <c r="E106" s="17" t="str">
        <f t="shared" si="1"/>
        <v>Kisalföldi ASzC Szombathelyi Élelmiszeripari és Földmérési Technikum, Szakképző Iskola és Kollégium Élelmiszeripar</v>
      </c>
      <c r="F106" s="17" t="s">
        <v>1043</v>
      </c>
      <c r="G106" s="17">
        <f>IFERROR(VLOOKUP(E106,'Technikum Iskolai szint'!$G$1:$R$1230,7,0),0)</f>
        <v>0</v>
      </c>
      <c r="H106" s="57">
        <f>IFERROR(VLOOKUP(E106,'Technikum Iskolai szint'!$G$1:$R$1230,11,0),0)</f>
        <v>0</v>
      </c>
      <c r="I106" s="239"/>
      <c r="J106" s="239" t="s">
        <v>1073</v>
      </c>
      <c r="K106" s="240" t="s">
        <v>807</v>
      </c>
      <c r="L106" s="17">
        <v>11.5</v>
      </c>
    </row>
    <row r="107" spans="1:12" x14ac:dyDescent="0.35">
      <c r="A107" s="17" t="s">
        <v>659</v>
      </c>
      <c r="B107" s="99" t="s">
        <v>670</v>
      </c>
      <c r="C107" s="99" t="s">
        <v>41</v>
      </c>
      <c r="D107" s="99" t="s">
        <v>614</v>
      </c>
      <c r="E107" s="17" t="str">
        <f t="shared" si="1"/>
        <v>Kisalföldi ASzC Vépi Mezőgazdasági Technikum, Szakképző Iskola és Kollégium Mezőgazdaság_és_erdészet</v>
      </c>
      <c r="F107" s="17" t="s">
        <v>1043</v>
      </c>
      <c r="G107" s="17">
        <f>IFERROR(VLOOKUP(E107,'Technikum Iskolai szint'!$G$1:$R$1230,7,0),0)</f>
        <v>0</v>
      </c>
      <c r="H107" s="57">
        <f>IFERROR(VLOOKUP(E107,'Technikum Iskolai szint'!$G$1:$R$1230,11,0),0)</f>
        <v>0</v>
      </c>
      <c r="I107" s="231"/>
      <c r="J107" s="231" t="s">
        <v>1073</v>
      </c>
      <c r="K107" s="98" t="s">
        <v>1054</v>
      </c>
      <c r="L107" s="17">
        <v>21.5</v>
      </c>
    </row>
    <row r="108" spans="1:12" x14ac:dyDescent="0.35">
      <c r="A108" s="17" t="s">
        <v>659</v>
      </c>
      <c r="B108" s="17" t="s">
        <v>671</v>
      </c>
      <c r="C108" s="17" t="s">
        <v>41</v>
      </c>
      <c r="D108" s="17" t="s">
        <v>614</v>
      </c>
      <c r="E108" s="17" t="str">
        <f t="shared" si="1"/>
        <v>Kisalföldi ASzC Veres Péter Mezőgazdasági és Élelmiszeripari Technikum, Szakképző Iskola és Kollégium Mezőgazdaság_és_erdészet</v>
      </c>
      <c r="F108" s="17" t="s">
        <v>1043</v>
      </c>
      <c r="G108" s="17">
        <f>IFERROR(VLOOKUP(E108,'Technikum Iskolai szint'!$G$1:$R$1230,7,0),0)</f>
        <v>0</v>
      </c>
      <c r="H108" s="57">
        <f>IFERROR(VLOOKUP(E108,'Technikum Iskolai szint'!$G$1:$R$1230,11,0),0)</f>
        <v>0</v>
      </c>
      <c r="I108" s="231"/>
      <c r="J108" s="231" t="s">
        <v>1073</v>
      </c>
      <c r="K108" s="240" t="s">
        <v>807</v>
      </c>
      <c r="L108" s="17">
        <v>20.5</v>
      </c>
    </row>
    <row r="109" spans="1:12" x14ac:dyDescent="0.35">
      <c r="A109" s="17" t="s">
        <v>659</v>
      </c>
      <c r="B109" s="17" t="s">
        <v>671</v>
      </c>
      <c r="C109" s="17" t="s">
        <v>41</v>
      </c>
      <c r="D109" s="17" t="s">
        <v>62</v>
      </c>
      <c r="E109" s="17" t="str">
        <f t="shared" si="1"/>
        <v>Kisalföldi ASzC Veres Péter Mezőgazdasági és Élelmiszeripari Technikum, Szakképző Iskola és Kollégium Élelmiszeripar</v>
      </c>
      <c r="F109" s="17" t="s">
        <v>1043</v>
      </c>
      <c r="G109" s="17">
        <f>IFERROR(VLOOKUP(E109,'Technikum Iskolai szint'!$G$1:$R$1230,7,0),0)</f>
        <v>0</v>
      </c>
      <c r="H109" s="57">
        <f>IFERROR(VLOOKUP(E109,'Technikum Iskolai szint'!$G$1:$R$1230,11,0),0)</f>
        <v>0</v>
      </c>
      <c r="I109" s="231"/>
      <c r="J109" s="231" t="s">
        <v>1073</v>
      </c>
      <c r="K109" s="240" t="s">
        <v>807</v>
      </c>
      <c r="L109" s="17">
        <v>20.5</v>
      </c>
    </row>
    <row r="110" spans="1:12" x14ac:dyDescent="0.35">
      <c r="A110" s="17" t="s">
        <v>436</v>
      </c>
      <c r="B110" s="17" t="s">
        <v>437</v>
      </c>
      <c r="C110" s="17" t="s">
        <v>49</v>
      </c>
      <c r="D110" s="17" t="s">
        <v>617</v>
      </c>
      <c r="E110" s="17" t="str">
        <f t="shared" si="1"/>
        <v>Kiskunhalasi SZC Dékáni Árpád Technikum Egészségügy</v>
      </c>
      <c r="F110" s="17"/>
      <c r="G110" s="17">
        <f>IFERROR(VLOOKUP(E110,'Technikum Iskolai szint'!$G$1:$R$1230,7,0),0)</f>
        <v>9</v>
      </c>
      <c r="H110" s="57" t="str">
        <f>IFERROR(VLOOKUP(E110,'Technikum Iskolai szint'!$G$1:$R$1230,11,0),0)</f>
        <v>-</v>
      </c>
      <c r="I110" s="240" t="s">
        <v>75</v>
      </c>
      <c r="J110" s="240" t="s">
        <v>807</v>
      </c>
      <c r="K110" s="240" t="s">
        <v>807</v>
      </c>
      <c r="L110" s="17">
        <v>12</v>
      </c>
    </row>
    <row r="111" spans="1:12" x14ac:dyDescent="0.35">
      <c r="A111" s="17" t="s">
        <v>436</v>
      </c>
      <c r="B111" s="17" t="s">
        <v>439</v>
      </c>
      <c r="C111" s="17" t="s">
        <v>7</v>
      </c>
      <c r="D111" s="17" t="s">
        <v>613</v>
      </c>
      <c r="E111" s="17" t="str">
        <f t="shared" si="1"/>
        <v>Kiskunhalasi SZC Kiskunfélegyházi Kossuth Lajos Technikum, Szakképző Iskola és Kollégium Közlekedés_és_szállítmányozás</v>
      </c>
      <c r="F111" s="17"/>
      <c r="G111" s="17">
        <f>IFERROR(VLOOKUP(E111,'Technikum Iskolai szint'!$G$1:$R$1230,7,0),0)</f>
        <v>0</v>
      </c>
      <c r="H111" s="57">
        <f>IFERROR(VLOOKUP(E111,'Technikum Iskolai szint'!$G$1:$R$1230,11,0),0)</f>
        <v>0</v>
      </c>
      <c r="I111" s="240" t="s">
        <v>75</v>
      </c>
      <c r="J111" s="240" t="s">
        <v>807</v>
      </c>
      <c r="K111" s="240" t="s">
        <v>807</v>
      </c>
      <c r="L111" s="17">
        <v>12</v>
      </c>
    </row>
    <row r="112" spans="1:12" x14ac:dyDescent="0.35">
      <c r="A112" s="17" t="s">
        <v>436</v>
      </c>
      <c r="B112" s="17" t="s">
        <v>440</v>
      </c>
      <c r="C112" s="17" t="s">
        <v>49</v>
      </c>
      <c r="D112" s="17" t="s">
        <v>620</v>
      </c>
      <c r="E112" s="17" t="str">
        <f t="shared" si="1"/>
        <v>Kiskunhalasi SZC Kiskunfélegyházi Közgazdasági Technikum Turizmus_vendéglátás</v>
      </c>
      <c r="F112" s="17" t="s">
        <v>1060</v>
      </c>
      <c r="G112" s="17">
        <f>IFERROR(VLOOKUP(E112,'Technikum Iskolai szint'!$G$1:$R$1230,7,0),0)</f>
        <v>16</v>
      </c>
      <c r="H112" s="57" t="str">
        <f>IFERROR(VLOOKUP(E112,'Technikum Iskolai szint'!$G$1:$R$1230,11,0),0)</f>
        <v>-</v>
      </c>
      <c r="I112" s="240" t="s">
        <v>75</v>
      </c>
      <c r="J112" s="240" t="s">
        <v>807</v>
      </c>
      <c r="K112" s="240" t="s">
        <v>807</v>
      </c>
      <c r="L112" s="17">
        <v>25.5</v>
      </c>
    </row>
    <row r="113" spans="1:12" x14ac:dyDescent="0.35">
      <c r="A113" s="17" t="s">
        <v>441</v>
      </c>
      <c r="B113" s="99" t="s">
        <v>442</v>
      </c>
      <c r="C113" s="99" t="s">
        <v>8</v>
      </c>
      <c r="D113" s="99" t="s">
        <v>610</v>
      </c>
      <c r="E113" s="17" t="str">
        <f t="shared" si="1"/>
        <v>Kisvárdai SZC Fehérgyarmati Petőfi Sándor Technikum Gazdálkodás_és_menedzsment</v>
      </c>
      <c r="F113" s="17">
        <v>1916</v>
      </c>
      <c r="G113" s="17">
        <f>IFERROR(VLOOKUP(E113,'Technikum Iskolai szint'!$G$1:$R$1230,7,0),0)</f>
        <v>32</v>
      </c>
      <c r="H113" s="57" t="str">
        <f>IFERROR(VLOOKUP(E113,'Technikum Iskolai szint'!$G$1:$R$1230,11,0),0)</f>
        <v>+</v>
      </c>
      <c r="I113" s="98" t="s">
        <v>74</v>
      </c>
      <c r="J113" s="98" t="s">
        <v>1054</v>
      </c>
      <c r="K113" s="98" t="s">
        <v>1054</v>
      </c>
      <c r="L113" s="17">
        <v>21.5</v>
      </c>
    </row>
    <row r="114" spans="1:12" x14ac:dyDescent="0.35">
      <c r="A114" s="17" t="s">
        <v>672</v>
      </c>
      <c r="B114" s="17" t="s">
        <v>673</v>
      </c>
      <c r="C114" s="17" t="s">
        <v>765</v>
      </c>
      <c r="D114" s="17" t="s">
        <v>62</v>
      </c>
      <c r="E114" s="17" t="str">
        <f t="shared" si="1"/>
        <v>Közép-magyarországi ASzC Bercsényi Miklós Élelmiszeripari Technikum, Szakképző Iskola és Kollégium Élelmiszeripar</v>
      </c>
      <c r="F114" s="17" t="s">
        <v>1043</v>
      </c>
      <c r="G114" s="17">
        <f>IFERROR(VLOOKUP(E114,'Technikum Iskolai szint'!$G$1:$R$1230,7,0),0)</f>
        <v>0</v>
      </c>
      <c r="H114" s="57">
        <f>IFERROR(VLOOKUP(E114,'Technikum Iskolai szint'!$G$1:$R$1230,11,0),0)</f>
        <v>0</v>
      </c>
      <c r="I114" s="239"/>
      <c r="J114" s="239" t="s">
        <v>1073</v>
      </c>
      <c r="K114" s="240" t="s">
        <v>807</v>
      </c>
      <c r="L114" s="17">
        <v>17</v>
      </c>
    </row>
    <row r="115" spans="1:12" x14ac:dyDescent="0.35">
      <c r="A115" s="17" t="s">
        <v>672</v>
      </c>
      <c r="B115" s="17" t="s">
        <v>673</v>
      </c>
      <c r="C115" s="17" t="s">
        <v>765</v>
      </c>
      <c r="D115" s="17" t="s">
        <v>612</v>
      </c>
      <c r="E115" s="17" t="str">
        <f t="shared" si="1"/>
        <v>Közép-magyarországi ASzC Bercsényi Miklós Élelmiszeripari Technikum, Szakképző Iskola és Kollégium Környezetvédelem_és_vízügy</v>
      </c>
      <c r="F115" s="17" t="s">
        <v>1043</v>
      </c>
      <c r="G115" s="17">
        <f>IFERROR(VLOOKUP(E115,'Technikum Iskolai szint'!$G$1:$R$1230,7,0),0)</f>
        <v>0</v>
      </c>
      <c r="H115" s="57">
        <f>IFERROR(VLOOKUP(E115,'Technikum Iskolai szint'!$G$1:$R$1230,11,0),0)</f>
        <v>0</v>
      </c>
      <c r="I115" s="239"/>
      <c r="J115" s="239" t="s">
        <v>1073</v>
      </c>
      <c r="K115" s="240" t="s">
        <v>807</v>
      </c>
      <c r="L115" s="17">
        <v>17</v>
      </c>
    </row>
    <row r="116" spans="1:12" x14ac:dyDescent="0.35">
      <c r="A116" s="17" t="s">
        <v>672</v>
      </c>
      <c r="B116" s="17" t="s">
        <v>674</v>
      </c>
      <c r="C116" s="17" t="s">
        <v>765</v>
      </c>
      <c r="D116" s="17" t="s">
        <v>614</v>
      </c>
      <c r="E116" s="17" t="str">
        <f t="shared" si="1"/>
        <v>Közép-magyarországi ASzC Dr. Szepesi László Mezőgazdasági Technikum, Szakképző Iskola és Kollégium Mezőgazdaság_és_erdészet</v>
      </c>
      <c r="F116" s="17" t="s">
        <v>1043</v>
      </c>
      <c r="G116" s="17">
        <f>IFERROR(VLOOKUP(E116,'Technikum Iskolai szint'!$G$1:$R$1230,7,0),0)</f>
        <v>0</v>
      </c>
      <c r="H116" s="57">
        <f>IFERROR(VLOOKUP(E116,'Technikum Iskolai szint'!$G$1:$R$1230,11,0),0)</f>
        <v>0</v>
      </c>
      <c r="I116" s="239"/>
      <c r="J116" s="239" t="s">
        <v>1073</v>
      </c>
      <c r="K116" s="240" t="s">
        <v>807</v>
      </c>
      <c r="L116" s="17">
        <v>14.5</v>
      </c>
    </row>
    <row r="117" spans="1:12" x14ac:dyDescent="0.35">
      <c r="A117" s="17" t="s">
        <v>672</v>
      </c>
      <c r="B117" s="97" t="s">
        <v>677</v>
      </c>
      <c r="C117" s="97" t="s">
        <v>765</v>
      </c>
      <c r="D117" s="97" t="s">
        <v>614</v>
      </c>
      <c r="E117" s="17" t="str">
        <f t="shared" si="1"/>
        <v>Közép-magyarországi ASzC Magyar Gyula Kertészeti Technikum és Szakképző Iskola Mezőgazdaság_és_erdészet</v>
      </c>
      <c r="F117" s="17" t="s">
        <v>1043</v>
      </c>
      <c r="G117" s="17">
        <f>IFERROR(VLOOKUP(E117,'Technikum Iskolai szint'!$G$1:$R$1230,7,0),0)</f>
        <v>0</v>
      </c>
      <c r="H117" s="57">
        <f>IFERROR(VLOOKUP(E117,'Technikum Iskolai szint'!$G$1:$R$1230,11,0),0)</f>
        <v>0</v>
      </c>
      <c r="I117" s="231"/>
      <c r="J117" s="231" t="s">
        <v>1073</v>
      </c>
      <c r="K117" s="240" t="s">
        <v>807</v>
      </c>
      <c r="L117" s="17">
        <v>21</v>
      </c>
    </row>
    <row r="118" spans="1:12" x14ac:dyDescent="0.35">
      <c r="A118" s="17" t="s">
        <v>672</v>
      </c>
      <c r="B118" s="99" t="s">
        <v>679</v>
      </c>
      <c r="C118" s="99" t="s">
        <v>765</v>
      </c>
      <c r="D118" s="99" t="s">
        <v>62</v>
      </c>
      <c r="E118" s="17" t="str">
        <f t="shared" si="1"/>
        <v>Közép-magyarországi ASzC Pesti Barnabás Élelmiszeripari Technikum és Szakképző Iskola Élelmiszeripar</v>
      </c>
      <c r="F118" s="17" t="s">
        <v>1043</v>
      </c>
      <c r="G118" s="17">
        <f>IFERROR(VLOOKUP(E118,'Technikum Iskolai szint'!$G$1:$R$1230,7,0),0)</f>
        <v>0</v>
      </c>
      <c r="H118" s="57">
        <f>IFERROR(VLOOKUP(E118,'Technikum Iskolai szint'!$G$1:$R$1230,11,0),0)</f>
        <v>0</v>
      </c>
      <c r="I118" s="239"/>
      <c r="J118" s="239" t="s">
        <v>1073</v>
      </c>
      <c r="K118" s="98" t="s">
        <v>1054</v>
      </c>
      <c r="L118" s="17">
        <v>14.5</v>
      </c>
    </row>
    <row r="119" spans="1:12" x14ac:dyDescent="0.35">
      <c r="A119" s="17" t="s">
        <v>672</v>
      </c>
      <c r="B119" s="97" t="s">
        <v>680</v>
      </c>
      <c r="C119" s="97" t="s">
        <v>765</v>
      </c>
      <c r="D119" s="97" t="s">
        <v>62</v>
      </c>
      <c r="E119" s="17" t="str">
        <f t="shared" si="1"/>
        <v>Közép-magyarországi ASzC Soós István Borászati Technikum és Szakképző Iskola Élelmiszeripar</v>
      </c>
      <c r="F119" s="17" t="s">
        <v>1043</v>
      </c>
      <c r="G119" s="17">
        <f>IFERROR(VLOOKUP(E119,'Technikum Iskolai szint'!$G$1:$R$1230,7,0),0)</f>
        <v>0</v>
      </c>
      <c r="H119" s="57">
        <f>IFERROR(VLOOKUP(E119,'Technikum Iskolai szint'!$G$1:$R$1230,11,0),0)</f>
        <v>0</v>
      </c>
      <c r="I119" s="231"/>
      <c r="J119" s="231" t="s">
        <v>1073</v>
      </c>
      <c r="K119" s="240" t="s">
        <v>807</v>
      </c>
      <c r="L119" s="17">
        <v>19.5</v>
      </c>
    </row>
    <row r="120" spans="1:12" x14ac:dyDescent="0.35">
      <c r="A120" s="17" t="s">
        <v>672</v>
      </c>
      <c r="B120" s="17" t="s">
        <v>681</v>
      </c>
      <c r="C120" s="17" t="s">
        <v>765</v>
      </c>
      <c r="D120" s="17" t="s">
        <v>614</v>
      </c>
      <c r="E120" s="17" t="str">
        <f t="shared" si="1"/>
        <v>Közép-magyarországi ASzC Táncsics Mihály Mezőgazdasági Technikum, Szakképző Iskola és Kollégium Mezőgazdaság_és_erdészet</v>
      </c>
      <c r="F120" s="17" t="s">
        <v>1043</v>
      </c>
      <c r="G120" s="17">
        <f>IFERROR(VLOOKUP(E120,'Technikum Iskolai szint'!$G$1:$R$1230,7,0),0)</f>
        <v>0</v>
      </c>
      <c r="H120" s="57">
        <f>IFERROR(VLOOKUP(E120,'Technikum Iskolai szint'!$G$1:$R$1230,11,0),0)</f>
        <v>0</v>
      </c>
      <c r="I120" s="239"/>
      <c r="J120" s="239" t="s">
        <v>1073</v>
      </c>
      <c r="K120" s="240" t="s">
        <v>807</v>
      </c>
      <c r="L120" s="17">
        <v>15</v>
      </c>
    </row>
    <row r="121" spans="1:12" x14ac:dyDescent="0.35">
      <c r="A121" s="17" t="s">
        <v>672</v>
      </c>
      <c r="B121" s="17" t="s">
        <v>682</v>
      </c>
      <c r="C121" s="17" t="s">
        <v>765</v>
      </c>
      <c r="D121" s="17" t="s">
        <v>62</v>
      </c>
      <c r="E121" s="17" t="str">
        <f t="shared" si="1"/>
        <v>Közép-magyarországi ASzC Toldi Miklós Élelmiszeripari Technikum, Szakképző Iskola és Kollégium Élelmiszeripar</v>
      </c>
      <c r="F121" s="17" t="s">
        <v>1043</v>
      </c>
      <c r="G121" s="17">
        <f>IFERROR(VLOOKUP(E121,'Technikum Iskolai szint'!$G$1:$R$1230,7,0),0)</f>
        <v>0</v>
      </c>
      <c r="H121" s="57">
        <f>IFERROR(VLOOKUP(E121,'Technikum Iskolai szint'!$G$1:$R$1230,11,0),0)</f>
        <v>0</v>
      </c>
      <c r="I121" s="239"/>
      <c r="J121" s="239" t="s">
        <v>1073</v>
      </c>
      <c r="K121" s="240" t="s">
        <v>807</v>
      </c>
      <c r="L121" s="17">
        <v>13</v>
      </c>
    </row>
    <row r="122" spans="1:12" x14ac:dyDescent="0.35">
      <c r="A122" s="17" t="s">
        <v>672</v>
      </c>
      <c r="B122" s="99" t="s">
        <v>683</v>
      </c>
      <c r="C122" s="99" t="s">
        <v>765</v>
      </c>
      <c r="D122" s="99" t="s">
        <v>614</v>
      </c>
      <c r="E122" s="17" t="str">
        <f t="shared" si="1"/>
        <v>Közép-magyarországi ASzC Varga Márton Kertészeti és Földmérési Technikum és Kollégium Mezőgazdaság_és_erdészet</v>
      </c>
      <c r="F122" s="17" t="s">
        <v>1037</v>
      </c>
      <c r="G122" s="17">
        <f>IFERROR(VLOOKUP(E122,'Technikum Iskolai szint'!$G$1:$R$1230,7,0),0)</f>
        <v>0</v>
      </c>
      <c r="H122" s="57">
        <f>IFERROR(VLOOKUP(E122,'Technikum Iskolai szint'!$G$1:$R$1230,11,0),0)</f>
        <v>0</v>
      </c>
      <c r="I122" s="239"/>
      <c r="J122" s="239" t="s">
        <v>1073</v>
      </c>
      <c r="K122" s="98" t="s">
        <v>1054</v>
      </c>
      <c r="L122" s="17">
        <v>18</v>
      </c>
    </row>
    <row r="123" spans="1:12" x14ac:dyDescent="0.35">
      <c r="A123" s="17" t="s">
        <v>445</v>
      </c>
      <c r="B123" s="99" t="s">
        <v>447</v>
      </c>
      <c r="C123" s="99" t="s">
        <v>11</v>
      </c>
      <c r="D123" s="99" t="s">
        <v>692</v>
      </c>
      <c r="E123" s="17" t="str">
        <f t="shared" si="1"/>
        <v>Mátészalkai SZC Budai Nagy Antal Technikum és Szakgimnázium Oktatás</v>
      </c>
      <c r="F123" s="17" t="s">
        <v>1046</v>
      </c>
      <c r="G123" s="17">
        <f>IFERROR(VLOOKUP(E123,'Technikum Iskolai szint'!$G$1:$R$1230,7,0),0)</f>
        <v>0</v>
      </c>
      <c r="H123" s="57">
        <f>IFERROR(VLOOKUP(E123,'Technikum Iskolai szint'!$G$1:$R$1230,11,0),0)</f>
        <v>0</v>
      </c>
      <c r="I123" s="98" t="s">
        <v>74</v>
      </c>
      <c r="J123" s="98" t="s">
        <v>1054</v>
      </c>
      <c r="K123" s="98" t="s">
        <v>1054</v>
      </c>
      <c r="L123" s="17">
        <v>27.5</v>
      </c>
    </row>
    <row r="124" spans="1:12" x14ac:dyDescent="0.35">
      <c r="A124" s="17" t="s">
        <v>450</v>
      </c>
      <c r="B124" s="97" t="s">
        <v>451</v>
      </c>
      <c r="C124" s="97" t="s">
        <v>58</v>
      </c>
      <c r="D124" s="97" t="s">
        <v>65</v>
      </c>
      <c r="E124" s="17" t="str">
        <f t="shared" si="1"/>
        <v>Miskolci SZC Andrássy Gyula Gépipari Technikum Gépészet</v>
      </c>
      <c r="F124" s="17"/>
      <c r="G124" s="17">
        <f>IFERROR(VLOOKUP(E124,'Technikum Iskolai szint'!$G$1:$R$1230,7,0),0)</f>
        <v>71</v>
      </c>
      <c r="H124" s="57" t="str">
        <f>IFERROR(VLOOKUP(E124,'Technikum Iskolai szint'!$G$1:$R$1230,11,0),0)</f>
        <v>-</v>
      </c>
      <c r="I124" s="98" t="s">
        <v>75</v>
      </c>
      <c r="J124" s="98" t="s">
        <v>1055</v>
      </c>
      <c r="K124" s="240" t="s">
        <v>807</v>
      </c>
      <c r="L124" s="17">
        <v>22.5</v>
      </c>
    </row>
    <row r="125" spans="1:12" x14ac:dyDescent="0.35">
      <c r="A125" s="17" t="s">
        <v>450</v>
      </c>
      <c r="B125" s="97" t="s">
        <v>451</v>
      </c>
      <c r="C125" s="97" t="s">
        <v>58</v>
      </c>
      <c r="D125" s="97" t="s">
        <v>619</v>
      </c>
      <c r="E125" s="17" t="str">
        <f t="shared" si="1"/>
        <v>Miskolci SZC Andrássy Gyula Gépipari Technikum Specializált_gép_és_járműgyártás</v>
      </c>
      <c r="F125" s="17"/>
      <c r="G125" s="17">
        <f>IFERROR(VLOOKUP(E125,'Technikum Iskolai szint'!$G$1:$R$1230,7,0),0)</f>
        <v>18</v>
      </c>
      <c r="H125" s="57" t="str">
        <f>IFERROR(VLOOKUP(E125,'Technikum Iskolai szint'!$G$1:$R$1230,11,0),0)</f>
        <v>+</v>
      </c>
      <c r="I125" s="98" t="s">
        <v>75</v>
      </c>
      <c r="J125" s="98" t="s">
        <v>1055</v>
      </c>
      <c r="K125" s="240" t="s">
        <v>807</v>
      </c>
      <c r="L125" s="17">
        <v>24</v>
      </c>
    </row>
    <row r="126" spans="1:12" x14ac:dyDescent="0.35">
      <c r="A126" s="17" t="s">
        <v>450</v>
      </c>
      <c r="B126" s="99" t="s">
        <v>454</v>
      </c>
      <c r="C126" s="99" t="s">
        <v>58</v>
      </c>
      <c r="D126" s="99" t="s">
        <v>608</v>
      </c>
      <c r="E126" s="17" t="str">
        <f t="shared" si="1"/>
        <v>Miskolci SZC Bláthy Ottó Villamosipari Technikum Elektronika_és_elektrotechnika</v>
      </c>
      <c r="F126" s="17"/>
      <c r="G126" s="17">
        <f>IFERROR(VLOOKUP(E126,'Technikum Iskolai szint'!$G$1:$R$1230,7,0),0)</f>
        <v>123</v>
      </c>
      <c r="H126" s="57" t="str">
        <f>IFERROR(VLOOKUP(E126,'Technikum Iskolai szint'!$G$1:$R$1230,11,0),0)</f>
        <v>+</v>
      </c>
      <c r="I126" s="98" t="s">
        <v>74</v>
      </c>
      <c r="J126" s="98" t="s">
        <v>1054</v>
      </c>
      <c r="K126" s="98" t="s">
        <v>1054</v>
      </c>
      <c r="L126" s="17">
        <v>28.5</v>
      </c>
    </row>
    <row r="127" spans="1:12" x14ac:dyDescent="0.35">
      <c r="A127" s="17" t="s">
        <v>450</v>
      </c>
      <c r="B127" s="99" t="s">
        <v>455</v>
      </c>
      <c r="C127" s="99" t="s">
        <v>58</v>
      </c>
      <c r="D127" s="99" t="s">
        <v>611</v>
      </c>
      <c r="E127" s="17" t="str">
        <f t="shared" si="1"/>
        <v>Miskolci SZC Kandó Kálmán Informatikai Technikum Informatika_és_távközlés</v>
      </c>
      <c r="F127" s="17"/>
      <c r="G127" s="17">
        <f>IFERROR(VLOOKUP(E127,'Technikum Iskolai szint'!$G$1:$R$1230,7,0),0)</f>
        <v>140</v>
      </c>
      <c r="H127" s="57" t="str">
        <f>IFERROR(VLOOKUP(E127,'Technikum Iskolai szint'!$G$1:$R$1230,11,0),0)</f>
        <v>+</v>
      </c>
      <c r="I127" s="98" t="s">
        <v>74</v>
      </c>
      <c r="J127" s="98" t="s">
        <v>1054</v>
      </c>
      <c r="K127" s="98" t="s">
        <v>1054</v>
      </c>
      <c r="L127" s="17" t="s">
        <v>804</v>
      </c>
    </row>
    <row r="128" spans="1:12" x14ac:dyDescent="0.35">
      <c r="A128" s="17" t="s">
        <v>450</v>
      </c>
      <c r="B128" s="99" t="s">
        <v>453</v>
      </c>
      <c r="C128" s="99" t="s">
        <v>58</v>
      </c>
      <c r="D128" s="99" t="s">
        <v>610</v>
      </c>
      <c r="E128" s="17" t="str">
        <f t="shared" si="1"/>
        <v>Miskolci SZC Berzeviczy Gergely Technikum Gazdálkodás_és_menedzsment</v>
      </c>
      <c r="F128" s="17"/>
      <c r="G128" s="17">
        <v>48</v>
      </c>
      <c r="H128" s="57" t="str">
        <f>IFERROR(VLOOKUP(E128,'Technikum Iskolai szint'!$G$1:$R$1230,11,0),0)</f>
        <v>+</v>
      </c>
      <c r="I128" s="98" t="s">
        <v>74</v>
      </c>
      <c r="J128" s="98" t="s">
        <v>1054</v>
      </c>
      <c r="K128" s="98" t="s">
        <v>1054</v>
      </c>
      <c r="L128" s="17" t="s">
        <v>804</v>
      </c>
    </row>
    <row r="129" spans="1:12" x14ac:dyDescent="0.35">
      <c r="A129" s="17" t="s">
        <v>460</v>
      </c>
      <c r="B129" s="17" t="s">
        <v>461</v>
      </c>
      <c r="C129" s="17" t="s">
        <v>17</v>
      </c>
      <c r="D129" s="17" t="s">
        <v>608</v>
      </c>
      <c r="E129" s="17" t="str">
        <f t="shared" si="1"/>
        <v>Nagykanizsai SZC Cserháti Sándor Technikum és Kollégium Elektronika_és_elektrotechnika</v>
      </c>
      <c r="F129" s="17" t="s">
        <v>1060</v>
      </c>
      <c r="G129" s="17">
        <f>IFERROR(VLOOKUP(E129,'Technikum Iskolai szint'!$G$1:$R$1230,7,0),0)</f>
        <v>13</v>
      </c>
      <c r="H129" s="57" t="str">
        <f>IFERROR(VLOOKUP(E129,'Technikum Iskolai szint'!$G$1:$R$1230,11,0),0)</f>
        <v>-</v>
      </c>
      <c r="I129" s="240" t="s">
        <v>75</v>
      </c>
      <c r="J129" s="240" t="s">
        <v>807</v>
      </c>
      <c r="K129" s="240" t="s">
        <v>807</v>
      </c>
      <c r="L129" s="17">
        <v>22</v>
      </c>
    </row>
    <row r="130" spans="1:12" x14ac:dyDescent="0.35">
      <c r="A130" s="17" t="s">
        <v>460</v>
      </c>
      <c r="B130" s="17" t="s">
        <v>462</v>
      </c>
      <c r="C130" s="17" t="s">
        <v>17</v>
      </c>
      <c r="D130" s="17" t="s">
        <v>620</v>
      </c>
      <c r="E130" s="17" t="str">
        <f t="shared" si="1"/>
        <v>Nagykanizsai SZC Thúry György Technikum Turizmus_vendéglátás</v>
      </c>
      <c r="F130" s="17" t="s">
        <v>1062</v>
      </c>
      <c r="G130" s="17">
        <f>IFERROR(VLOOKUP(E130,'Technikum Iskolai szint'!$G$1:$R$1230,7,0),0)</f>
        <v>36</v>
      </c>
      <c r="H130" s="57" t="str">
        <f>IFERROR(VLOOKUP(E130,'Technikum Iskolai szint'!$G$1:$R$1230,11,0),0)</f>
        <v>+</v>
      </c>
      <c r="I130" s="240" t="s">
        <v>75</v>
      </c>
      <c r="J130" s="240" t="s">
        <v>807</v>
      </c>
      <c r="K130" s="240" t="s">
        <v>807</v>
      </c>
      <c r="L130" s="17">
        <v>17.5</v>
      </c>
    </row>
    <row r="131" spans="1:12" x14ac:dyDescent="0.35">
      <c r="A131" s="17" t="s">
        <v>460</v>
      </c>
      <c r="B131" s="17" t="s">
        <v>462</v>
      </c>
      <c r="C131" s="17" t="s">
        <v>17</v>
      </c>
      <c r="D131" s="17" t="s">
        <v>610</v>
      </c>
      <c r="E131" s="17" t="str">
        <f t="shared" si="1"/>
        <v>Nagykanizsai SZC Thúry György Technikum Gazdálkodás_és_menedzsment</v>
      </c>
      <c r="F131" s="17" t="s">
        <v>1060</v>
      </c>
      <c r="G131" s="17">
        <f>IFERROR(VLOOKUP(E131,'Technikum Iskolai szint'!$G$1:$R$1230,7,0),0)</f>
        <v>16</v>
      </c>
      <c r="H131" s="57" t="str">
        <f>IFERROR(VLOOKUP(E131,'Technikum Iskolai szint'!$G$1:$R$1230,11,0),0)</f>
        <v>-</v>
      </c>
      <c r="I131" s="240" t="s">
        <v>75</v>
      </c>
      <c r="J131" s="240" t="s">
        <v>807</v>
      </c>
      <c r="K131" s="240" t="s">
        <v>807</v>
      </c>
      <c r="L131" s="17">
        <v>21</v>
      </c>
    </row>
    <row r="132" spans="1:12" x14ac:dyDescent="0.35">
      <c r="A132" s="17" t="s">
        <v>460</v>
      </c>
      <c r="B132" s="17" t="s">
        <v>463</v>
      </c>
      <c r="C132" s="17" t="s">
        <v>17</v>
      </c>
      <c r="D132" s="17" t="s">
        <v>611</v>
      </c>
      <c r="E132" s="17" t="str">
        <f t="shared" si="1"/>
        <v>Nagykanizsai SZC Zsigmondy Vilmos Technikum Informatika_és_távközlés</v>
      </c>
      <c r="F132" s="17" t="s">
        <v>1063</v>
      </c>
      <c r="G132" s="17">
        <f>IFERROR(VLOOKUP(E132,'Technikum Iskolai szint'!$G$1:$R$1230,7,0),0)</f>
        <v>28</v>
      </c>
      <c r="H132" s="57" t="str">
        <f>IFERROR(VLOOKUP(E132,'Technikum Iskolai szint'!$G$1:$R$1230,11,0),0)</f>
        <v>+</v>
      </c>
      <c r="I132" s="240" t="s">
        <v>75</v>
      </c>
      <c r="J132" s="240" t="s">
        <v>807</v>
      </c>
      <c r="K132" s="240" t="s">
        <v>807</v>
      </c>
      <c r="L132" s="17">
        <v>12</v>
      </c>
    </row>
    <row r="133" spans="1:12" x14ac:dyDescent="0.35">
      <c r="A133" s="17" t="s">
        <v>491</v>
      </c>
      <c r="B133" s="17" t="s">
        <v>497</v>
      </c>
      <c r="C133" s="17" t="s">
        <v>29</v>
      </c>
      <c r="D133" s="17" t="s">
        <v>617</v>
      </c>
      <c r="E133" s="17" t="str">
        <f t="shared" ref="E133:E191" si="2">B133&amp;" "&amp;D133</f>
        <v>Nógrád Megyei SZC Szent-Györgyi Albert Technikum Egészségügy</v>
      </c>
      <c r="F133" s="17"/>
      <c r="G133" s="17">
        <f>IFERROR(VLOOKUP(E133,'Technikum Iskolai szint'!$G$1:$R$1230,7,0),0)</f>
        <v>10</v>
      </c>
      <c r="H133" s="57" t="str">
        <f>IFERROR(VLOOKUP(E133,'Technikum Iskolai szint'!$G$1:$R$1230,11,0),0)</f>
        <v>-</v>
      </c>
      <c r="I133" s="240" t="s">
        <v>75</v>
      </c>
      <c r="J133" s="240" t="s">
        <v>807</v>
      </c>
      <c r="K133" s="240" t="s">
        <v>807</v>
      </c>
      <c r="L133" s="17">
        <v>9.5</v>
      </c>
    </row>
    <row r="134" spans="1:12" x14ac:dyDescent="0.35">
      <c r="A134" s="17" t="s">
        <v>491</v>
      </c>
      <c r="B134" s="99" t="s">
        <v>499</v>
      </c>
      <c r="C134" s="99" t="s">
        <v>8</v>
      </c>
      <c r="D134" s="99" t="s">
        <v>610</v>
      </c>
      <c r="E134" s="17" t="str">
        <f t="shared" si="2"/>
        <v>Nógrád Megyei SZC Táncsics Mihály Technikum Gazdálkodás_és_menedzsment</v>
      </c>
      <c r="F134" s="17">
        <v>1916</v>
      </c>
      <c r="G134" s="17">
        <f>IFERROR(VLOOKUP(E134,'Technikum Iskolai szint'!$G$1:$R$1230,7,0),0)</f>
        <v>32</v>
      </c>
      <c r="H134" s="57" t="str">
        <f>IFERROR(VLOOKUP(E134,'Technikum Iskolai szint'!$G$1:$R$1230,11,0),0)</f>
        <v>+</v>
      </c>
      <c r="I134" s="98" t="s">
        <v>74</v>
      </c>
      <c r="J134" s="98" t="s">
        <v>1054</v>
      </c>
      <c r="K134" s="98" t="s">
        <v>1054</v>
      </c>
      <c r="L134" s="17">
        <v>30</v>
      </c>
    </row>
    <row r="135" spans="1:12" x14ac:dyDescent="0.35">
      <c r="A135" s="17" t="s">
        <v>464</v>
      </c>
      <c r="B135" s="99" t="s">
        <v>465</v>
      </c>
      <c r="C135" s="99" t="s">
        <v>11</v>
      </c>
      <c r="D135" s="99" t="s">
        <v>619</v>
      </c>
      <c r="E135" s="17" t="str">
        <f t="shared" si="2"/>
        <v>Nyíregyházi SZC Bánki Donát Műszaki Technikum és Kollégium Specializált_gép_és_járműgyártás</v>
      </c>
      <c r="F135" s="17"/>
      <c r="G135" s="17">
        <f>IFERROR(VLOOKUP(E135,'Technikum Iskolai szint'!$G$1:$R$1230,7,0),0)</f>
        <v>96</v>
      </c>
      <c r="H135" s="57" t="str">
        <f>IFERROR(VLOOKUP(E135,'Technikum Iskolai szint'!$G$1:$R$1230,11,0),0)</f>
        <v>+</v>
      </c>
      <c r="I135" s="98" t="s">
        <v>74</v>
      </c>
      <c r="J135" s="98" t="s">
        <v>1054</v>
      </c>
      <c r="K135" s="98" t="s">
        <v>1054</v>
      </c>
      <c r="L135" s="17">
        <v>25.5</v>
      </c>
    </row>
    <row r="136" spans="1:12" x14ac:dyDescent="0.35">
      <c r="A136" s="17" t="s">
        <v>464</v>
      </c>
      <c r="B136" s="17" t="s">
        <v>466</v>
      </c>
      <c r="C136" s="17" t="s">
        <v>11</v>
      </c>
      <c r="D136" s="17" t="s">
        <v>620</v>
      </c>
      <c r="E136" s="17" t="str">
        <f t="shared" si="2"/>
        <v>Nyíregyházi SZC Sipkay Barna Technikum Turizmus_vendéglátás</v>
      </c>
      <c r="F136" s="17" t="s">
        <v>1064</v>
      </c>
      <c r="G136" s="17">
        <f>IFERROR(VLOOKUP(E136,'Technikum Iskolai szint'!$G$1:$R$1230,7,0),0)</f>
        <v>12</v>
      </c>
      <c r="H136" s="57" t="str">
        <f>IFERROR(VLOOKUP(E136,'Technikum Iskolai szint'!$G$1:$R$1230,11,0),0)</f>
        <v>-</v>
      </c>
      <c r="I136" s="240" t="s">
        <v>75</v>
      </c>
      <c r="J136" s="240" t="s">
        <v>807</v>
      </c>
      <c r="K136" s="240" t="s">
        <v>807</v>
      </c>
      <c r="L136" s="17">
        <v>24</v>
      </c>
    </row>
    <row r="137" spans="1:12" x14ac:dyDescent="0.35">
      <c r="A137" s="17" t="s">
        <v>464</v>
      </c>
      <c r="B137" s="99" t="s">
        <v>467</v>
      </c>
      <c r="C137" s="99" t="s">
        <v>22</v>
      </c>
      <c r="D137" s="99" t="s">
        <v>610</v>
      </c>
      <c r="E137" s="17" t="str">
        <f t="shared" si="2"/>
        <v>Nyíregyházi SZC Széchenyi István Technikum és Kollégium Gazdálkodás_és_menedzsment</v>
      </c>
      <c r="F137" s="17" t="s">
        <v>1039</v>
      </c>
      <c r="G137" s="17">
        <f>IFERROR(VLOOKUP(E137,'Technikum Iskolai szint'!$G$1:$R$1230,7,0),0)</f>
        <v>80</v>
      </c>
      <c r="H137" s="57" t="str">
        <f>IFERROR(VLOOKUP(E137,'Technikum Iskolai szint'!$G$1:$R$1230,11,0),0)</f>
        <v>+</v>
      </c>
      <c r="I137" s="98" t="s">
        <v>74</v>
      </c>
      <c r="J137" s="98" t="s">
        <v>1075</v>
      </c>
      <c r="K137" s="98" t="s">
        <v>1054</v>
      </c>
      <c r="L137" s="17">
        <v>40.5</v>
      </c>
    </row>
    <row r="138" spans="1:12" x14ac:dyDescent="0.35">
      <c r="A138" s="17" t="s">
        <v>464</v>
      </c>
      <c r="B138" s="99" t="s">
        <v>467</v>
      </c>
      <c r="C138" s="99" t="s">
        <v>11</v>
      </c>
      <c r="D138" s="99" t="s">
        <v>611</v>
      </c>
      <c r="E138" s="17" t="str">
        <f t="shared" si="2"/>
        <v>Nyíregyházi SZC Széchenyi István Technikum és Kollégium Informatika_és_távközlés</v>
      </c>
      <c r="F138" s="17" t="s">
        <v>1060</v>
      </c>
      <c r="G138" s="17">
        <f>IFERROR(VLOOKUP(E138,'Technikum Iskolai szint'!$G$1:$R$1230,7,0),0)</f>
        <v>48</v>
      </c>
      <c r="H138" s="57" t="str">
        <f>IFERROR(VLOOKUP(E138,'Technikum Iskolai szint'!$G$1:$R$1230,11,0),0)</f>
        <v>-</v>
      </c>
      <c r="I138" s="98" t="s">
        <v>74</v>
      </c>
      <c r="J138" s="240" t="s">
        <v>807</v>
      </c>
      <c r="K138" s="98" t="s">
        <v>1054</v>
      </c>
      <c r="L138" s="17">
        <v>41.5</v>
      </c>
    </row>
    <row r="139" spans="1:12" x14ac:dyDescent="0.35">
      <c r="A139" s="17" t="s">
        <v>464</v>
      </c>
      <c r="B139" s="99" t="s">
        <v>468</v>
      </c>
      <c r="C139" s="99" t="s">
        <v>9</v>
      </c>
      <c r="D139" s="99" t="s">
        <v>612</v>
      </c>
      <c r="E139" s="17" t="str">
        <f t="shared" si="2"/>
        <v>Nyíregyházi SZC Vásárhelyi Pál Technikum Környezetvédelem_és_vízügy</v>
      </c>
      <c r="F139" s="17"/>
      <c r="G139" s="17">
        <f>IFERROR(VLOOKUP(E139,'Technikum Iskolai szint'!$G$1:$R$1230,7,0),0)</f>
        <v>64</v>
      </c>
      <c r="H139" s="57" t="str">
        <f>IFERROR(VLOOKUP(E139,'Technikum Iskolai szint'!$G$1:$R$1230,11,0),0)</f>
        <v>+</v>
      </c>
      <c r="I139" s="98" t="s">
        <v>74</v>
      </c>
      <c r="J139" s="98" t="s">
        <v>1054</v>
      </c>
      <c r="K139" s="98" t="s">
        <v>1054</v>
      </c>
      <c r="L139" s="17">
        <v>27.5</v>
      </c>
    </row>
    <row r="140" spans="1:12" x14ac:dyDescent="0.35">
      <c r="A140" s="17" t="s">
        <v>464</v>
      </c>
      <c r="B140" s="99" t="s">
        <v>470</v>
      </c>
      <c r="C140" s="99" t="s">
        <v>22</v>
      </c>
      <c r="D140" s="99" t="s">
        <v>617</v>
      </c>
      <c r="E140" s="17" t="str">
        <f t="shared" si="2"/>
        <v>Nyíregyházi SZC Zay Anna Technikum és Kollégium Egészségügy</v>
      </c>
      <c r="F140" s="17"/>
      <c r="G140" s="17">
        <f>IFERROR(VLOOKUP(E140,'Technikum Iskolai szint'!$G$1:$R$1230,7,0),0)</f>
        <v>64</v>
      </c>
      <c r="H140" s="57" t="str">
        <f>IFERROR(VLOOKUP(E140,'Technikum Iskolai szint'!$G$1:$R$1230,11,0),0)</f>
        <v>-</v>
      </c>
      <c r="I140" s="98" t="s">
        <v>74</v>
      </c>
      <c r="J140" s="98" t="s">
        <v>1054</v>
      </c>
      <c r="K140" s="98" t="s">
        <v>1054</v>
      </c>
      <c r="L140" s="17">
        <v>30.5</v>
      </c>
    </row>
    <row r="141" spans="1:12" x14ac:dyDescent="0.35">
      <c r="A141" s="17" t="s">
        <v>476</v>
      </c>
      <c r="B141" s="97" t="s">
        <v>480</v>
      </c>
      <c r="C141" s="97" t="s">
        <v>17</v>
      </c>
      <c r="D141" s="97" t="s">
        <v>610</v>
      </c>
      <c r="E141" s="17" t="str">
        <f t="shared" si="2"/>
        <v>Pápai SZC Jókai Mór Közgazdasági Technikum és Kollégium Gazdálkodás_és_menedzsment</v>
      </c>
      <c r="F141" s="17" t="s">
        <v>1061</v>
      </c>
      <c r="G141" s="17">
        <f>IFERROR(VLOOKUP(E141,'Technikum Iskolai szint'!$G$1:$R$1230,7,0),0)</f>
        <v>57</v>
      </c>
      <c r="H141" s="57" t="str">
        <f>IFERROR(VLOOKUP(E141,'Technikum Iskolai szint'!$G$1:$R$1230,11,0),0)</f>
        <v>+</v>
      </c>
      <c r="I141" s="240" t="s">
        <v>75</v>
      </c>
      <c r="J141" s="240" t="s">
        <v>807</v>
      </c>
      <c r="K141" s="240" t="s">
        <v>807</v>
      </c>
      <c r="L141" s="17">
        <v>17.5</v>
      </c>
    </row>
    <row r="142" spans="1:12" x14ac:dyDescent="0.35">
      <c r="A142" s="17" t="s">
        <v>500</v>
      </c>
      <c r="B142" s="97" t="s">
        <v>502</v>
      </c>
      <c r="C142" s="97" t="s">
        <v>17</v>
      </c>
      <c r="D142" s="97" t="s">
        <v>64</v>
      </c>
      <c r="E142" s="17" t="str">
        <f t="shared" si="2"/>
        <v>Siófoki SZC Baross Gábor Technikum és Szakképző Iskola Épületgépészet</v>
      </c>
      <c r="F142" s="17" t="s">
        <v>1044</v>
      </c>
      <c r="G142" s="17">
        <f>IFERROR(VLOOKUP(E142,'Technikum Iskolai szint'!$G$1:$R$1230,7,0),0)</f>
        <v>26</v>
      </c>
      <c r="H142" s="57" t="str">
        <f>IFERROR(VLOOKUP(E142,'Technikum Iskolai szint'!$G$1:$R$1230,11,0),0)</f>
        <v>+</v>
      </c>
      <c r="I142" s="240" t="s">
        <v>75</v>
      </c>
      <c r="J142" s="240" t="s">
        <v>807</v>
      </c>
      <c r="K142" s="240" t="s">
        <v>807</v>
      </c>
      <c r="L142" s="17">
        <v>23.5</v>
      </c>
    </row>
    <row r="143" spans="1:12" x14ac:dyDescent="0.35">
      <c r="A143" s="17" t="s">
        <v>500</v>
      </c>
      <c r="B143" s="97" t="s">
        <v>502</v>
      </c>
      <c r="C143" s="97" t="s">
        <v>17</v>
      </c>
      <c r="D143" s="97" t="s">
        <v>613</v>
      </c>
      <c r="E143" s="17" t="str">
        <f t="shared" si="2"/>
        <v>Siófoki SZC Baross Gábor Technikum és Szakképző Iskola Közlekedés_és_szállítmányozás</v>
      </c>
      <c r="F143" s="17"/>
      <c r="G143" s="17">
        <f>IFERROR(VLOOKUP(E143,'Technikum Iskolai szint'!$G$1:$R$1230,7,0),0)</f>
        <v>3</v>
      </c>
      <c r="H143" s="57" t="str">
        <f>IFERROR(VLOOKUP(E143,'Technikum Iskolai szint'!$G$1:$R$1230,11,0),0)</f>
        <v>+</v>
      </c>
      <c r="I143" s="240" t="s">
        <v>75</v>
      </c>
      <c r="J143" s="240" t="s">
        <v>807</v>
      </c>
      <c r="K143" s="240" t="s">
        <v>807</v>
      </c>
      <c r="L143" s="17">
        <v>14</v>
      </c>
    </row>
    <row r="144" spans="1:12" x14ac:dyDescent="0.35">
      <c r="A144" s="17" t="s">
        <v>500</v>
      </c>
      <c r="B144" s="97" t="s">
        <v>503</v>
      </c>
      <c r="C144" s="97" t="s">
        <v>17</v>
      </c>
      <c r="D144" s="97" t="s">
        <v>620</v>
      </c>
      <c r="E144" s="17" t="str">
        <f t="shared" si="2"/>
        <v>Siófoki SZC Krúdy Gyula Technikum és Gimnázium Turizmus_vendéglátás</v>
      </c>
      <c r="F144" s="17" t="s">
        <v>1046</v>
      </c>
      <c r="G144" s="17">
        <f>IFERROR(VLOOKUP(E144,'Technikum Iskolai szint'!$G$1:$R$1230,7,0),0)</f>
        <v>50</v>
      </c>
      <c r="H144" s="57" t="str">
        <f>IFERROR(VLOOKUP(E144,'Technikum Iskolai szint'!$G$1:$R$1230,11,0),0)</f>
        <v>-</v>
      </c>
      <c r="I144" s="98" t="s">
        <v>74</v>
      </c>
      <c r="J144" s="240" t="s">
        <v>807</v>
      </c>
      <c r="K144" s="240" t="s">
        <v>807</v>
      </c>
      <c r="L144" s="17">
        <v>23.5</v>
      </c>
    </row>
    <row r="145" spans="1:13" x14ac:dyDescent="0.35">
      <c r="A145" s="17" t="s">
        <v>500</v>
      </c>
      <c r="B145" s="97" t="s">
        <v>504</v>
      </c>
      <c r="C145" s="97" t="s">
        <v>17</v>
      </c>
      <c r="D145" s="97" t="s">
        <v>611</v>
      </c>
      <c r="E145" s="17" t="str">
        <f t="shared" si="2"/>
        <v>Siófoki SZC Mathiász János Technikum és Gimnázium Informatika_és_távközlés</v>
      </c>
      <c r="F145" s="17" t="s">
        <v>1063</v>
      </c>
      <c r="G145" s="17">
        <f>IFERROR(VLOOKUP(E145,'Technikum Iskolai szint'!$G$1:$R$1230,7,0),0)</f>
        <v>35</v>
      </c>
      <c r="H145" s="57" t="str">
        <f>IFERROR(VLOOKUP(E145,'Technikum Iskolai szint'!$G$1:$R$1230,11,0),0)</f>
        <v>-</v>
      </c>
      <c r="I145" s="240" t="s">
        <v>75</v>
      </c>
      <c r="J145" s="240" t="s">
        <v>807</v>
      </c>
      <c r="K145" s="240" t="s">
        <v>807</v>
      </c>
      <c r="L145" s="17">
        <v>21.5</v>
      </c>
    </row>
    <row r="146" spans="1:13" x14ac:dyDescent="0.35">
      <c r="A146" s="17" t="s">
        <v>505</v>
      </c>
      <c r="B146" s="99" t="s">
        <v>506</v>
      </c>
      <c r="C146" s="99" t="s">
        <v>31</v>
      </c>
      <c r="D146" s="99" t="s">
        <v>610</v>
      </c>
      <c r="E146" s="17" t="str">
        <f t="shared" si="2"/>
        <v>Soproni SZC Fáy András Két Tanítási Nyelvű Közgazdasági Technikum Gazdálkodás_és_menedzsment</v>
      </c>
      <c r="F146" s="17" t="s">
        <v>1059</v>
      </c>
      <c r="G146" s="17">
        <f>IFERROR(VLOOKUP(E146,'Technikum Iskolai szint'!$G$1:$R$1230,7,0),0)</f>
        <v>32</v>
      </c>
      <c r="H146" s="57" t="str">
        <f>IFERROR(VLOOKUP(E146,'Technikum Iskolai szint'!$G$1:$R$1230,11,0),0)</f>
        <v>+</v>
      </c>
      <c r="I146" s="98" t="s">
        <v>74</v>
      </c>
      <c r="J146" s="98" t="s">
        <v>1054</v>
      </c>
      <c r="K146" s="98" t="s">
        <v>1054</v>
      </c>
      <c r="L146" s="17">
        <v>25.5</v>
      </c>
    </row>
    <row r="147" spans="1:13" x14ac:dyDescent="0.35">
      <c r="A147" s="17" t="s">
        <v>512</v>
      </c>
      <c r="B147" s="99" t="s">
        <v>514</v>
      </c>
      <c r="C147" s="99" t="s">
        <v>49</v>
      </c>
      <c r="D147" s="99" t="s">
        <v>608</v>
      </c>
      <c r="E147" s="17" t="str">
        <f t="shared" si="2"/>
        <v>Szegedi SZC Déri Miksa Műszaki Technikum Elektronika_és_elektrotechnika</v>
      </c>
      <c r="F147" s="17"/>
      <c r="G147" s="17">
        <f>IFERROR(VLOOKUP(E147,'Technikum Iskolai szint'!$G$1:$R$1230,7,0),0)</f>
        <v>64</v>
      </c>
      <c r="H147" s="57" t="str">
        <f>IFERROR(VLOOKUP(E147,'Technikum Iskolai szint'!$G$1:$R$1230,11,0),0)</f>
        <v>+</v>
      </c>
      <c r="I147" s="98" t="s">
        <v>74</v>
      </c>
      <c r="J147" s="262" t="s">
        <v>1076</v>
      </c>
      <c r="K147" s="98" t="s">
        <v>1054</v>
      </c>
      <c r="L147" s="17">
        <v>29.5</v>
      </c>
    </row>
    <row r="148" spans="1:13" x14ac:dyDescent="0.35">
      <c r="A148" s="17" t="s">
        <v>512</v>
      </c>
      <c r="B148" s="99" t="s">
        <v>514</v>
      </c>
      <c r="C148" s="99" t="s">
        <v>49</v>
      </c>
      <c r="D148" s="99" t="s">
        <v>65</v>
      </c>
      <c r="E148" s="17" t="str">
        <f t="shared" si="2"/>
        <v>Szegedi SZC Déri Miksa Műszaki Technikum Gépészet</v>
      </c>
      <c r="F148" s="17"/>
      <c r="G148" s="17">
        <f>IFERROR(VLOOKUP(E148,'Technikum Iskolai szint'!$G$1:$R$1230,7,0),0)</f>
        <v>22</v>
      </c>
      <c r="H148" s="57" t="str">
        <f>IFERROR(VLOOKUP(E148,'Technikum Iskolai szint'!$G$1:$R$1230,11,0),0)</f>
        <v>+</v>
      </c>
      <c r="I148" s="98" t="s">
        <v>74</v>
      </c>
      <c r="J148" s="263"/>
      <c r="K148" s="98" t="s">
        <v>1054</v>
      </c>
      <c r="L148" s="17">
        <v>27</v>
      </c>
    </row>
    <row r="149" spans="1:13" x14ac:dyDescent="0.35">
      <c r="A149" s="17" t="s">
        <v>512</v>
      </c>
      <c r="B149" s="99" t="s">
        <v>515</v>
      </c>
      <c r="C149" s="99" t="s">
        <v>49</v>
      </c>
      <c r="D149" s="99" t="s">
        <v>692</v>
      </c>
      <c r="E149" s="17" t="str">
        <f t="shared" si="2"/>
        <v>Szegedi SZC Gábor Dénes Technikum és Szakgimnázium Oktatás</v>
      </c>
      <c r="F149" s="17"/>
      <c r="G149" s="17">
        <f>IFERROR(VLOOKUP(E149,'Technikum Iskolai szint'!$G$1:$R$1230,7,0),0)</f>
        <v>0</v>
      </c>
      <c r="H149" s="57">
        <f>IFERROR(VLOOKUP(E149,'Technikum Iskolai szint'!$G$1:$R$1230,11,0),0)</f>
        <v>0</v>
      </c>
      <c r="I149" s="98" t="s">
        <v>74</v>
      </c>
      <c r="J149" s="98" t="s">
        <v>1054</v>
      </c>
      <c r="K149" s="98" t="s">
        <v>1054</v>
      </c>
      <c r="L149" s="17">
        <v>27.5</v>
      </c>
    </row>
    <row r="150" spans="1:13" x14ac:dyDescent="0.35">
      <c r="A150" s="17" t="s">
        <v>512</v>
      </c>
      <c r="B150" s="99" t="s">
        <v>516</v>
      </c>
      <c r="C150" s="99" t="s">
        <v>49</v>
      </c>
      <c r="D150" s="99" t="s">
        <v>610</v>
      </c>
      <c r="E150" s="17" t="str">
        <f t="shared" si="2"/>
        <v>Szegedi SZC Kőrösy József Közgazdasági Technikum Gazdálkodás_és_menedzsment</v>
      </c>
      <c r="F150" s="17" t="s">
        <v>1065</v>
      </c>
      <c r="G150" s="17">
        <f>IFERROR(VLOOKUP(E150,'Technikum Iskolai szint'!$G$1:$R$1230,7,0),0)</f>
        <v>16</v>
      </c>
      <c r="H150" s="57" t="str">
        <f>IFERROR(VLOOKUP(E150,'Technikum Iskolai szint'!$G$1:$R$1230,11,0),0)</f>
        <v>-</v>
      </c>
      <c r="I150" s="98" t="s">
        <v>74</v>
      </c>
      <c r="J150" s="98" t="s">
        <v>1054</v>
      </c>
      <c r="K150" s="98" t="s">
        <v>1054</v>
      </c>
      <c r="L150" s="17">
        <v>35</v>
      </c>
    </row>
    <row r="151" spans="1:13" x14ac:dyDescent="0.35">
      <c r="A151" s="17" t="s">
        <v>512</v>
      </c>
      <c r="B151" s="99" t="s">
        <v>517</v>
      </c>
      <c r="C151" s="99" t="s">
        <v>49</v>
      </c>
      <c r="D151" s="99" t="s">
        <v>611</v>
      </c>
      <c r="E151" s="17" t="str">
        <f t="shared" si="2"/>
        <v>Szegedi SZC Vasvári Pál Gazdasági és Informatikai Technikum Informatika_és_távközlés</v>
      </c>
      <c r="F151" s="17" t="s">
        <v>1066</v>
      </c>
      <c r="G151" s="17">
        <f>IFERROR(VLOOKUP(E151,'Technikum Iskolai szint'!$G$1:$R$1230,7,0),0)</f>
        <v>16</v>
      </c>
      <c r="H151" s="57" t="str">
        <f>IFERROR(VLOOKUP(E151,'Technikum Iskolai szint'!$G$1:$R$1230,11,0),0)</f>
        <v>-</v>
      </c>
      <c r="I151" s="98" t="s">
        <v>74</v>
      </c>
      <c r="J151" s="98" t="s">
        <v>1054</v>
      </c>
      <c r="K151" s="98" t="s">
        <v>1054</v>
      </c>
      <c r="L151" s="17">
        <v>30.5</v>
      </c>
    </row>
    <row r="152" spans="1:13" x14ac:dyDescent="0.35">
      <c r="A152" s="17" t="s">
        <v>519</v>
      </c>
      <c r="B152" s="17" t="s">
        <v>520</v>
      </c>
      <c r="C152" s="17" t="s">
        <v>3</v>
      </c>
      <c r="D152" s="17" t="s">
        <v>68</v>
      </c>
      <c r="E152" s="17" t="str">
        <f t="shared" si="2"/>
        <v>Székesfehérvári SZC Árpád Technikum, Szakképző Iskola és Kollégium Kreatív</v>
      </c>
      <c r="F152" s="17" t="s">
        <v>1051</v>
      </c>
      <c r="G152" s="17">
        <f>IFERROR(VLOOKUP(E152,'Technikum Iskolai szint'!$G$1:$R$1230,7,0),0)</f>
        <v>0</v>
      </c>
      <c r="H152" s="57">
        <f>IFERROR(VLOOKUP(E152,'Technikum Iskolai szint'!$G$1:$R$1230,11,0),0)</f>
        <v>0</v>
      </c>
      <c r="I152" s="240" t="s">
        <v>75</v>
      </c>
      <c r="J152" s="240" t="s">
        <v>1052</v>
      </c>
      <c r="K152" s="240" t="s">
        <v>807</v>
      </c>
      <c r="L152" s="17">
        <v>13.5</v>
      </c>
    </row>
    <row r="153" spans="1:13" x14ac:dyDescent="0.35">
      <c r="A153" s="17" t="s">
        <v>519</v>
      </c>
      <c r="B153" s="99" t="s">
        <v>521</v>
      </c>
      <c r="C153" s="99" t="s">
        <v>6</v>
      </c>
      <c r="D153" s="99" t="s">
        <v>692</v>
      </c>
      <c r="E153" s="17" t="str">
        <f t="shared" si="2"/>
        <v>Székesfehérvári SZC Bugát Pál Technikum Oktatás</v>
      </c>
      <c r="F153" s="17">
        <v>226</v>
      </c>
      <c r="G153" s="17">
        <f>IFERROR(VLOOKUP(E153,'Technikum Iskolai szint'!$G$1:$R$1230,7,0),0)</f>
        <v>0</v>
      </c>
      <c r="H153" s="57">
        <f>IFERROR(VLOOKUP(E153,'Technikum Iskolai szint'!$G$1:$R$1230,11,0),0)</f>
        <v>0</v>
      </c>
      <c r="I153" s="98" t="s">
        <v>74</v>
      </c>
      <c r="J153" s="98" t="s">
        <v>1054</v>
      </c>
      <c r="K153" s="98" t="s">
        <v>1054</v>
      </c>
      <c r="L153" s="17">
        <v>16.5</v>
      </c>
    </row>
    <row r="154" spans="1:13" x14ac:dyDescent="0.35">
      <c r="A154" s="17" t="s">
        <v>519</v>
      </c>
      <c r="B154" s="99" t="s">
        <v>525</v>
      </c>
      <c r="C154" s="99" t="s">
        <v>13</v>
      </c>
      <c r="D154" s="99" t="s">
        <v>63</v>
      </c>
      <c r="E154" s="17" t="str">
        <f t="shared" si="2"/>
        <v>Székesfehérvári SZC Jáky József Technikum Építőipar</v>
      </c>
      <c r="F154" s="17"/>
      <c r="G154" s="17">
        <f>IFERROR(VLOOKUP(E154,'Technikum Iskolai szint'!$G$1:$R$1230,7,0),0)</f>
        <v>32</v>
      </c>
      <c r="H154" s="57" t="str">
        <f>IFERROR(VLOOKUP(E154,'Technikum Iskolai szint'!$G$1:$R$1230,11,0),0)</f>
        <v>-</v>
      </c>
      <c r="I154" s="98" t="s">
        <v>74</v>
      </c>
      <c r="J154" s="98" t="s">
        <v>1054</v>
      </c>
      <c r="K154" s="98" t="s">
        <v>1054</v>
      </c>
      <c r="L154" s="17">
        <v>27</v>
      </c>
    </row>
    <row r="155" spans="1:13" x14ac:dyDescent="0.35">
      <c r="A155" s="17" t="s">
        <v>519</v>
      </c>
      <c r="B155" s="99" t="s">
        <v>527</v>
      </c>
      <c r="C155" s="99" t="s">
        <v>13</v>
      </c>
      <c r="D155" s="99" t="s">
        <v>608</v>
      </c>
      <c r="E155" s="17" t="str">
        <f t="shared" si="2"/>
        <v>Székesfehérvári SZC Széchenyi István Műszaki Technikum Elektronika_és_elektrotechnika</v>
      </c>
      <c r="F155" s="17"/>
      <c r="G155" s="17">
        <f>IFERROR(VLOOKUP(E155,'Technikum Iskolai szint'!$G$1:$R$1230,7,0),0)</f>
        <v>32</v>
      </c>
      <c r="H155" s="57" t="str">
        <f>IFERROR(VLOOKUP(E155,'Technikum Iskolai szint'!$G$1:$R$1230,11,0),0)</f>
        <v>-</v>
      </c>
      <c r="I155" s="98" t="s">
        <v>74</v>
      </c>
      <c r="J155" s="98" t="s">
        <v>1054</v>
      </c>
      <c r="K155" s="98" t="s">
        <v>1054</v>
      </c>
      <c r="L155" s="17" t="s">
        <v>804</v>
      </c>
    </row>
    <row r="156" spans="1:13" x14ac:dyDescent="0.35">
      <c r="A156" s="17" t="s">
        <v>537</v>
      </c>
      <c r="B156" s="17" t="s">
        <v>540</v>
      </c>
      <c r="C156" s="17" t="s">
        <v>58</v>
      </c>
      <c r="D156" s="17" t="s">
        <v>608</v>
      </c>
      <c r="E156" s="17" t="str">
        <f t="shared" si="2"/>
        <v>Szerencsi SZC Tiszaújvárosi Brassai Sámuel Technikum és Szakképző Iskola Elektronika_és_elektrotechnika</v>
      </c>
      <c r="F156" s="17"/>
      <c r="G156" s="17">
        <f>IFERROR(VLOOKUP(E156,'Technikum Iskolai szint'!$G$1:$R$1230,7,0),0)</f>
        <v>19</v>
      </c>
      <c r="H156" s="57" t="str">
        <f>IFERROR(VLOOKUP(E156,'Technikum Iskolai szint'!$G$1:$R$1230,11,0),0)</f>
        <v>+</v>
      </c>
      <c r="I156" s="240" t="s">
        <v>75</v>
      </c>
      <c r="J156" s="240" t="s">
        <v>807</v>
      </c>
      <c r="K156" s="240" t="s">
        <v>807</v>
      </c>
      <c r="L156" s="17">
        <v>12</v>
      </c>
    </row>
    <row r="157" spans="1:13" x14ac:dyDescent="0.35">
      <c r="A157" s="17" t="s">
        <v>537</v>
      </c>
      <c r="B157" s="17" t="s">
        <v>540</v>
      </c>
      <c r="C157" s="17" t="s">
        <v>58</v>
      </c>
      <c r="D157" s="17" t="s">
        <v>65</v>
      </c>
      <c r="E157" s="17" t="str">
        <f t="shared" si="2"/>
        <v>Szerencsi SZC Tiszaújvárosi Brassai Sámuel Technikum és Szakképző Iskola Gépészet</v>
      </c>
      <c r="F157" s="17"/>
      <c r="G157" s="17">
        <f>IFERROR(VLOOKUP(E157,'Technikum Iskolai szint'!$G$1:$R$1230,7,0),0)</f>
        <v>20</v>
      </c>
      <c r="H157" s="57" t="str">
        <f>IFERROR(VLOOKUP(E157,'Technikum Iskolai szint'!$G$1:$R$1230,11,0),0)</f>
        <v>+</v>
      </c>
      <c r="I157" s="240" t="s">
        <v>75</v>
      </c>
      <c r="J157" s="240" t="s">
        <v>807</v>
      </c>
      <c r="K157" s="240" t="s">
        <v>807</v>
      </c>
      <c r="L157" s="17">
        <v>10</v>
      </c>
    </row>
    <row r="158" spans="1:13" x14ac:dyDescent="0.35">
      <c r="A158" s="17" t="s">
        <v>537</v>
      </c>
      <c r="B158" s="99" t="s">
        <v>541</v>
      </c>
      <c r="C158" s="99" t="s">
        <v>763</v>
      </c>
      <c r="D158" s="99" t="s">
        <v>692</v>
      </c>
      <c r="E158" s="17" t="str">
        <f t="shared" si="2"/>
        <v>Szerencsi SZC Tokaji Ferenc Technikum, Szakgimnázium és Gimnázium Oktatás</v>
      </c>
      <c r="F158" s="17" t="s">
        <v>1048</v>
      </c>
      <c r="G158" s="17">
        <f>IFERROR(VLOOKUP(E158,'Technikum Iskolai szint'!$G$1:$R$1230,7,0),0)</f>
        <v>0</v>
      </c>
      <c r="H158" s="57">
        <f>IFERROR(VLOOKUP(E158,'Technikum Iskolai szint'!$G$1:$R$1230,11,0),0)</f>
        <v>0</v>
      </c>
      <c r="I158" s="98" t="s">
        <v>75</v>
      </c>
      <c r="J158" s="98" t="s">
        <v>1054</v>
      </c>
      <c r="K158" s="98" t="s">
        <v>1054</v>
      </c>
      <c r="L158" s="17">
        <v>24.5</v>
      </c>
      <c r="M158" t="s">
        <v>1069</v>
      </c>
    </row>
    <row r="159" spans="1:13" x14ac:dyDescent="0.35">
      <c r="A159" s="17" t="s">
        <v>537</v>
      </c>
      <c r="B159" s="97" t="s">
        <v>542</v>
      </c>
      <c r="C159" s="97" t="s">
        <v>28</v>
      </c>
      <c r="D159" s="97" t="s">
        <v>620</v>
      </c>
      <c r="E159" s="17" t="str">
        <f t="shared" si="2"/>
        <v>Szerencsi SZC Tokaji Kereskedelmi és Idegenforgalmi Technikum, Szakképző Iskola és Kollégium Turizmus_vendéglátás</v>
      </c>
      <c r="F159" s="17" t="s">
        <v>1043</v>
      </c>
      <c r="G159" s="17">
        <f>IFERROR(VLOOKUP(E159,'Technikum Iskolai szint'!$G$1:$R$1230,7,0),0)</f>
        <v>24</v>
      </c>
      <c r="H159" s="57" t="str">
        <f>IFERROR(VLOOKUP(E159,'Technikum Iskolai szint'!$G$1:$R$1230,11,0),0)</f>
        <v>-</v>
      </c>
      <c r="I159" s="240" t="s">
        <v>75</v>
      </c>
      <c r="J159" s="240" t="s">
        <v>808</v>
      </c>
      <c r="K159" s="241" t="s">
        <v>807</v>
      </c>
      <c r="L159" s="17" t="s">
        <v>805</v>
      </c>
    </row>
    <row r="160" spans="1:13" x14ac:dyDescent="0.35">
      <c r="A160" s="17" t="s">
        <v>544</v>
      </c>
      <c r="B160" s="97" t="s">
        <v>546</v>
      </c>
      <c r="C160" s="97" t="s">
        <v>7</v>
      </c>
      <c r="D160" s="17" t="s">
        <v>65</v>
      </c>
      <c r="E160" s="17" t="str">
        <f t="shared" si="2"/>
        <v>Szolnoki SZC Jendrassik György Gépipari Technikum Gépészet</v>
      </c>
      <c r="F160" s="17"/>
      <c r="G160" s="17">
        <f>IFERROR(VLOOKUP(E160,'Technikum Iskolai szint'!$G$1:$R$1230,7,0),0)</f>
        <v>40</v>
      </c>
      <c r="H160" s="57" t="str">
        <f>IFERROR(VLOOKUP(E160,'Technikum Iskolai szint'!$G$1:$R$1230,11,0),0)</f>
        <v>-</v>
      </c>
      <c r="I160" s="240" t="s">
        <v>75</v>
      </c>
      <c r="J160" s="240" t="s">
        <v>807</v>
      </c>
      <c r="K160" s="240" t="s">
        <v>807</v>
      </c>
      <c r="L160" s="17">
        <v>35</v>
      </c>
    </row>
    <row r="161" spans="1:12" x14ac:dyDescent="0.35">
      <c r="A161" s="17" t="s">
        <v>544</v>
      </c>
      <c r="B161" s="99" t="s">
        <v>546</v>
      </c>
      <c r="C161" s="99" t="s">
        <v>58</v>
      </c>
      <c r="D161" s="99" t="s">
        <v>65</v>
      </c>
      <c r="E161" s="17" t="str">
        <f t="shared" si="2"/>
        <v>Szolnoki SZC Jendrassik György Gépipari Technikum Gépészet</v>
      </c>
      <c r="F161" s="17"/>
      <c r="G161" s="17">
        <f>IFERROR(VLOOKUP(E161,'Technikum Iskolai szint'!$G$1:$R$1230,7,0),0)</f>
        <v>40</v>
      </c>
      <c r="H161" s="57" t="str">
        <f>IFERROR(VLOOKUP(E161,'Technikum Iskolai szint'!$G$1:$R$1230,11,0),0)</f>
        <v>-</v>
      </c>
      <c r="I161" s="98" t="s">
        <v>74</v>
      </c>
      <c r="J161" s="98" t="s">
        <v>1054</v>
      </c>
      <c r="K161" s="98" t="s">
        <v>1054</v>
      </c>
      <c r="L161" s="17">
        <v>35</v>
      </c>
    </row>
    <row r="162" spans="1:12" x14ac:dyDescent="0.35">
      <c r="A162" s="17" t="s">
        <v>544</v>
      </c>
      <c r="B162" s="97" t="s">
        <v>549</v>
      </c>
      <c r="C162" s="97" t="s">
        <v>58</v>
      </c>
      <c r="D162" s="97" t="s">
        <v>73</v>
      </c>
      <c r="E162" s="17" t="str">
        <f t="shared" si="2"/>
        <v>Szolnoki SZC Pálfy - Vízügyi Technikum Vegyipar</v>
      </c>
      <c r="F162" s="17" t="s">
        <v>1044</v>
      </c>
      <c r="G162" s="17">
        <f>IFERROR(VLOOKUP(E162,'Technikum Iskolai szint'!$G$1:$R$1230,7,0),0)</f>
        <v>16</v>
      </c>
      <c r="H162" s="57" t="str">
        <f>IFERROR(VLOOKUP(E162,'Technikum Iskolai szint'!$G$1:$R$1230,11,0),0)</f>
        <v>+</v>
      </c>
      <c r="I162" s="98" t="s">
        <v>74</v>
      </c>
      <c r="J162" s="98" t="s">
        <v>1054</v>
      </c>
      <c r="K162" s="240" t="s">
        <v>807</v>
      </c>
      <c r="L162" s="17">
        <v>28.5</v>
      </c>
    </row>
    <row r="163" spans="1:12" x14ac:dyDescent="0.35">
      <c r="A163" s="17" t="s">
        <v>544</v>
      </c>
      <c r="B163" s="97" t="s">
        <v>549</v>
      </c>
      <c r="C163" s="97" t="s">
        <v>7</v>
      </c>
      <c r="D163" s="97" t="s">
        <v>611</v>
      </c>
      <c r="E163" s="17" t="str">
        <f t="shared" si="2"/>
        <v>Szolnoki SZC Pálfy - Vízügyi Technikum Informatika_és_távközlés</v>
      </c>
      <c r="F163" s="17"/>
      <c r="G163" s="17">
        <f>IFERROR(VLOOKUP(E163,'Technikum Iskolai szint'!$G$1:$R$1230,7,0),0)</f>
        <v>48</v>
      </c>
      <c r="H163" s="57" t="str">
        <f>IFERROR(VLOOKUP(E163,'Technikum Iskolai szint'!$G$1:$R$1230,11,0),0)</f>
        <v>+</v>
      </c>
      <c r="I163" s="240" t="s">
        <v>75</v>
      </c>
      <c r="J163" s="240" t="s">
        <v>807</v>
      </c>
      <c r="K163" s="240" t="s">
        <v>807</v>
      </c>
      <c r="L163" s="17">
        <v>28.5</v>
      </c>
    </row>
    <row r="164" spans="1:12" x14ac:dyDescent="0.35">
      <c r="A164" s="17" t="s">
        <v>544</v>
      </c>
      <c r="B164" s="99" t="s">
        <v>549</v>
      </c>
      <c r="C164" s="99" t="s">
        <v>9</v>
      </c>
      <c r="D164" s="99" t="s">
        <v>612</v>
      </c>
      <c r="E164" s="17" t="str">
        <f t="shared" si="2"/>
        <v>Szolnoki SZC Pálfy - Vízügyi Technikum Környezetvédelem_és_vízügy</v>
      </c>
      <c r="F164" s="17" t="s">
        <v>1044</v>
      </c>
      <c r="G164" s="17">
        <f>IFERROR(VLOOKUP(E164,'Technikum Iskolai szint'!$G$1:$R$1230,7,0),0)</f>
        <v>23</v>
      </c>
      <c r="H164" s="57" t="str">
        <f>IFERROR(VLOOKUP(E164,'Technikum Iskolai szint'!$G$1:$R$1230,11,0),0)</f>
        <v>-</v>
      </c>
      <c r="I164" s="98" t="s">
        <v>74</v>
      </c>
      <c r="J164" s="98" t="s">
        <v>1054</v>
      </c>
      <c r="K164" s="240" t="s">
        <v>807</v>
      </c>
      <c r="L164" s="17">
        <v>28.5</v>
      </c>
    </row>
    <row r="165" spans="1:12" x14ac:dyDescent="0.35">
      <c r="A165" s="17" t="s">
        <v>544</v>
      </c>
      <c r="B165" s="97" t="s">
        <v>549</v>
      </c>
      <c r="C165" s="97" t="s">
        <v>13</v>
      </c>
      <c r="D165" s="97" t="s">
        <v>608</v>
      </c>
      <c r="E165" s="17" t="str">
        <f t="shared" si="2"/>
        <v>Szolnoki SZC Pálfy - Vízügyi Technikum Elektronika_és_elektrotechnika</v>
      </c>
      <c r="F165" s="17"/>
      <c r="G165" s="17">
        <f>IFERROR(VLOOKUP(E165,'Technikum Iskolai szint'!$G$1:$R$1230,7,0),0)</f>
        <v>32</v>
      </c>
      <c r="H165" s="57" t="str">
        <f>IFERROR(VLOOKUP(E165,'Technikum Iskolai szint'!$G$1:$R$1230,11,0),0)</f>
        <v>+</v>
      </c>
      <c r="I165" s="240" t="s">
        <v>75</v>
      </c>
      <c r="J165" s="240" t="s">
        <v>807</v>
      </c>
      <c r="K165" s="240" t="s">
        <v>807</v>
      </c>
      <c r="L165" s="17">
        <v>26.5</v>
      </c>
    </row>
    <row r="166" spans="1:12" x14ac:dyDescent="0.35">
      <c r="A166" s="17" t="s">
        <v>544</v>
      </c>
      <c r="B166" s="99" t="s">
        <v>553</v>
      </c>
      <c r="C166" s="99" t="s">
        <v>22</v>
      </c>
      <c r="D166" s="99" t="s">
        <v>617</v>
      </c>
      <c r="E166" s="17" t="str">
        <f t="shared" si="2"/>
        <v>Szolnoki SZC Vásárhelyi Pál Két Tanítási Nyelvű Technikum Egészségügy</v>
      </c>
      <c r="F166" s="17"/>
      <c r="G166" s="17">
        <f>IFERROR(VLOOKUP(E166,'Technikum Iskolai szint'!$G$1:$R$1230,7,0),0)</f>
        <v>25</v>
      </c>
      <c r="H166" s="57" t="str">
        <f>IFERROR(VLOOKUP(E166,'Technikum Iskolai szint'!$G$1:$R$1230,11,0),0)</f>
        <v>+</v>
      </c>
      <c r="I166" s="98" t="s">
        <v>74</v>
      </c>
      <c r="J166" s="98" t="s">
        <v>1054</v>
      </c>
      <c r="K166" s="98" t="s">
        <v>1054</v>
      </c>
      <c r="L166" s="17">
        <v>25</v>
      </c>
    </row>
    <row r="167" spans="1:12" x14ac:dyDescent="0.35">
      <c r="A167" s="17" t="s">
        <v>544</v>
      </c>
      <c r="B167" s="97" t="s">
        <v>553</v>
      </c>
      <c r="C167" s="97" t="s">
        <v>22</v>
      </c>
      <c r="D167" s="97" t="s">
        <v>610</v>
      </c>
      <c r="E167" s="17" t="str">
        <f t="shared" si="2"/>
        <v>Szolnoki SZC Vásárhelyi Pál Két Tanítási Nyelvű Technikum Gazdálkodás_és_menedzsment</v>
      </c>
      <c r="F167" s="17">
        <v>30</v>
      </c>
      <c r="G167" s="17">
        <f>IFERROR(VLOOKUP(E167,'Technikum Iskolai szint'!$G$1:$R$1230,7,0),0)</f>
        <v>84</v>
      </c>
      <c r="H167" s="57" t="str">
        <f>IFERROR(VLOOKUP(E167,'Technikum Iskolai szint'!$G$1:$R$1230,11,0),0)</f>
        <v>+</v>
      </c>
      <c r="I167" s="98" t="s">
        <v>74</v>
      </c>
      <c r="J167" s="240" t="s">
        <v>807</v>
      </c>
      <c r="K167" s="240" t="s">
        <v>807</v>
      </c>
      <c r="L167" s="17">
        <v>30</v>
      </c>
    </row>
    <row r="168" spans="1:12" x14ac:dyDescent="0.35">
      <c r="A168" s="17" t="s">
        <v>544</v>
      </c>
      <c r="B168" s="97" t="s">
        <v>553</v>
      </c>
      <c r="C168" s="97" t="s">
        <v>22</v>
      </c>
      <c r="D168" s="97" t="s">
        <v>620</v>
      </c>
      <c r="E168" s="17" t="str">
        <f t="shared" si="2"/>
        <v>Szolnoki SZC Vásárhelyi Pál Két Tanítási Nyelvű Technikum Turizmus_vendéglátás</v>
      </c>
      <c r="F168" s="17">
        <v>0</v>
      </c>
      <c r="G168" s="17">
        <f>IFERROR(VLOOKUP(E168,'Technikum Iskolai szint'!$G$1:$R$1230,7,0),0)</f>
        <v>32</v>
      </c>
      <c r="H168" s="57" t="str">
        <f>IFERROR(VLOOKUP(E168,'Technikum Iskolai szint'!$G$1:$R$1230,11,0),0)</f>
        <v>+</v>
      </c>
      <c r="I168" s="240" t="s">
        <v>75</v>
      </c>
      <c r="J168" s="240" t="s">
        <v>807</v>
      </c>
      <c r="K168" s="240" t="s">
        <v>807</v>
      </c>
      <c r="L168" s="17">
        <v>28</v>
      </c>
    </row>
    <row r="169" spans="1:12" x14ac:dyDescent="0.35">
      <c r="A169" s="17" t="s">
        <v>554</v>
      </c>
      <c r="B169" s="97" t="s">
        <v>560</v>
      </c>
      <c r="C169" s="17" t="s">
        <v>28</v>
      </c>
      <c r="D169" s="17" t="s">
        <v>613</v>
      </c>
      <c r="E169" s="17" t="str">
        <f t="shared" si="2"/>
        <v>Tatabányai SZC Kossuth Lajos Gazdasági és Humán Technikum Közlekedés_és_szállítmányozás</v>
      </c>
      <c r="F169" s="17" t="s">
        <v>1045</v>
      </c>
      <c r="G169" s="17">
        <f>IFERROR(VLOOKUP(E169,'Technikum Iskolai szint'!$G$1:$R$1230,7,0),0)</f>
        <v>31</v>
      </c>
      <c r="H169" s="57" t="str">
        <f>IFERROR(VLOOKUP(E169,'Technikum Iskolai szint'!$G$1:$R$1230,11,0),0)</f>
        <v>+</v>
      </c>
      <c r="I169" s="240" t="s">
        <v>75</v>
      </c>
      <c r="J169" s="240" t="s">
        <v>807</v>
      </c>
      <c r="K169" s="240" t="s">
        <v>807</v>
      </c>
      <c r="L169" s="17">
        <v>29</v>
      </c>
    </row>
    <row r="170" spans="1:12" x14ac:dyDescent="0.35">
      <c r="A170" s="17" t="s">
        <v>554</v>
      </c>
      <c r="B170" s="99" t="s">
        <v>560</v>
      </c>
      <c r="C170" s="99" t="s">
        <v>28</v>
      </c>
      <c r="D170" s="99" t="s">
        <v>610</v>
      </c>
      <c r="E170" s="17" t="str">
        <f t="shared" si="2"/>
        <v>Tatabányai SZC Kossuth Lajos Gazdasági és Humán Technikum Gazdálkodás_és_menedzsment</v>
      </c>
      <c r="F170" s="17" t="s">
        <v>1045</v>
      </c>
      <c r="G170" s="17">
        <f>IFERROR(VLOOKUP(E170,'Technikum Iskolai szint'!$G$1:$R$1230,7,0),0)</f>
        <v>27</v>
      </c>
      <c r="H170" s="57" t="str">
        <f>IFERROR(VLOOKUP(E170,'Technikum Iskolai szint'!$G$1:$R$1230,11,0),0)</f>
        <v>-</v>
      </c>
      <c r="I170" s="98" t="s">
        <v>74</v>
      </c>
      <c r="J170" s="98" t="s">
        <v>1054</v>
      </c>
      <c r="K170" s="98" t="s">
        <v>1054</v>
      </c>
      <c r="L170" s="17" t="s">
        <v>804</v>
      </c>
    </row>
    <row r="171" spans="1:12" x14ac:dyDescent="0.35">
      <c r="A171" s="17" t="s">
        <v>554</v>
      </c>
      <c r="B171" s="17" t="s">
        <v>563</v>
      </c>
      <c r="C171" s="17" t="s">
        <v>41</v>
      </c>
      <c r="D171" s="17" t="s">
        <v>611</v>
      </c>
      <c r="E171" s="17" t="str">
        <f t="shared" si="2"/>
        <v>Tatabányai SZC Széchenyi István Gazdasági és Informatikai Technikum Informatika_és_távközlés</v>
      </c>
      <c r="F171" s="17"/>
      <c r="G171" s="17">
        <f>IFERROR(VLOOKUP(E171,'Technikum Iskolai szint'!$G$1:$R$1230,7,0),0)</f>
        <v>16</v>
      </c>
      <c r="H171" s="57" t="str">
        <f>IFERROR(VLOOKUP(E171,'Technikum Iskolai szint'!$G$1:$R$1230,11,0),0)</f>
        <v>-</v>
      </c>
      <c r="I171" s="240" t="s">
        <v>75</v>
      </c>
      <c r="J171" s="240" t="s">
        <v>807</v>
      </c>
      <c r="K171" s="240" t="s">
        <v>807</v>
      </c>
      <c r="L171" s="17">
        <v>27</v>
      </c>
    </row>
    <row r="172" spans="1:12" x14ac:dyDescent="0.35">
      <c r="A172" s="17" t="s">
        <v>568</v>
      </c>
      <c r="B172" s="99" t="s">
        <v>569</v>
      </c>
      <c r="C172" s="99" t="s">
        <v>13</v>
      </c>
      <c r="D172" s="99" t="s">
        <v>608</v>
      </c>
      <c r="E172" s="17" t="str">
        <f t="shared" si="2"/>
        <v>Váci SZC Boronkay György Műszaki Technikum és Gimnázium Elektronika_és_elektrotechnika</v>
      </c>
      <c r="F172" s="17"/>
      <c r="G172" s="17">
        <f>IFERROR(VLOOKUP(E172,'Technikum Iskolai szint'!$G$1:$R$1230,7,0),0)</f>
        <v>11</v>
      </c>
      <c r="H172" s="57" t="str">
        <f>IFERROR(VLOOKUP(E172,'Technikum Iskolai szint'!$G$1:$R$1230,11,0),0)</f>
        <v>-</v>
      </c>
      <c r="I172" s="98" t="s">
        <v>74</v>
      </c>
      <c r="J172" s="245" t="s">
        <v>1076</v>
      </c>
      <c r="K172" s="98" t="s">
        <v>1054</v>
      </c>
      <c r="L172" s="17">
        <v>37.5</v>
      </c>
    </row>
    <row r="173" spans="1:12" x14ac:dyDescent="0.35">
      <c r="A173" s="17" t="s">
        <v>568</v>
      </c>
      <c r="B173" s="97" t="s">
        <v>569</v>
      </c>
      <c r="C173" s="97" t="s">
        <v>13</v>
      </c>
      <c r="D173" s="97" t="s">
        <v>65</v>
      </c>
      <c r="E173" s="17" t="str">
        <f t="shared" si="2"/>
        <v>Váci SZC Boronkay György Műszaki Technikum és Gimnázium Gépészet</v>
      </c>
      <c r="F173" s="17"/>
      <c r="G173" s="17">
        <f>IFERROR(VLOOKUP(E173,'Technikum Iskolai szint'!$G$1:$R$1230,7,0),0)</f>
        <v>16</v>
      </c>
      <c r="H173" s="57" t="str">
        <f>IFERROR(VLOOKUP(E173,'Technikum Iskolai szint'!$G$1:$R$1230,11,0),0)</f>
        <v>+</v>
      </c>
      <c r="I173" s="98" t="s">
        <v>74</v>
      </c>
      <c r="J173" s="245" t="s">
        <v>1076</v>
      </c>
      <c r="K173" s="240" t="s">
        <v>807</v>
      </c>
      <c r="L173" s="17">
        <v>38</v>
      </c>
    </row>
    <row r="174" spans="1:12" x14ac:dyDescent="0.35">
      <c r="A174" s="17" t="s">
        <v>577</v>
      </c>
      <c r="B174" s="99" t="s">
        <v>578</v>
      </c>
      <c r="C174" s="99" t="s">
        <v>38</v>
      </c>
      <c r="D174" s="99" t="s">
        <v>65</v>
      </c>
      <c r="E174" s="17" t="str">
        <f t="shared" si="2"/>
        <v>Vas Megyei SZC Gépipari és Informatikai Technikum Gépészet</v>
      </c>
      <c r="F174" s="17" t="s">
        <v>1044</v>
      </c>
      <c r="G174" s="17">
        <f>IFERROR(VLOOKUP(E174,'Technikum Iskolai szint'!$G$1:$R$1230,7,0),0)</f>
        <v>36</v>
      </c>
      <c r="H174" s="57" t="str">
        <f>IFERROR(VLOOKUP(E174,'Technikum Iskolai szint'!$G$1:$R$1230,11,0),0)</f>
        <v>-</v>
      </c>
      <c r="I174" s="98" t="s">
        <v>74</v>
      </c>
      <c r="J174" s="98" t="s">
        <v>1054</v>
      </c>
      <c r="K174" s="98" t="s">
        <v>1054</v>
      </c>
      <c r="L174" s="17">
        <v>29</v>
      </c>
    </row>
    <row r="175" spans="1:12" x14ac:dyDescent="0.35">
      <c r="A175" s="17" t="s">
        <v>577</v>
      </c>
      <c r="B175" s="99" t="s">
        <v>578</v>
      </c>
      <c r="C175" s="99" t="s">
        <v>38</v>
      </c>
      <c r="D175" s="99" t="s">
        <v>611</v>
      </c>
      <c r="E175" s="17"/>
      <c r="F175" s="17"/>
      <c r="G175" s="17"/>
      <c r="H175" s="57"/>
      <c r="I175" s="98" t="s">
        <v>74</v>
      </c>
      <c r="J175" s="98" t="s">
        <v>1054</v>
      </c>
      <c r="K175" s="98" t="s">
        <v>1054</v>
      </c>
      <c r="L175" s="17"/>
    </row>
    <row r="176" spans="1:12" x14ac:dyDescent="0.35">
      <c r="A176" s="17" t="s">
        <v>577</v>
      </c>
      <c r="B176" s="97" t="s">
        <v>754</v>
      </c>
      <c r="C176" s="97" t="s">
        <v>17</v>
      </c>
      <c r="D176" s="97" t="s">
        <v>608</v>
      </c>
      <c r="E176" s="17" t="str">
        <f t="shared" si="2"/>
        <v>Vas Megyei SZC III. Béla Technikum és Kollégium Elektronika_és_elektrotechnika</v>
      </c>
      <c r="F176" s="17" t="s">
        <v>1060</v>
      </c>
      <c r="G176" s="17">
        <v>18</v>
      </c>
      <c r="H176" s="57" t="s">
        <v>812</v>
      </c>
      <c r="I176" s="240" t="s">
        <v>75</v>
      </c>
      <c r="J176" s="240" t="s">
        <v>807</v>
      </c>
      <c r="K176" s="240" t="s">
        <v>807</v>
      </c>
      <c r="L176" s="17">
        <v>20</v>
      </c>
    </row>
    <row r="177" spans="1:12" x14ac:dyDescent="0.35">
      <c r="A177" s="17" t="s">
        <v>577</v>
      </c>
      <c r="B177" s="99" t="s">
        <v>580</v>
      </c>
      <c r="C177" s="99" t="s">
        <v>38</v>
      </c>
      <c r="D177" s="99" t="s">
        <v>67</v>
      </c>
      <c r="E177" s="17" t="str">
        <f t="shared" si="2"/>
        <v>Vas Megyei SZC Kereskedelmi és Vendéglátó Technikum és Kollégium Kereskedelem</v>
      </c>
      <c r="F177" s="97" t="s">
        <v>1044</v>
      </c>
      <c r="G177" s="17">
        <f>IFERROR(VLOOKUP(E177,'Technikum Iskolai szint'!$G$1:$R$1230,7,0),0)</f>
        <v>28</v>
      </c>
      <c r="H177" s="57" t="str">
        <f>IFERROR(VLOOKUP(E177,'Technikum Iskolai szint'!$G$1:$R$1230,11,0),0)</f>
        <v>-</v>
      </c>
      <c r="I177" s="98" t="s">
        <v>74</v>
      </c>
      <c r="J177" s="98" t="s">
        <v>1054</v>
      </c>
      <c r="K177" s="98" t="s">
        <v>1054</v>
      </c>
      <c r="L177" s="17">
        <v>30</v>
      </c>
    </row>
    <row r="178" spans="1:12" x14ac:dyDescent="0.35">
      <c r="A178" s="17" t="s">
        <v>577</v>
      </c>
      <c r="B178" s="99" t="s">
        <v>584</v>
      </c>
      <c r="C178" s="99" t="s">
        <v>38</v>
      </c>
      <c r="D178" s="99" t="s">
        <v>613</v>
      </c>
      <c r="E178" s="17" t="str">
        <f t="shared" si="2"/>
        <v>Vas Megyei SZC Savaria Technikum és Kollégium Közlekedés_és_szállítmányozás</v>
      </c>
      <c r="F178" s="97" t="s">
        <v>1044</v>
      </c>
      <c r="G178" s="17">
        <f>IFERROR(VLOOKUP(E178,'Technikum Iskolai szint'!$G$1:$R$1230,7,0),0)</f>
        <v>32</v>
      </c>
      <c r="H178" s="57" t="str">
        <f>IFERROR(VLOOKUP(E178,'Technikum Iskolai szint'!$G$1:$R$1230,11,0),0)</f>
        <v>+</v>
      </c>
      <c r="I178" s="98" t="s">
        <v>74</v>
      </c>
      <c r="J178" s="98" t="s">
        <v>1054</v>
      </c>
      <c r="K178" s="98" t="s">
        <v>1054</v>
      </c>
      <c r="L178" s="17">
        <v>28</v>
      </c>
    </row>
    <row r="179" spans="1:12" x14ac:dyDescent="0.35">
      <c r="A179" s="17" t="s">
        <v>586</v>
      </c>
      <c r="B179" s="97" t="s">
        <v>588</v>
      </c>
      <c r="C179" s="97" t="s">
        <v>17</v>
      </c>
      <c r="D179" s="97" t="s">
        <v>65</v>
      </c>
      <c r="E179" s="17" t="str">
        <f t="shared" si="2"/>
        <v>Veszprémi SZC Ipari Technikum Gépészet</v>
      </c>
      <c r="F179" s="97" t="s">
        <v>1060</v>
      </c>
      <c r="G179" s="17">
        <f>IFERROR(VLOOKUP(E179,'Technikum Iskolai szint'!$G$1:$R$1230,7,0),0)</f>
        <v>29</v>
      </c>
      <c r="H179" s="57" t="str">
        <f>IFERROR(VLOOKUP(E179,'Technikum Iskolai szint'!$G$1:$R$1230,11,0),0)</f>
        <v>-</v>
      </c>
      <c r="I179" s="240" t="s">
        <v>75</v>
      </c>
      <c r="J179" s="240" t="s">
        <v>807</v>
      </c>
      <c r="K179" s="240" t="s">
        <v>807</v>
      </c>
      <c r="L179" s="17">
        <v>28</v>
      </c>
    </row>
    <row r="180" spans="1:12" x14ac:dyDescent="0.35">
      <c r="A180" s="17" t="s">
        <v>586</v>
      </c>
      <c r="B180" s="99" t="s">
        <v>588</v>
      </c>
      <c r="C180" s="99" t="s">
        <v>17</v>
      </c>
      <c r="D180" s="99" t="s">
        <v>619</v>
      </c>
      <c r="E180" s="17" t="str">
        <f t="shared" si="2"/>
        <v>Veszprémi SZC Ipari Technikum Specializált_gép_és_járműgyártás</v>
      </c>
      <c r="F180" s="17" t="s">
        <v>1060</v>
      </c>
      <c r="G180" s="17">
        <f>IFERROR(VLOOKUP(E180,'Technikum Iskolai szint'!$G$1:$R$1230,7,0),0)</f>
        <v>29</v>
      </c>
      <c r="H180" s="57" t="str">
        <f>IFERROR(VLOOKUP(E180,'Technikum Iskolai szint'!$G$1:$R$1230,11,0),0)</f>
        <v>-</v>
      </c>
      <c r="I180" s="98" t="s">
        <v>74</v>
      </c>
      <c r="J180" s="98" t="s">
        <v>1054</v>
      </c>
      <c r="K180" s="98" t="s">
        <v>1054</v>
      </c>
      <c r="L180" s="17">
        <v>32</v>
      </c>
    </row>
    <row r="181" spans="1:12" x14ac:dyDescent="0.35">
      <c r="A181" s="17" t="s">
        <v>586</v>
      </c>
      <c r="B181" s="99" t="s">
        <v>588</v>
      </c>
      <c r="C181" s="99" t="s">
        <v>17</v>
      </c>
      <c r="D181" s="99" t="s">
        <v>611</v>
      </c>
      <c r="E181" s="17" t="str">
        <f t="shared" si="2"/>
        <v>Veszprémi SZC Ipari Technikum Informatika_és_távközlés</v>
      </c>
      <c r="F181" s="17" t="s">
        <v>1063</v>
      </c>
      <c r="G181" s="17">
        <f>IFERROR(VLOOKUP(E181,'Technikum Iskolai szint'!$G$1:$R$1230,7,0),0)</f>
        <v>29</v>
      </c>
      <c r="H181" s="57" t="str">
        <f>IFERROR(VLOOKUP(E181,'Technikum Iskolai szint'!$G$1:$R$1230,11,0),0)</f>
        <v>-</v>
      </c>
      <c r="I181" s="98" t="s">
        <v>74</v>
      </c>
      <c r="J181" s="98" t="s">
        <v>1054</v>
      </c>
      <c r="K181" s="98" t="s">
        <v>1054</v>
      </c>
      <c r="L181" s="17">
        <v>36</v>
      </c>
    </row>
    <row r="182" spans="1:12" x14ac:dyDescent="0.35">
      <c r="A182" s="17" t="s">
        <v>586</v>
      </c>
      <c r="B182" s="99" t="s">
        <v>588</v>
      </c>
      <c r="C182" s="99" t="s">
        <v>17</v>
      </c>
      <c r="D182" s="99" t="s">
        <v>73</v>
      </c>
      <c r="E182" s="17" t="str">
        <f t="shared" si="2"/>
        <v>Veszprémi SZC Ipari Technikum Vegyipar</v>
      </c>
      <c r="F182" s="17" t="s">
        <v>1060</v>
      </c>
      <c r="G182" s="17">
        <f>IFERROR(VLOOKUP(E182,'Technikum Iskolai szint'!$G$1:$R$1230,7,0),0)</f>
        <v>29</v>
      </c>
      <c r="H182" s="57" t="str">
        <f>IFERROR(VLOOKUP(E182,'Technikum Iskolai szint'!$G$1:$R$1230,11,0),0)</f>
        <v>-</v>
      </c>
      <c r="I182" s="98" t="s">
        <v>75</v>
      </c>
      <c r="J182" s="98" t="s">
        <v>1054</v>
      </c>
      <c r="K182" s="98" t="s">
        <v>1054</v>
      </c>
      <c r="L182" s="17">
        <v>26.5</v>
      </c>
    </row>
    <row r="183" spans="1:12" x14ac:dyDescent="0.35">
      <c r="A183" s="17" t="s">
        <v>594</v>
      </c>
      <c r="B183" s="97" t="s">
        <v>596</v>
      </c>
      <c r="C183" s="97" t="s">
        <v>17</v>
      </c>
      <c r="D183" s="97" t="s">
        <v>610</v>
      </c>
      <c r="E183" s="17" t="str">
        <f t="shared" si="2"/>
        <v>Zalaegerszegi SZC Csány László Technikum Gazdálkodás_és_menedzsment</v>
      </c>
      <c r="F183" s="17" t="s">
        <v>1060</v>
      </c>
      <c r="G183" s="17">
        <f>IFERROR(VLOOKUP(E183,'Technikum Iskolai szint'!$G$1:$R$1230,7,0),0)</f>
        <v>56</v>
      </c>
      <c r="H183" s="57" t="str">
        <f>IFERROR(VLOOKUP(E183,'Technikum Iskolai szint'!$G$1:$R$1230,11,0),0)</f>
        <v>+</v>
      </c>
      <c r="I183" s="98" t="s">
        <v>74</v>
      </c>
      <c r="J183" s="240" t="s">
        <v>807</v>
      </c>
      <c r="K183" s="240" t="s">
        <v>807</v>
      </c>
      <c r="L183" s="17">
        <v>30.5</v>
      </c>
    </row>
    <row r="184" spans="1:12" x14ac:dyDescent="0.35">
      <c r="A184" s="17" t="s">
        <v>594</v>
      </c>
      <c r="B184" s="99" t="s">
        <v>596</v>
      </c>
      <c r="C184" s="99" t="s">
        <v>17</v>
      </c>
      <c r="D184" s="99" t="s">
        <v>611</v>
      </c>
      <c r="E184" s="17" t="str">
        <f t="shared" si="2"/>
        <v>Zalaegerszegi SZC Csány László Technikum Informatika_és_távközlés</v>
      </c>
      <c r="F184" s="17" t="s">
        <v>1063</v>
      </c>
      <c r="G184" s="17">
        <f>IFERROR(VLOOKUP(E184,'Technikum Iskolai szint'!$G$1:$R$1230,7,0),0)</f>
        <v>56</v>
      </c>
      <c r="H184" s="57" t="str">
        <f>IFERROR(VLOOKUP(E184,'Technikum Iskolai szint'!$G$1:$R$1230,11,0),0)</f>
        <v>+</v>
      </c>
      <c r="I184" s="98" t="s">
        <v>74</v>
      </c>
      <c r="J184" s="98" t="s">
        <v>1054</v>
      </c>
      <c r="K184" s="98" t="s">
        <v>1054</v>
      </c>
      <c r="L184" s="17">
        <v>27.5</v>
      </c>
    </row>
    <row r="185" spans="1:12" x14ac:dyDescent="0.35">
      <c r="A185" s="17" t="s">
        <v>594</v>
      </c>
      <c r="B185" s="97" t="s">
        <v>597</v>
      </c>
      <c r="C185" s="97" t="s">
        <v>31</v>
      </c>
      <c r="D185" s="97" t="s">
        <v>618</v>
      </c>
      <c r="E185" s="17" t="str">
        <f t="shared" si="2"/>
        <v>Zalaegerszegi SZC Deák Ferenc Technikum Fa_és_bútoripar</v>
      </c>
      <c r="F185" s="17" t="s">
        <v>1044</v>
      </c>
      <c r="G185" s="17">
        <f>IFERROR(VLOOKUP(E185,'Technikum Iskolai szint'!$G$1:$R$1230,7,0),0)</f>
        <v>9</v>
      </c>
      <c r="H185" s="57" t="str">
        <f>IFERROR(VLOOKUP(E185,'Technikum Iskolai szint'!$G$1:$R$1230,11,0),0)</f>
        <v>-</v>
      </c>
      <c r="I185" s="240" t="s">
        <v>75</v>
      </c>
      <c r="J185" s="240" t="s">
        <v>807</v>
      </c>
      <c r="K185" s="240" t="s">
        <v>807</v>
      </c>
      <c r="L185" s="17">
        <v>12</v>
      </c>
    </row>
    <row r="186" spans="1:12" x14ac:dyDescent="0.35">
      <c r="A186" s="17" t="s">
        <v>594</v>
      </c>
      <c r="B186" s="99" t="s">
        <v>598</v>
      </c>
      <c r="C186" s="99" t="s">
        <v>17</v>
      </c>
      <c r="D186" s="99" t="s">
        <v>619</v>
      </c>
      <c r="E186" s="17" t="str">
        <f t="shared" si="2"/>
        <v>Zalaegerszegi SZC Ganz Ábrahám Technikum Specializált_gép_és_járműgyártás</v>
      </c>
      <c r="F186" s="17" t="s">
        <v>1060</v>
      </c>
      <c r="G186" s="17">
        <v>45</v>
      </c>
      <c r="H186" s="57" t="str">
        <f>IFERROR(VLOOKUP(E186,'Technikum Iskolai szint'!$G$1:$R$1230,11,0),0)</f>
        <v>-</v>
      </c>
      <c r="I186" s="98" t="s">
        <v>74</v>
      </c>
      <c r="J186" s="98" t="s">
        <v>1054</v>
      </c>
      <c r="K186" s="98" t="s">
        <v>1054</v>
      </c>
      <c r="L186" s="17">
        <v>22</v>
      </c>
    </row>
    <row r="187" spans="1:12" x14ac:dyDescent="0.35">
      <c r="A187" s="17" t="s">
        <v>594</v>
      </c>
      <c r="B187" s="99" t="s">
        <v>598</v>
      </c>
      <c r="C187" s="99" t="s">
        <v>17</v>
      </c>
      <c r="D187" s="99" t="s">
        <v>611</v>
      </c>
      <c r="E187" s="17" t="str">
        <f t="shared" si="2"/>
        <v>Zalaegerszegi SZC Ganz Ábrahám Technikum Informatika_és_távközlés</v>
      </c>
      <c r="F187" s="17" t="s">
        <v>1063</v>
      </c>
      <c r="G187" s="17">
        <f>IFERROR(VLOOKUP(E187,'Technikum Iskolai szint'!$G$1:$R$1230,7,0),0)</f>
        <v>32</v>
      </c>
      <c r="H187" s="57" t="str">
        <f>IFERROR(VLOOKUP(E187,'Technikum Iskolai szint'!$G$1:$R$1230,11,0),0)</f>
        <v>+</v>
      </c>
      <c r="I187" s="98" t="s">
        <v>74</v>
      </c>
      <c r="J187" s="98" t="s">
        <v>1054</v>
      </c>
      <c r="K187" s="98" t="s">
        <v>1054</v>
      </c>
      <c r="L187" s="17">
        <v>21.5</v>
      </c>
    </row>
    <row r="188" spans="1:12" x14ac:dyDescent="0.35">
      <c r="A188" s="17" t="s">
        <v>594</v>
      </c>
      <c r="B188" s="99" t="s">
        <v>600</v>
      </c>
      <c r="C188" s="99" t="s">
        <v>17</v>
      </c>
      <c r="D188" s="99" t="s">
        <v>610</v>
      </c>
      <c r="E188" s="17" t="str">
        <f t="shared" si="2"/>
        <v>Zalaegerszegi SZC Keszthelyi Közgazdasági Technikum Gazdálkodás_és_menedzsment</v>
      </c>
      <c r="F188" s="17" t="s">
        <v>1060</v>
      </c>
      <c r="G188" s="17">
        <f>IFERROR(VLOOKUP(E188,'Technikum Iskolai szint'!$G$1:$R$1230,7,0),0)</f>
        <v>32</v>
      </c>
      <c r="H188" s="57" t="str">
        <f>IFERROR(VLOOKUP(E188,'Technikum Iskolai szint'!$G$1:$R$1230,11,0),0)</f>
        <v>+</v>
      </c>
      <c r="I188" s="98" t="s">
        <v>74</v>
      </c>
      <c r="J188" s="98" t="s">
        <v>1054</v>
      </c>
      <c r="K188" s="98" t="s">
        <v>1054</v>
      </c>
      <c r="L188" s="17">
        <v>37.5</v>
      </c>
    </row>
    <row r="189" spans="1:12" x14ac:dyDescent="0.35">
      <c r="A189" s="17" t="s">
        <v>594</v>
      </c>
      <c r="B189" s="97" t="s">
        <v>603</v>
      </c>
      <c r="C189" s="97" t="s">
        <v>41</v>
      </c>
      <c r="D189" s="97" t="s">
        <v>63</v>
      </c>
      <c r="E189" s="17" t="str">
        <f t="shared" si="2"/>
        <v>Zalaegerszegi SZC Széchenyi István Technikum Építőipar</v>
      </c>
      <c r="F189" s="17"/>
      <c r="G189" s="17">
        <f>IFERROR(VLOOKUP(E189,'Technikum Iskolai szint'!$G$1:$R$1230,7,0),0)</f>
        <v>20</v>
      </c>
      <c r="H189" s="57" t="str">
        <f>IFERROR(VLOOKUP(E189,'Technikum Iskolai szint'!$G$1:$R$1230,11,0),0)</f>
        <v>+</v>
      </c>
      <c r="I189" s="240" t="s">
        <v>75</v>
      </c>
      <c r="J189" s="240" t="s">
        <v>807</v>
      </c>
      <c r="K189" s="240" t="s">
        <v>807</v>
      </c>
      <c r="L189" s="17">
        <v>24</v>
      </c>
    </row>
    <row r="190" spans="1:12" x14ac:dyDescent="0.35">
      <c r="A190" s="17" t="s">
        <v>802</v>
      </c>
      <c r="B190" s="97" t="s">
        <v>689</v>
      </c>
      <c r="C190" s="242" t="s">
        <v>9</v>
      </c>
      <c r="D190" s="242" t="s">
        <v>66</v>
      </c>
      <c r="E190" s="17" t="str">
        <f t="shared" si="2"/>
        <v>Kratochvil Károly Honvéd Középiskola és Kollégium Honvédelem</v>
      </c>
      <c r="F190" s="73"/>
      <c r="G190" s="17">
        <f>IFERROR(VLOOKUP(E190,'Technikum Iskolai szint'!$G$1:$R$1230,7,0),0)</f>
        <v>0</v>
      </c>
      <c r="H190" s="57">
        <f>IFERROR(VLOOKUP(E190,'Technikum Iskolai szint'!$G$1:$R$1230,11,0),0)</f>
        <v>0</v>
      </c>
      <c r="I190" s="100"/>
      <c r="J190" s="100" t="s">
        <v>1053</v>
      </c>
      <c r="K190" s="98" t="s">
        <v>1054</v>
      </c>
      <c r="L190" s="17">
        <v>35</v>
      </c>
    </row>
    <row r="191" spans="1:12" x14ac:dyDescent="0.35">
      <c r="A191" s="17" t="s">
        <v>802</v>
      </c>
      <c r="B191" s="17" t="s">
        <v>691</v>
      </c>
      <c r="C191" s="73" t="s">
        <v>9</v>
      </c>
      <c r="D191" s="73" t="s">
        <v>66</v>
      </c>
      <c r="E191" s="17" t="str">
        <f t="shared" si="2"/>
        <v>Magyar Honvédség Altiszti Akadémia Honvédelem</v>
      </c>
      <c r="F191" s="73"/>
      <c r="G191" s="17">
        <f>IFERROR(VLOOKUP(E191,'Technikum Iskolai szint'!$G$1:$R$1230,7,0),0)</f>
        <v>0</v>
      </c>
      <c r="H191" s="57">
        <f>IFERROR(VLOOKUP(E191,'Technikum Iskolai szint'!$G$1:$R$1230,11,0),0)</f>
        <v>0</v>
      </c>
      <c r="I191" s="100"/>
      <c r="J191" s="100" t="s">
        <v>1053</v>
      </c>
      <c r="K191" s="240" t="s">
        <v>807</v>
      </c>
      <c r="L191" s="17">
        <v>26</v>
      </c>
    </row>
    <row r="192" spans="1:12" x14ac:dyDescent="0.35">
      <c r="I192">
        <f>COUNTIF(I9:I189,"igen")</f>
        <v>81</v>
      </c>
      <c r="J192">
        <f>COUNTIF(J9:J189,"JAVASOLT*")</f>
        <v>79</v>
      </c>
      <c r="K192">
        <f>COUNTIF(K9:K191,"JAVASOLT*")</f>
        <v>90</v>
      </c>
    </row>
    <row r="193" spans="11:11" x14ac:dyDescent="0.35">
      <c r="K193">
        <v>41</v>
      </c>
    </row>
  </sheetData>
  <autoFilter ref="A2:L193" xr:uid="{00000000-0009-0000-0000-000006000000}"/>
  <mergeCells count="1">
    <mergeCell ref="J147:J148"/>
  </mergeCells>
  <conditionalFormatting sqref="L3:L19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89" fitToHeight="0" orientation="landscape" r:id="rId1"/>
  <rowBreaks count="1" manualBreakCount="1">
    <brk id="191" max="1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D9FEC52-B19B-4555-8949-CA41AB7D16C7}">
            <xm:f>NOT(ISERROR(SEARCH("+",H3)))</xm:f>
            <xm:f>"+"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3" operator="containsText" id="{5022E396-97AD-481F-8A6C-A229D8232030}">
            <xm:f>NOT(ISERROR(SEARCH("-",H3)))</xm:f>
            <xm:f>"-"</xm:f>
            <x14:dxf>
              <font>
                <color auto="1"/>
              </font>
              <fill>
                <patternFill>
                  <bgColor rgb="FFC00000"/>
                </patternFill>
              </fill>
            </x14:dxf>
          </x14:cfRule>
          <xm:sqref>H3:H191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Érvénytelen adat" error="Kérjük a legördülő listából válasszon!" xr:uid="{00000000-0002-0000-0600-000000000000}">
          <x14:formula1>
            <xm:f>'T:\Osztalyok\Intézmény Irányítási Főosztály\Beiskolázás Okleveles technikus 2022-23\Beérkezett\[24_MiskolciSZC_Okleveles techn_alapozas_adatszolg_2022-23..xlsx]Háttér'!#REF!</xm:f>
          </x14:formula1>
          <xm:sqref>C190 D190:D191 F190:F191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2134"/>
  <sheetViews>
    <sheetView workbookViewId="0">
      <selection activeCell="E7" sqref="E7"/>
    </sheetView>
  </sheetViews>
  <sheetFormatPr defaultRowHeight="14.5" x14ac:dyDescent="0.35"/>
  <cols>
    <col min="1" max="1" width="148" customWidth="1"/>
  </cols>
  <sheetData>
    <row r="2" spans="1:6" x14ac:dyDescent="0.35">
      <c r="A2" t="s">
        <v>1135</v>
      </c>
      <c r="B2">
        <v>0</v>
      </c>
      <c r="D2">
        <f>LEN(A2)</f>
        <v>67</v>
      </c>
      <c r="E2" t="str">
        <f>LEFT(A2,D2-12)</f>
        <v>„Pillich Ferenc Akadémia” Szakképző Iskola Kereskedelem</v>
      </c>
      <c r="F2">
        <f>B2</f>
        <v>0</v>
      </c>
    </row>
    <row r="3" spans="1:6" x14ac:dyDescent="0.35">
      <c r="A3" t="s">
        <v>1136</v>
      </c>
      <c r="B3">
        <v>0</v>
      </c>
      <c r="D3">
        <f t="shared" ref="D3:D66" si="0">LEN(A3)</f>
        <v>79</v>
      </c>
      <c r="E3" t="str">
        <f t="shared" ref="E3:E66" si="1">LEFT(A3,D3-12)</f>
        <v>„Pillich Ferenc Akadémia” Szakképző Iskola Mezőgazdaság és erdészet</v>
      </c>
      <c r="F3">
        <f t="shared" ref="F3:F66" si="2">B3</f>
        <v>0</v>
      </c>
    </row>
    <row r="4" spans="1:6" x14ac:dyDescent="0.35">
      <c r="A4" t="s">
        <v>1137</v>
      </c>
      <c r="B4">
        <v>0</v>
      </c>
      <c r="D4">
        <f t="shared" si="0"/>
        <v>75</v>
      </c>
      <c r="E4" t="str">
        <f t="shared" si="1"/>
        <v>ABAKUSZ Szakképző Iskola és Alapfokú Művészeti Iskola Építőipar</v>
      </c>
      <c r="F4">
        <f t="shared" si="2"/>
        <v>0</v>
      </c>
    </row>
    <row r="5" spans="1:6" x14ac:dyDescent="0.35">
      <c r="A5" t="s">
        <v>1138</v>
      </c>
      <c r="B5">
        <v>0</v>
      </c>
      <c r="D5">
        <f t="shared" si="0"/>
        <v>73</v>
      </c>
      <c r="E5" t="str">
        <f t="shared" si="1"/>
        <v>ABAKUSZ Szakképző Iskola és Alapfokú Művészeti Iskola Kreatív</v>
      </c>
      <c r="F5">
        <f t="shared" si="2"/>
        <v>0</v>
      </c>
    </row>
    <row r="6" spans="1:6" x14ac:dyDescent="0.35">
      <c r="A6" t="s">
        <v>1139</v>
      </c>
      <c r="B6">
        <v>0</v>
      </c>
      <c r="D6">
        <f t="shared" si="0"/>
        <v>75</v>
      </c>
      <c r="E6" t="str">
        <f t="shared" si="1"/>
        <v>ABAKUSZ Szakképző Iskola és Alapfokú Művészeti Iskola Szociális</v>
      </c>
      <c r="F6">
        <f t="shared" si="2"/>
        <v>0</v>
      </c>
    </row>
    <row r="7" spans="1:6" x14ac:dyDescent="0.35">
      <c r="A7" t="s">
        <v>1140</v>
      </c>
      <c r="B7">
        <v>0</v>
      </c>
      <c r="D7">
        <f t="shared" si="0"/>
        <v>131</v>
      </c>
      <c r="E7" t="str">
        <f t="shared" si="1"/>
        <v>Ajkai Gimnázium, Technikum, Szakképző Iskola, Általános Iskola, Sportiskola és Kollégium Elektronika és elektrotechnika</v>
      </c>
      <c r="F7">
        <f t="shared" si="2"/>
        <v>0</v>
      </c>
    </row>
    <row r="8" spans="1:6" x14ac:dyDescent="0.35">
      <c r="A8" t="s">
        <v>1141</v>
      </c>
      <c r="B8">
        <v>0</v>
      </c>
      <c r="D8">
        <f t="shared" si="0"/>
        <v>110</v>
      </c>
      <c r="E8" t="str">
        <f t="shared" si="1"/>
        <v>Ajkai Gimnázium, Technikum, Szakképző Iskola, Általános Iskola, Sportiskola és Kollégium Építőipar</v>
      </c>
      <c r="F8">
        <f t="shared" si="2"/>
        <v>0</v>
      </c>
    </row>
    <row r="9" spans="1:6" x14ac:dyDescent="0.35">
      <c r="A9" t="s">
        <v>1142</v>
      </c>
      <c r="B9">
        <v>0</v>
      </c>
      <c r="D9">
        <f t="shared" si="0"/>
        <v>117</v>
      </c>
      <c r="E9" t="str">
        <f t="shared" si="1"/>
        <v>Ajkai Gimnázium, Technikum, Szakképző Iskola, Általános Iskola, Sportiskola és Kollégium Fa- és bútoripar</v>
      </c>
      <c r="F9">
        <f t="shared" si="2"/>
        <v>0</v>
      </c>
    </row>
    <row r="10" spans="1:6" x14ac:dyDescent="0.35">
      <c r="A10" t="s">
        <v>1143</v>
      </c>
      <c r="B10">
        <v>12</v>
      </c>
      <c r="D10">
        <f t="shared" si="0"/>
        <v>127</v>
      </c>
      <c r="E10" t="str">
        <f t="shared" si="1"/>
        <v>Ajkai Gimnázium, Technikum, Szakképző Iskola, Általános Iskola, Sportiskola és Kollégium Gazdálkodás és menedzsment</v>
      </c>
      <c r="F10">
        <f t="shared" si="2"/>
        <v>12</v>
      </c>
    </row>
    <row r="11" spans="1:6" x14ac:dyDescent="0.35">
      <c r="A11" t="s">
        <v>1144</v>
      </c>
      <c r="B11">
        <v>0</v>
      </c>
      <c r="D11">
        <f t="shared" si="0"/>
        <v>109</v>
      </c>
      <c r="E11" t="str">
        <f t="shared" si="1"/>
        <v>Ajkai Gimnázium, Technikum, Szakképző Iskola, Általános Iskola, Sportiskola és Kollégium Gépészet</v>
      </c>
      <c r="F11">
        <f t="shared" si="2"/>
        <v>0</v>
      </c>
    </row>
    <row r="12" spans="1:6" x14ac:dyDescent="0.35">
      <c r="A12" t="s">
        <v>1145</v>
      </c>
      <c r="B12">
        <v>0</v>
      </c>
      <c r="D12">
        <f t="shared" si="0"/>
        <v>125</v>
      </c>
      <c r="E12" t="str">
        <f t="shared" si="1"/>
        <v>Ajkai Gimnázium, Technikum, Szakképző Iskola, Általános Iskola, Sportiskola és Kollégium Informatika és távközlés</v>
      </c>
      <c r="F12">
        <f t="shared" si="2"/>
        <v>0</v>
      </c>
    </row>
    <row r="13" spans="1:6" x14ac:dyDescent="0.35">
      <c r="A13" t="s">
        <v>1146</v>
      </c>
      <c r="B13">
        <v>0</v>
      </c>
      <c r="D13">
        <f t="shared" si="0"/>
        <v>113</v>
      </c>
      <c r="E13" t="str">
        <f t="shared" si="1"/>
        <v>Ajkai Gimnázium, Technikum, Szakképző Iskola, Általános Iskola, Sportiskola és Kollégium Kereskedelem</v>
      </c>
      <c r="F13">
        <f t="shared" si="2"/>
        <v>0</v>
      </c>
    </row>
    <row r="14" spans="1:6" x14ac:dyDescent="0.35">
      <c r="A14" t="s">
        <v>1147</v>
      </c>
      <c r="B14">
        <v>0</v>
      </c>
      <c r="D14">
        <f t="shared" si="0"/>
        <v>130</v>
      </c>
      <c r="E14" t="str">
        <f t="shared" si="1"/>
        <v>Ajkai Gimnázium, Technikum, Szakképző Iskola, Általános Iskola, Sportiskola és Kollégium Közlekedés és szállítmányozás</v>
      </c>
      <c r="F14">
        <f t="shared" si="2"/>
        <v>0</v>
      </c>
    </row>
    <row r="15" spans="1:6" x14ac:dyDescent="0.35">
      <c r="A15" t="s">
        <v>1148</v>
      </c>
      <c r="B15">
        <v>0</v>
      </c>
      <c r="D15">
        <f t="shared" si="0"/>
        <v>134</v>
      </c>
      <c r="E15" t="str">
        <f t="shared" si="1"/>
        <v>Ajkai Gimnázium, Technikum, Szakképző Iskola, Általános Iskola, Sportiskola és Kollégium Specializált gép- és járműgyártás</v>
      </c>
      <c r="F15">
        <f t="shared" si="2"/>
        <v>0</v>
      </c>
    </row>
    <row r="16" spans="1:6" x14ac:dyDescent="0.35">
      <c r="A16" t="s">
        <v>1149</v>
      </c>
      <c r="B16">
        <v>0</v>
      </c>
      <c r="D16">
        <f t="shared" si="0"/>
        <v>121</v>
      </c>
      <c r="E16" t="str">
        <f t="shared" si="1"/>
        <v>Alföldi ASzC Bársony István Mezőgazdasági Technikum, Szakképző Iskola és Kollégium Környezetvédelem és vízügy</v>
      </c>
      <c r="F16">
        <f t="shared" si="2"/>
        <v>0</v>
      </c>
    </row>
    <row r="17" spans="1:6" x14ac:dyDescent="0.35">
      <c r="A17" t="s">
        <v>1150</v>
      </c>
      <c r="B17">
        <v>1</v>
      </c>
      <c r="D17">
        <f t="shared" si="0"/>
        <v>119</v>
      </c>
      <c r="E17" t="str">
        <f t="shared" si="1"/>
        <v>Alföldi ASzC Bársony István Mezőgazdasági Technikum, Szakképző Iskola és Kollégium Mezőgazdaság és erdészet</v>
      </c>
      <c r="F17">
        <f t="shared" si="2"/>
        <v>1</v>
      </c>
    </row>
    <row r="18" spans="1:6" x14ac:dyDescent="0.35">
      <c r="A18" t="s">
        <v>1151</v>
      </c>
      <c r="B18">
        <v>0</v>
      </c>
      <c r="D18">
        <f t="shared" si="0"/>
        <v>93</v>
      </c>
      <c r="E18" t="str">
        <f t="shared" si="1"/>
        <v>Alföldi ASzC Bartha János Kertészeti Technikum és Szakképző Iskola Élelmiszeripar</v>
      </c>
      <c r="F18">
        <f t="shared" si="2"/>
        <v>0</v>
      </c>
    </row>
    <row r="19" spans="1:6" x14ac:dyDescent="0.35">
      <c r="A19" t="s">
        <v>1152</v>
      </c>
      <c r="B19">
        <v>0</v>
      </c>
      <c r="D19">
        <f t="shared" si="0"/>
        <v>103</v>
      </c>
      <c r="E19" t="str">
        <f t="shared" si="1"/>
        <v>Alföldi ASzC Bartha János Kertészeti Technikum és Szakképző Iskola Mezőgazdaság és erdészet</v>
      </c>
      <c r="F19">
        <f t="shared" si="2"/>
        <v>0</v>
      </c>
    </row>
    <row r="20" spans="1:6" x14ac:dyDescent="0.35">
      <c r="A20" t="s">
        <v>1153</v>
      </c>
      <c r="B20">
        <v>0</v>
      </c>
      <c r="D20">
        <f t="shared" si="0"/>
        <v>112</v>
      </c>
      <c r="E20" t="str">
        <f t="shared" si="1"/>
        <v>Alföldi ASzC Bedő Albert Erdészeti Technikum, Szakképző Iskola és Kollégium Mezőgazdaság és erdészet</v>
      </c>
      <c r="F20">
        <f t="shared" si="2"/>
        <v>0</v>
      </c>
    </row>
    <row r="21" spans="1:6" x14ac:dyDescent="0.35">
      <c r="A21" t="s">
        <v>1154</v>
      </c>
      <c r="B21">
        <v>1</v>
      </c>
      <c r="D21">
        <f t="shared" si="0"/>
        <v>127</v>
      </c>
      <c r="E21" t="str">
        <f t="shared" si="1"/>
        <v>Alföldi ASzC Bethlen Gábor Mezőgazdasági és Élelmiszeripari Technikum, Szakképző Iskola és Kollégium Élelmiszeripar</v>
      </c>
      <c r="F21">
        <f t="shared" si="2"/>
        <v>1</v>
      </c>
    </row>
    <row r="22" spans="1:6" x14ac:dyDescent="0.35">
      <c r="A22" t="s">
        <v>1155</v>
      </c>
      <c r="B22">
        <v>28</v>
      </c>
      <c r="D22">
        <f t="shared" si="0"/>
        <v>139</v>
      </c>
      <c r="E22" t="str">
        <f t="shared" si="1"/>
        <v>Alföldi ASzC Bethlen Gábor Mezőgazdasági és Élelmiszeripari Technikum, Szakképző Iskola és Kollégium Környezetvédelem és vízügy</v>
      </c>
      <c r="F22">
        <f t="shared" si="2"/>
        <v>28</v>
      </c>
    </row>
    <row r="23" spans="1:6" x14ac:dyDescent="0.35">
      <c r="A23" t="s">
        <v>1156</v>
      </c>
      <c r="B23">
        <v>37</v>
      </c>
      <c r="D23">
        <f t="shared" si="0"/>
        <v>137</v>
      </c>
      <c r="E23" t="str">
        <f t="shared" si="1"/>
        <v>Alföldi ASzC Bethlen Gábor Mezőgazdasági és Élelmiszeripari Technikum, Szakképző Iskola és Kollégium Mezőgazdaság és erdészet</v>
      </c>
      <c r="F23">
        <f t="shared" si="2"/>
        <v>37</v>
      </c>
    </row>
    <row r="24" spans="1:6" x14ac:dyDescent="0.35">
      <c r="A24" t="s">
        <v>1157</v>
      </c>
      <c r="B24">
        <v>7</v>
      </c>
      <c r="D24">
        <f t="shared" si="0"/>
        <v>98</v>
      </c>
      <c r="E24" t="str">
        <f t="shared" si="1"/>
        <v>Alföldi ASzC Fodor József Élelmiszeripari Technikum és Szakképző Iskola Élelmiszeripar</v>
      </c>
      <c r="F24">
        <f t="shared" si="2"/>
        <v>7</v>
      </c>
    </row>
    <row r="25" spans="1:6" x14ac:dyDescent="0.35">
      <c r="A25" t="s">
        <v>1158</v>
      </c>
      <c r="B25">
        <v>0</v>
      </c>
      <c r="D25">
        <f t="shared" si="0"/>
        <v>107</v>
      </c>
      <c r="E25" t="str">
        <f t="shared" si="1"/>
        <v>Alföldi ASzC Galamb József Mezőgazdasági Technikum és Szakképző Iskola Mezőgazdaság és erdészet</v>
      </c>
      <c r="F25">
        <f t="shared" si="2"/>
        <v>0</v>
      </c>
    </row>
    <row r="26" spans="1:6" x14ac:dyDescent="0.35">
      <c r="A26" t="s">
        <v>1159</v>
      </c>
      <c r="B26">
        <v>15</v>
      </c>
      <c r="D26">
        <f t="shared" si="0"/>
        <v>105</v>
      </c>
      <c r="E26" t="str">
        <f t="shared" si="1"/>
        <v>Alföldi ASzC Gregus Máté Mezőgazdasági Technikum és Szakképző Iskola Mezőgazdaság és erdészet</v>
      </c>
      <c r="F26">
        <f t="shared" si="2"/>
        <v>15</v>
      </c>
    </row>
    <row r="27" spans="1:6" x14ac:dyDescent="0.35">
      <c r="A27" t="s">
        <v>1160</v>
      </c>
      <c r="B27">
        <v>0</v>
      </c>
      <c r="D27">
        <f t="shared" si="0"/>
        <v>104</v>
      </c>
      <c r="E27" t="str">
        <f t="shared" si="1"/>
        <v>Alföldi ASzC Kenderesi Mezőgazdasági Technikum, Szakképző Iskola és Kollégium Élelmiszeripar</v>
      </c>
      <c r="F27">
        <f t="shared" si="2"/>
        <v>0</v>
      </c>
    </row>
    <row r="28" spans="1:6" x14ac:dyDescent="0.35">
      <c r="A28" t="s">
        <v>1161</v>
      </c>
      <c r="B28">
        <v>0</v>
      </c>
      <c r="D28">
        <f t="shared" si="0"/>
        <v>114</v>
      </c>
      <c r="E28" t="str">
        <f t="shared" si="1"/>
        <v>Alföldi ASzC Kenderesi Mezőgazdasági Technikum, Szakképző Iskola és Kollégium Mezőgazdaság és erdészet</v>
      </c>
      <c r="F28">
        <f t="shared" si="2"/>
        <v>0</v>
      </c>
    </row>
    <row r="29" spans="1:6" x14ac:dyDescent="0.35">
      <c r="A29" t="s">
        <v>1162</v>
      </c>
      <c r="B29">
        <v>0</v>
      </c>
      <c r="D29">
        <f t="shared" si="0"/>
        <v>110</v>
      </c>
      <c r="E29" t="str">
        <f t="shared" si="1"/>
        <v>Alföldi ASzC Kenderesi Mezőgazdasági Technikum, Szakképző Iskola és Kollégium Turizmus-vendéglátás</v>
      </c>
      <c r="F29">
        <f t="shared" si="2"/>
        <v>0</v>
      </c>
    </row>
    <row r="30" spans="1:6" x14ac:dyDescent="0.35">
      <c r="A30" t="s">
        <v>1163</v>
      </c>
      <c r="B30">
        <v>7</v>
      </c>
      <c r="D30">
        <f t="shared" si="0"/>
        <v>116</v>
      </c>
      <c r="E30" t="str">
        <f t="shared" si="1"/>
        <v>Alföldi ASzC Kétegyházai Mezőgazdasági Technikum, Szakképző Iskola és Kollégium Mezőgazdaság és erdészet</v>
      </c>
      <c r="F30">
        <f t="shared" si="2"/>
        <v>7</v>
      </c>
    </row>
    <row r="31" spans="1:6" x14ac:dyDescent="0.35">
      <c r="A31" t="s">
        <v>1164</v>
      </c>
      <c r="B31">
        <v>0</v>
      </c>
      <c r="D31">
        <f t="shared" si="0"/>
        <v>81</v>
      </c>
      <c r="E31" t="str">
        <f t="shared" si="1"/>
        <v>Alföldi ASzC Kiss Ferenc Erdészeti Technikum Mezőgazdaság és erdészet</v>
      </c>
      <c r="F31">
        <f t="shared" si="2"/>
        <v>0</v>
      </c>
    </row>
    <row r="32" spans="1:6" x14ac:dyDescent="0.35">
      <c r="A32" t="s">
        <v>1165</v>
      </c>
      <c r="B32">
        <v>14</v>
      </c>
      <c r="D32">
        <f t="shared" si="0"/>
        <v>111</v>
      </c>
      <c r="E32" t="str">
        <f t="shared" si="1"/>
        <v>Andrássy György Katolikus Közgazdasági Technikum, Gimnázium és Kollégium Gazdálkodás és menedzsment</v>
      </c>
      <c r="F32">
        <f t="shared" si="2"/>
        <v>14</v>
      </c>
    </row>
    <row r="33" spans="1:6" x14ac:dyDescent="0.35">
      <c r="A33" t="s">
        <v>1166</v>
      </c>
      <c r="B33">
        <v>0</v>
      </c>
      <c r="D33">
        <f t="shared" si="0"/>
        <v>114</v>
      </c>
      <c r="E33" t="str">
        <f t="shared" si="1"/>
        <v>Andrássy György Katolikus Közgazdasági Technikum, Gimnázium és Kollégium Közlekedés és szállítmányozás</v>
      </c>
      <c r="F33">
        <f t="shared" si="2"/>
        <v>0</v>
      </c>
    </row>
    <row r="34" spans="1:6" x14ac:dyDescent="0.35">
      <c r="A34" t="s">
        <v>1167</v>
      </c>
      <c r="B34">
        <v>0</v>
      </c>
      <c r="D34">
        <f t="shared" si="0"/>
        <v>105</v>
      </c>
      <c r="E34" t="str">
        <f t="shared" si="1"/>
        <v>Andrássy György Katolikus Közgazdasági Technikum, Gimnázium és Kollégium Turizmus-vendéglátás</v>
      </c>
      <c r="F34">
        <f t="shared" si="2"/>
        <v>0</v>
      </c>
    </row>
    <row r="35" spans="1:6" x14ac:dyDescent="0.35">
      <c r="A35" t="s">
        <v>1168</v>
      </c>
      <c r="B35">
        <v>30</v>
      </c>
      <c r="D35">
        <f t="shared" si="0"/>
        <v>102</v>
      </c>
      <c r="E35" t="str">
        <f t="shared" si="1"/>
        <v>Apáczai Csere János Általános Iskola, Gimnázium, Szakképző Iskola és Technikum Egészségügy</v>
      </c>
      <c r="F35">
        <f t="shared" si="2"/>
        <v>30</v>
      </c>
    </row>
    <row r="36" spans="1:6" x14ac:dyDescent="0.35">
      <c r="A36" t="s">
        <v>1169</v>
      </c>
      <c r="B36">
        <v>0</v>
      </c>
      <c r="D36">
        <f t="shared" si="0"/>
        <v>121</v>
      </c>
      <c r="E36" t="str">
        <f t="shared" si="1"/>
        <v>Apáczai Csere János Általános Iskola, Gimnázium, Szakképző Iskola és Technikum Elektronika és elektrotechnika</v>
      </c>
      <c r="F36">
        <f t="shared" si="2"/>
        <v>0</v>
      </c>
    </row>
    <row r="37" spans="1:6" x14ac:dyDescent="0.35">
      <c r="A37" t="s">
        <v>1170</v>
      </c>
      <c r="B37">
        <v>0</v>
      </c>
      <c r="D37">
        <f t="shared" si="0"/>
        <v>105</v>
      </c>
      <c r="E37" t="str">
        <f t="shared" si="1"/>
        <v>Apáczai Csere János Általános Iskola, Gimnázium, Szakképző Iskola és Technikum Élelmiszeripar</v>
      </c>
      <c r="F37">
        <f t="shared" si="2"/>
        <v>0</v>
      </c>
    </row>
    <row r="38" spans="1:6" x14ac:dyDescent="0.35">
      <c r="A38" t="s">
        <v>1171</v>
      </c>
      <c r="B38">
        <v>0</v>
      </c>
      <c r="D38">
        <f t="shared" si="0"/>
        <v>99</v>
      </c>
      <c r="E38" t="str">
        <f t="shared" si="1"/>
        <v>Apáczai Csere János Általános Iskola, Gimnázium, Szakképző Iskola és Technikum Gépészet</v>
      </c>
      <c r="F38">
        <f t="shared" si="2"/>
        <v>0</v>
      </c>
    </row>
    <row r="39" spans="1:6" x14ac:dyDescent="0.35">
      <c r="A39" t="s">
        <v>1172</v>
      </c>
      <c r="B39">
        <v>0</v>
      </c>
      <c r="D39">
        <f t="shared" si="0"/>
        <v>77</v>
      </c>
      <c r="E39" t="str">
        <f t="shared" si="1"/>
        <v>Bajai SZC Bányai Júlia Technikum és Szakképző Iskola Kereskedelem</v>
      </c>
      <c r="F39">
        <f t="shared" si="2"/>
        <v>0</v>
      </c>
    </row>
    <row r="40" spans="1:6" x14ac:dyDescent="0.35">
      <c r="A40" t="s">
        <v>1173</v>
      </c>
      <c r="B40">
        <v>0</v>
      </c>
      <c r="D40">
        <f t="shared" si="0"/>
        <v>85</v>
      </c>
      <c r="E40" t="str">
        <f t="shared" si="1"/>
        <v>Bajai SZC Bányai Júlia Technikum és Szakképző Iskola Turizmus-vendéglátás</v>
      </c>
      <c r="F40">
        <f t="shared" si="2"/>
        <v>0</v>
      </c>
    </row>
    <row r="41" spans="1:6" x14ac:dyDescent="0.35">
      <c r="A41" t="s">
        <v>1174</v>
      </c>
      <c r="B41">
        <v>2</v>
      </c>
      <c r="D41">
        <f t="shared" si="0"/>
        <v>76</v>
      </c>
      <c r="E41" t="str">
        <f t="shared" si="1"/>
        <v>Bajai SZC Jelky András Technikum és Szakképző Iskola Egészségügy</v>
      </c>
      <c r="F41">
        <f t="shared" si="2"/>
        <v>2</v>
      </c>
    </row>
    <row r="42" spans="1:6" x14ac:dyDescent="0.35">
      <c r="A42" t="s">
        <v>1175</v>
      </c>
      <c r="B42">
        <v>0</v>
      </c>
      <c r="D42">
        <f t="shared" si="0"/>
        <v>95</v>
      </c>
      <c r="E42" t="str">
        <f t="shared" si="1"/>
        <v>Bajai SZC Jelky András Technikum és Szakképző Iskola Elektronika és elektrotechnika</v>
      </c>
      <c r="F42">
        <f t="shared" si="2"/>
        <v>0</v>
      </c>
    </row>
    <row r="43" spans="1:6" x14ac:dyDescent="0.35">
      <c r="A43" t="s">
        <v>1176</v>
      </c>
      <c r="B43">
        <v>0</v>
      </c>
      <c r="D43">
        <f t="shared" si="0"/>
        <v>74</v>
      </c>
      <c r="E43" t="str">
        <f t="shared" si="1"/>
        <v>Bajai SZC Jelky András Technikum és Szakképző Iskola Építőipar</v>
      </c>
      <c r="F43">
        <f t="shared" si="2"/>
        <v>0</v>
      </c>
    </row>
    <row r="44" spans="1:6" x14ac:dyDescent="0.35">
      <c r="A44" t="s">
        <v>1177</v>
      </c>
      <c r="B44">
        <v>0</v>
      </c>
      <c r="D44">
        <f t="shared" si="0"/>
        <v>81</v>
      </c>
      <c r="E44" t="str">
        <f t="shared" si="1"/>
        <v>Bajai SZC Jelky András Technikum és Szakképző Iskola Fa- és bútoripar</v>
      </c>
      <c r="F44">
        <f t="shared" si="2"/>
        <v>0</v>
      </c>
    </row>
    <row r="45" spans="1:6" x14ac:dyDescent="0.35">
      <c r="A45" t="s">
        <v>1178</v>
      </c>
      <c r="B45">
        <v>0</v>
      </c>
      <c r="D45">
        <f t="shared" si="0"/>
        <v>73</v>
      </c>
      <c r="E45" t="str">
        <f t="shared" si="1"/>
        <v>Bajai SZC Jelky András Technikum és Szakképző Iskola Gépészet</v>
      </c>
      <c r="F45">
        <f t="shared" si="2"/>
        <v>0</v>
      </c>
    </row>
    <row r="46" spans="1:6" x14ac:dyDescent="0.35">
      <c r="A46" t="s">
        <v>1179</v>
      </c>
      <c r="B46">
        <v>0</v>
      </c>
      <c r="D46">
        <f t="shared" si="0"/>
        <v>72</v>
      </c>
      <c r="E46" t="str">
        <f t="shared" si="1"/>
        <v>Bajai SZC Jelky András Technikum és Szakképző Iskola Kreatív</v>
      </c>
      <c r="F46">
        <f t="shared" si="2"/>
        <v>0</v>
      </c>
    </row>
    <row r="47" spans="1:6" x14ac:dyDescent="0.35">
      <c r="A47" t="s">
        <v>1180</v>
      </c>
      <c r="B47">
        <v>11</v>
      </c>
      <c r="D47">
        <f t="shared" si="0"/>
        <v>98</v>
      </c>
      <c r="E47" t="str">
        <f t="shared" si="1"/>
        <v>Bajai SZC Jelky András Technikum és Szakképző Iskola Specializált gép- és járműgyártás</v>
      </c>
      <c r="F47">
        <f t="shared" si="2"/>
        <v>11</v>
      </c>
    </row>
    <row r="48" spans="1:6" x14ac:dyDescent="0.35">
      <c r="A48" t="s">
        <v>1181</v>
      </c>
      <c r="B48">
        <v>1</v>
      </c>
      <c r="D48">
        <f t="shared" si="0"/>
        <v>74</v>
      </c>
      <c r="E48" t="str">
        <f t="shared" si="1"/>
        <v>Bajai SZC Jelky András Technikum és Szakképző Iskola Szépészet</v>
      </c>
      <c r="F48">
        <f t="shared" si="2"/>
        <v>1</v>
      </c>
    </row>
    <row r="49" spans="1:6" x14ac:dyDescent="0.35">
      <c r="A49" t="s">
        <v>1182</v>
      </c>
      <c r="B49">
        <v>0</v>
      </c>
      <c r="D49">
        <f t="shared" si="0"/>
        <v>74</v>
      </c>
      <c r="E49" t="str">
        <f t="shared" si="1"/>
        <v>Bajai SZC Jelky András Technikum és Szakképző Iskola Szociális</v>
      </c>
      <c r="F49">
        <f t="shared" si="2"/>
        <v>0</v>
      </c>
    </row>
    <row r="50" spans="1:6" x14ac:dyDescent="0.35">
      <c r="A50" t="s">
        <v>1183</v>
      </c>
      <c r="B50">
        <v>0</v>
      </c>
      <c r="D50">
        <f t="shared" si="0"/>
        <v>81</v>
      </c>
      <c r="E50" t="str">
        <f t="shared" si="1"/>
        <v>Bajai SZC Kalocsai Dózsa György Technikum és Kollégium Élelmiszeripar</v>
      </c>
      <c r="F50">
        <f t="shared" si="2"/>
        <v>0</v>
      </c>
    </row>
    <row r="51" spans="1:6" x14ac:dyDescent="0.35">
      <c r="A51" t="s">
        <v>1184</v>
      </c>
      <c r="B51">
        <v>0</v>
      </c>
      <c r="D51">
        <f t="shared" si="0"/>
        <v>93</v>
      </c>
      <c r="E51" t="str">
        <f t="shared" si="1"/>
        <v>Bajai SZC Kalocsai Dózsa György Technikum és Kollégium Gazdálkodás és menedzsment</v>
      </c>
      <c r="F51">
        <f t="shared" si="2"/>
        <v>0</v>
      </c>
    </row>
    <row r="52" spans="1:6" x14ac:dyDescent="0.35">
      <c r="A52" t="s">
        <v>1185</v>
      </c>
      <c r="B52">
        <v>0</v>
      </c>
      <c r="D52">
        <f t="shared" si="0"/>
        <v>75</v>
      </c>
      <c r="E52" t="str">
        <f t="shared" si="1"/>
        <v>Bajai SZC Kalocsai Dózsa György Technikum és Kollégium Gépészet</v>
      </c>
      <c r="F52">
        <f t="shared" si="2"/>
        <v>0</v>
      </c>
    </row>
    <row r="53" spans="1:6" x14ac:dyDescent="0.35">
      <c r="A53" t="s">
        <v>1186</v>
      </c>
      <c r="B53">
        <v>0</v>
      </c>
      <c r="D53">
        <f t="shared" si="0"/>
        <v>91</v>
      </c>
      <c r="E53" t="str">
        <f t="shared" si="1"/>
        <v>Bajai SZC Kalocsai Dózsa György Technikum és Kollégium Informatika és távközlés</v>
      </c>
      <c r="F53">
        <f t="shared" si="2"/>
        <v>0</v>
      </c>
    </row>
    <row r="54" spans="1:6" x14ac:dyDescent="0.35">
      <c r="A54" t="s">
        <v>1187</v>
      </c>
      <c r="B54">
        <v>0</v>
      </c>
      <c r="D54">
        <f t="shared" si="0"/>
        <v>92</v>
      </c>
      <c r="E54" t="str">
        <f t="shared" si="1"/>
        <v>Bajai SZC Kalocsai Dózsa György Technikum és Kollégium Rendészet és közszolgálat</v>
      </c>
      <c r="F54">
        <f t="shared" si="2"/>
        <v>0</v>
      </c>
    </row>
    <row r="55" spans="1:6" x14ac:dyDescent="0.35">
      <c r="A55" t="s">
        <v>1188</v>
      </c>
      <c r="B55">
        <v>0</v>
      </c>
      <c r="D55">
        <f t="shared" si="0"/>
        <v>76</v>
      </c>
      <c r="E55" t="str">
        <f t="shared" si="1"/>
        <v>Bajai SZC Kalocsai Dózsa György Technikum és Kollégium Szépészet</v>
      </c>
      <c r="F55">
        <f t="shared" si="2"/>
        <v>0</v>
      </c>
    </row>
    <row r="56" spans="1:6" x14ac:dyDescent="0.35">
      <c r="A56" t="s">
        <v>1189</v>
      </c>
      <c r="B56">
        <v>0</v>
      </c>
      <c r="D56">
        <f t="shared" si="0"/>
        <v>87</v>
      </c>
      <c r="E56" t="str">
        <f t="shared" si="1"/>
        <v>Bajai SZC Kalocsai Dózsa György Technikum és Kollégium Turizmus-vendéglátás</v>
      </c>
      <c r="F56">
        <f t="shared" si="2"/>
        <v>0</v>
      </c>
    </row>
    <row r="57" spans="1:6" x14ac:dyDescent="0.35">
      <c r="A57" t="s">
        <v>1190</v>
      </c>
      <c r="B57">
        <v>0</v>
      </c>
      <c r="D57">
        <f t="shared" si="0"/>
        <v>61</v>
      </c>
      <c r="E57" t="str">
        <f t="shared" si="1"/>
        <v>Bajai SZC Kossuth Zsuzsanna Technikum Egészségügy</v>
      </c>
      <c r="F57">
        <f t="shared" si="2"/>
        <v>0</v>
      </c>
    </row>
    <row r="58" spans="1:6" x14ac:dyDescent="0.35">
      <c r="A58" t="s">
        <v>1191</v>
      </c>
      <c r="B58">
        <v>0</v>
      </c>
      <c r="D58">
        <f t="shared" si="0"/>
        <v>70</v>
      </c>
      <c r="E58" t="str">
        <f t="shared" si="1"/>
        <v>Bajai SZC Kossuth Zsuzsanna Technikum Turizmus-vendéglátás</v>
      </c>
      <c r="F58">
        <f t="shared" si="2"/>
        <v>0</v>
      </c>
    </row>
    <row r="59" spans="1:6" x14ac:dyDescent="0.35">
      <c r="A59" t="s">
        <v>1192</v>
      </c>
      <c r="B59">
        <v>29</v>
      </c>
      <c r="D59">
        <f t="shared" si="0"/>
        <v>70</v>
      </c>
      <c r="E59" t="str">
        <f t="shared" si="1"/>
        <v>Bajai SZC Türr István Technikum Gazdálkodás és menedzsment</v>
      </c>
      <c r="F59">
        <f t="shared" si="2"/>
        <v>29</v>
      </c>
    </row>
    <row r="60" spans="1:6" x14ac:dyDescent="0.35">
      <c r="A60" t="s">
        <v>1193</v>
      </c>
      <c r="B60">
        <v>17</v>
      </c>
      <c r="D60">
        <f t="shared" si="0"/>
        <v>68</v>
      </c>
      <c r="E60" t="str">
        <f t="shared" si="1"/>
        <v>Bajai SZC Türr István Technikum Informatika és távközlés</v>
      </c>
      <c r="F60">
        <f t="shared" si="2"/>
        <v>17</v>
      </c>
    </row>
    <row r="61" spans="1:6" x14ac:dyDescent="0.35">
      <c r="A61" t="s">
        <v>1194</v>
      </c>
      <c r="B61">
        <v>0</v>
      </c>
      <c r="D61">
        <f t="shared" si="0"/>
        <v>73</v>
      </c>
      <c r="E61" t="str">
        <f t="shared" si="1"/>
        <v>Bajai SZC Türr István Technikum Közlekedés és szállítmányozás</v>
      </c>
      <c r="F61">
        <f t="shared" si="2"/>
        <v>0</v>
      </c>
    </row>
    <row r="62" spans="1:6" x14ac:dyDescent="0.35">
      <c r="A62" t="s">
        <v>1195</v>
      </c>
      <c r="B62">
        <v>0</v>
      </c>
      <c r="D62">
        <f t="shared" si="0"/>
        <v>35</v>
      </c>
      <c r="E62" t="str">
        <f t="shared" si="1"/>
        <v>Bajai SZC Türr István T</v>
      </c>
      <c r="F62">
        <f t="shared" si="2"/>
        <v>0</v>
      </c>
    </row>
    <row r="63" spans="1:6" x14ac:dyDescent="0.35">
      <c r="A63" t="s">
        <v>1196</v>
      </c>
      <c r="B63">
        <v>0</v>
      </c>
      <c r="D63">
        <f t="shared" si="0"/>
        <v>107</v>
      </c>
      <c r="E63" t="str">
        <f t="shared" si="1"/>
        <v>Baranya Megyei SZC Angster József Szakképző Iskola és Szakiskola Elektronika és elektrotechnika</v>
      </c>
      <c r="F63">
        <f t="shared" si="2"/>
        <v>0</v>
      </c>
    </row>
    <row r="64" spans="1:6" x14ac:dyDescent="0.35">
      <c r="A64" t="s">
        <v>1197</v>
      </c>
      <c r="B64">
        <v>0</v>
      </c>
      <c r="D64">
        <f t="shared" si="0"/>
        <v>84</v>
      </c>
      <c r="E64" t="str">
        <f t="shared" si="1"/>
        <v>Baranya Megyei SZC Angster József Szakképző Iskola és Szakiskola Előkész</v>
      </c>
      <c r="F64">
        <f t="shared" si="2"/>
        <v>0</v>
      </c>
    </row>
    <row r="65" spans="1:6" x14ac:dyDescent="0.35">
      <c r="A65" t="s">
        <v>1198</v>
      </c>
      <c r="B65">
        <v>0</v>
      </c>
      <c r="D65">
        <f t="shared" si="0"/>
        <v>85</v>
      </c>
      <c r="E65" t="str">
        <f t="shared" si="1"/>
        <v>Baranya Megyei SZC Angster József Szakképző Iskola és Szakiskola Gépészet</v>
      </c>
      <c r="F65">
        <f t="shared" si="2"/>
        <v>0</v>
      </c>
    </row>
    <row r="66" spans="1:6" x14ac:dyDescent="0.35">
      <c r="A66" t="s">
        <v>1199</v>
      </c>
      <c r="B66">
        <v>0</v>
      </c>
      <c r="D66">
        <f t="shared" si="0"/>
        <v>84</v>
      </c>
      <c r="E66" t="str">
        <f t="shared" si="1"/>
        <v>Baranya Megyei SZC Angster József Szakképző Iskola és Szakiskola Kreatív</v>
      </c>
      <c r="F66">
        <f t="shared" si="2"/>
        <v>0</v>
      </c>
    </row>
    <row r="67" spans="1:6" x14ac:dyDescent="0.35">
      <c r="A67" t="s">
        <v>1200</v>
      </c>
      <c r="B67">
        <v>0</v>
      </c>
      <c r="D67">
        <f t="shared" ref="D67:D130" si="3">LEN(A67)</f>
        <v>110</v>
      </c>
      <c r="E67" t="str">
        <f t="shared" ref="E67:E130" si="4">LEFT(A67,D67-12)</f>
        <v>Baranya Megyei SZC Angster József Szakképző Iskola és Szakiskola Specializált gép- és járműgyártás</v>
      </c>
      <c r="F67">
        <f t="shared" ref="F67:F130" si="5">B67</f>
        <v>0</v>
      </c>
    </row>
    <row r="68" spans="1:6" x14ac:dyDescent="0.35">
      <c r="A68" t="s">
        <v>1201</v>
      </c>
      <c r="B68">
        <v>0</v>
      </c>
      <c r="D68">
        <f t="shared" si="3"/>
        <v>88</v>
      </c>
      <c r="E68" t="str">
        <f t="shared" si="4"/>
        <v>Baranya Megyei SZC Garai Miklós Technikum és Szakképző Iskola Élelmiszeripar</v>
      </c>
      <c r="F68">
        <f t="shared" si="5"/>
        <v>0</v>
      </c>
    </row>
    <row r="69" spans="1:6" x14ac:dyDescent="0.35">
      <c r="A69" t="s">
        <v>1202</v>
      </c>
      <c r="B69">
        <v>0</v>
      </c>
      <c r="D69">
        <f t="shared" si="3"/>
        <v>81</v>
      </c>
      <c r="E69" t="str">
        <f t="shared" si="4"/>
        <v>Baranya Megyei SZC Garai Miklós Technikum és Szakképző Iskola Előkész</v>
      </c>
      <c r="F69">
        <f t="shared" si="5"/>
        <v>0</v>
      </c>
    </row>
    <row r="70" spans="1:6" x14ac:dyDescent="0.35">
      <c r="A70" t="s">
        <v>1203</v>
      </c>
      <c r="B70">
        <v>0</v>
      </c>
      <c r="D70">
        <f t="shared" si="3"/>
        <v>82</v>
      </c>
      <c r="E70" t="str">
        <f t="shared" si="4"/>
        <v>Baranya Megyei SZC Garai Miklós Technikum és Szakképző Iskola Gépészet</v>
      </c>
      <c r="F70">
        <f t="shared" si="5"/>
        <v>0</v>
      </c>
    </row>
    <row r="71" spans="1:6" x14ac:dyDescent="0.35">
      <c r="A71" t="s">
        <v>1204</v>
      </c>
      <c r="B71">
        <v>0</v>
      </c>
      <c r="D71">
        <f t="shared" si="3"/>
        <v>86</v>
      </c>
      <c r="E71" t="str">
        <f t="shared" si="4"/>
        <v>Baranya Megyei SZC Garai Miklós Technikum és Szakképző Iskola Kereskedelem</v>
      </c>
      <c r="F71">
        <f t="shared" si="5"/>
        <v>0</v>
      </c>
    </row>
    <row r="72" spans="1:6" x14ac:dyDescent="0.35">
      <c r="A72" t="s">
        <v>1205</v>
      </c>
      <c r="B72">
        <v>0</v>
      </c>
      <c r="D72">
        <f t="shared" si="3"/>
        <v>94</v>
      </c>
      <c r="E72" t="str">
        <f t="shared" si="4"/>
        <v>Baranya Megyei SZC Garai Miklós Technikum és Szakképző Iskola Turizmus-vendéglátás</v>
      </c>
      <c r="F72">
        <f t="shared" si="5"/>
        <v>0</v>
      </c>
    </row>
    <row r="73" spans="1:6" x14ac:dyDescent="0.35">
      <c r="A73" t="s">
        <v>1206</v>
      </c>
      <c r="B73">
        <v>0</v>
      </c>
      <c r="D73">
        <f t="shared" si="3"/>
        <v>77</v>
      </c>
      <c r="E73" t="str">
        <f t="shared" si="4"/>
        <v>Baranya Megyei SZC II. Béla Technikum és Kollégium Élelmiszeripar</v>
      </c>
      <c r="F73">
        <f t="shared" si="5"/>
        <v>0</v>
      </c>
    </row>
    <row r="74" spans="1:6" x14ac:dyDescent="0.35">
      <c r="A74" t="s">
        <v>1207</v>
      </c>
      <c r="B74">
        <v>0</v>
      </c>
      <c r="D74">
        <f t="shared" si="3"/>
        <v>88</v>
      </c>
      <c r="E74" t="str">
        <f t="shared" si="4"/>
        <v>Baranya Megyei SZC II. Béla Technikum és Kollégium Rendészet és közszolgálat</v>
      </c>
      <c r="F74">
        <f t="shared" si="5"/>
        <v>0</v>
      </c>
    </row>
    <row r="75" spans="1:6" x14ac:dyDescent="0.35">
      <c r="A75" t="s">
        <v>1208</v>
      </c>
      <c r="B75">
        <v>0</v>
      </c>
      <c r="D75">
        <f t="shared" si="3"/>
        <v>86</v>
      </c>
      <c r="E75" t="str">
        <f t="shared" si="4"/>
        <v>Baranya Megyei SZC Komlói Technikum, Szakképző Iskola és Kollégium Előkész</v>
      </c>
      <c r="F75">
        <f t="shared" si="5"/>
        <v>0</v>
      </c>
    </row>
    <row r="76" spans="1:6" x14ac:dyDescent="0.35">
      <c r="A76" t="s">
        <v>1209</v>
      </c>
      <c r="B76">
        <v>0</v>
      </c>
      <c r="D76">
        <f t="shared" si="3"/>
        <v>105</v>
      </c>
      <c r="E76" t="str">
        <f t="shared" si="4"/>
        <v>Baranya Megyei SZC Komlói Technikum, Szakképző Iskola és Kollégium Gazdálkodás és menedzsment</v>
      </c>
      <c r="F76">
        <f t="shared" si="5"/>
        <v>0</v>
      </c>
    </row>
    <row r="77" spans="1:6" x14ac:dyDescent="0.35">
      <c r="A77" t="s">
        <v>1210</v>
      </c>
      <c r="B77">
        <v>0</v>
      </c>
      <c r="D77">
        <f t="shared" si="3"/>
        <v>87</v>
      </c>
      <c r="E77" t="str">
        <f t="shared" si="4"/>
        <v>Baranya Megyei SZC Komlói Technikum, Szakképző Iskola és Kollégium Gépészet</v>
      </c>
      <c r="F77">
        <f t="shared" si="5"/>
        <v>0</v>
      </c>
    </row>
    <row r="78" spans="1:6" x14ac:dyDescent="0.35">
      <c r="A78" t="s">
        <v>1211</v>
      </c>
      <c r="B78">
        <v>0</v>
      </c>
      <c r="D78">
        <f t="shared" si="3"/>
        <v>103</v>
      </c>
      <c r="E78" t="str">
        <f t="shared" si="4"/>
        <v>Baranya Megyei SZC Komlói Technikum, Szakképző Iskola és Kollégium Informatika és távközlés</v>
      </c>
      <c r="F78">
        <f t="shared" si="5"/>
        <v>0</v>
      </c>
    </row>
    <row r="79" spans="1:6" x14ac:dyDescent="0.35">
      <c r="A79" t="s">
        <v>1212</v>
      </c>
      <c r="B79">
        <v>13</v>
      </c>
      <c r="D79">
        <f t="shared" si="3"/>
        <v>91</v>
      </c>
      <c r="E79" t="str">
        <f t="shared" si="4"/>
        <v>Baranya Megyei SZC Komlói Technikum, Szakképző Iskola és Kollégium Kereskedelem</v>
      </c>
      <c r="F79">
        <f t="shared" si="5"/>
        <v>13</v>
      </c>
    </row>
    <row r="80" spans="1:6" x14ac:dyDescent="0.35">
      <c r="A80" t="s">
        <v>1213</v>
      </c>
      <c r="B80">
        <v>0</v>
      </c>
      <c r="D80">
        <f t="shared" si="3"/>
        <v>108</v>
      </c>
      <c r="E80" t="str">
        <f t="shared" si="4"/>
        <v>Baranya Megyei SZC Komlói Technikum, Szakképző Iskola és Kollégium Közlekedés és szállítmányozás</v>
      </c>
      <c r="F80">
        <f t="shared" si="5"/>
        <v>0</v>
      </c>
    </row>
    <row r="81" spans="1:6" x14ac:dyDescent="0.35">
      <c r="A81" t="s">
        <v>1214</v>
      </c>
      <c r="B81">
        <v>0</v>
      </c>
      <c r="D81">
        <f t="shared" si="3"/>
        <v>88</v>
      </c>
      <c r="E81" t="str">
        <f t="shared" si="4"/>
        <v>Baranya Megyei SZC Komlói Technikum, Szakképző Iskola és Kollégium Szociális</v>
      </c>
      <c r="F81">
        <f t="shared" si="5"/>
        <v>0</v>
      </c>
    </row>
    <row r="82" spans="1:6" x14ac:dyDescent="0.35">
      <c r="A82" t="s">
        <v>1215</v>
      </c>
      <c r="B82">
        <v>0</v>
      </c>
      <c r="D82">
        <f t="shared" si="3"/>
        <v>98</v>
      </c>
      <c r="E82" t="str">
        <f t="shared" si="4"/>
        <v>Baranya Megyei SZC Mohácsi Radnóti Miklós Technikum és Szakképző Iskola Élelmiszeripar</v>
      </c>
      <c r="F82">
        <f t="shared" si="5"/>
        <v>0</v>
      </c>
    </row>
    <row r="83" spans="1:6" x14ac:dyDescent="0.35">
      <c r="A83" t="s">
        <v>1216</v>
      </c>
      <c r="B83">
        <v>0</v>
      </c>
      <c r="D83">
        <f t="shared" si="3"/>
        <v>100</v>
      </c>
      <c r="E83" t="str">
        <f t="shared" si="4"/>
        <v>Baranya Megyei SZC Mohácsi Radnóti Miklós Technikum és Szakképző Iskola Fa- és bútoripar</v>
      </c>
      <c r="F83">
        <f t="shared" si="5"/>
        <v>0</v>
      </c>
    </row>
    <row r="84" spans="1:6" x14ac:dyDescent="0.35">
      <c r="A84" t="s">
        <v>1217</v>
      </c>
      <c r="B84">
        <v>0</v>
      </c>
      <c r="D84">
        <f t="shared" si="3"/>
        <v>92</v>
      </c>
      <c r="E84" t="str">
        <f t="shared" si="4"/>
        <v>Baranya Megyei SZC Mohácsi Radnóti Miklós Technikum és Szakképző Iskola Gépészet</v>
      </c>
      <c r="F84">
        <f t="shared" si="5"/>
        <v>0</v>
      </c>
    </row>
    <row r="85" spans="1:6" x14ac:dyDescent="0.35">
      <c r="A85" t="s">
        <v>1218</v>
      </c>
      <c r="B85">
        <v>0</v>
      </c>
      <c r="D85">
        <f t="shared" si="3"/>
        <v>108</v>
      </c>
      <c r="E85" t="str">
        <f t="shared" si="4"/>
        <v>Baranya Megyei SZC Mohácsi Radnóti Miklós Technikum és Szakképző Iskola Informatika és távközlés</v>
      </c>
      <c r="F85">
        <f t="shared" si="5"/>
        <v>0</v>
      </c>
    </row>
    <row r="86" spans="1:6" x14ac:dyDescent="0.35">
      <c r="A86" t="s">
        <v>1219</v>
      </c>
      <c r="B86">
        <v>0</v>
      </c>
      <c r="D86">
        <f t="shared" si="3"/>
        <v>96</v>
      </c>
      <c r="E86" t="str">
        <f t="shared" si="4"/>
        <v>Baranya Megyei SZC Mohácsi Radnóti Miklós Technikum és Szakképző Iskola Kereskedelem</v>
      </c>
      <c r="F86">
        <f t="shared" si="5"/>
        <v>0</v>
      </c>
    </row>
    <row r="87" spans="1:6" x14ac:dyDescent="0.35">
      <c r="A87" t="s">
        <v>1220</v>
      </c>
      <c r="B87">
        <v>0</v>
      </c>
      <c r="D87">
        <f t="shared" si="3"/>
        <v>109</v>
      </c>
      <c r="E87" t="str">
        <f t="shared" si="4"/>
        <v>Baranya Megyei SZC Mohácsi Radnóti Miklós Technikum és Szakképző Iskola Rendészet és közszolgálat</v>
      </c>
      <c r="F87">
        <f t="shared" si="5"/>
        <v>0</v>
      </c>
    </row>
    <row r="88" spans="1:6" x14ac:dyDescent="0.35">
      <c r="A88" t="s">
        <v>1221</v>
      </c>
      <c r="B88">
        <v>0</v>
      </c>
      <c r="D88">
        <f t="shared" si="3"/>
        <v>93</v>
      </c>
      <c r="E88" t="str">
        <f t="shared" si="4"/>
        <v>Baranya Megyei SZC Mohácsi Radnóti Miklós Technikum és Szakképző Iskola Szociális</v>
      </c>
      <c r="F88">
        <f t="shared" si="5"/>
        <v>0</v>
      </c>
    </row>
    <row r="89" spans="1:6" x14ac:dyDescent="0.35">
      <c r="A89" t="s">
        <v>1222</v>
      </c>
      <c r="B89">
        <v>0</v>
      </c>
      <c r="D89">
        <f t="shared" si="3"/>
        <v>104</v>
      </c>
      <c r="E89" t="str">
        <f t="shared" si="4"/>
        <v>Baranya Megyei SZC Mohácsi Radnóti Miklós Technikum és Szakképző Iskola Turizmus-vendéglátás</v>
      </c>
      <c r="F89">
        <f t="shared" si="5"/>
        <v>0</v>
      </c>
    </row>
    <row r="90" spans="1:6" x14ac:dyDescent="0.35">
      <c r="A90" t="s">
        <v>1223</v>
      </c>
      <c r="B90">
        <v>0</v>
      </c>
      <c r="D90">
        <f t="shared" si="3"/>
        <v>78</v>
      </c>
      <c r="E90" t="str">
        <f t="shared" si="4"/>
        <v>Baranya Megyei SZC Pollack Mihály Technikum és Kollégium Építőipar</v>
      </c>
      <c r="F90">
        <f t="shared" si="5"/>
        <v>0</v>
      </c>
    </row>
    <row r="91" spans="1:6" x14ac:dyDescent="0.35">
      <c r="A91" t="s">
        <v>1224</v>
      </c>
      <c r="B91">
        <v>0</v>
      </c>
      <c r="D91">
        <f t="shared" si="3"/>
        <v>93</v>
      </c>
      <c r="E91" t="str">
        <f t="shared" si="4"/>
        <v>Baranya Megyei SZC Pollack Mihály Technikum és Kollégium Mezőgazdaság és erdészet</v>
      </c>
      <c r="F91">
        <f t="shared" si="5"/>
        <v>0</v>
      </c>
    </row>
    <row r="92" spans="1:6" x14ac:dyDescent="0.35">
      <c r="A92" t="s">
        <v>1225</v>
      </c>
      <c r="B92">
        <v>0</v>
      </c>
      <c r="D92">
        <f t="shared" si="3"/>
        <v>77</v>
      </c>
      <c r="E92" t="str">
        <f t="shared" si="4"/>
        <v>Baranya Megyei SZC Pollack Mihály Technikum és Kollégium Vegyipar</v>
      </c>
      <c r="F92">
        <f t="shared" si="5"/>
        <v>0</v>
      </c>
    </row>
    <row r="93" spans="1:6" x14ac:dyDescent="0.35">
      <c r="A93" t="s">
        <v>1226</v>
      </c>
      <c r="B93">
        <v>32</v>
      </c>
      <c r="D93">
        <f t="shared" si="3"/>
        <v>95</v>
      </c>
      <c r="E93" t="str">
        <f t="shared" si="4"/>
        <v>Baranya Megyei SZC Radnóti Miklós Közgazdasági Technikum Gazdálkodás és menedzsment</v>
      </c>
      <c r="F93">
        <f t="shared" si="5"/>
        <v>32</v>
      </c>
    </row>
    <row r="94" spans="1:6" x14ac:dyDescent="0.35">
      <c r="A94" t="s">
        <v>1227</v>
      </c>
      <c r="B94">
        <v>18</v>
      </c>
      <c r="D94">
        <f t="shared" si="3"/>
        <v>93</v>
      </c>
      <c r="E94" t="str">
        <f t="shared" si="4"/>
        <v>Baranya Megyei SZC Radnóti Miklós Közgazdasági Technikum Informatika és távközlés</v>
      </c>
      <c r="F94">
        <f t="shared" si="5"/>
        <v>18</v>
      </c>
    </row>
    <row r="95" spans="1:6" x14ac:dyDescent="0.35">
      <c r="A95" t="s">
        <v>1228</v>
      </c>
      <c r="B95">
        <v>0</v>
      </c>
      <c r="D95">
        <f t="shared" si="3"/>
        <v>81</v>
      </c>
      <c r="E95" t="str">
        <f t="shared" si="4"/>
        <v>Baranya Megyei SZC Radnóti Miklós Közgazdasági Technikum Kereskedelem</v>
      </c>
      <c r="F95">
        <f t="shared" si="5"/>
        <v>0</v>
      </c>
    </row>
    <row r="96" spans="1:6" x14ac:dyDescent="0.35">
      <c r="A96" t="s">
        <v>1229</v>
      </c>
      <c r="B96">
        <v>17</v>
      </c>
      <c r="D96">
        <f t="shared" si="3"/>
        <v>98</v>
      </c>
      <c r="E96" t="str">
        <f t="shared" si="4"/>
        <v>Baranya Megyei SZC Radnóti Miklós Közgazdasági Technikum Közlekedés és szállítmányozás</v>
      </c>
      <c r="F96">
        <f t="shared" si="5"/>
        <v>17</v>
      </c>
    </row>
    <row r="97" spans="1:6" x14ac:dyDescent="0.35">
      <c r="A97" t="s">
        <v>1230</v>
      </c>
      <c r="B97">
        <v>0</v>
      </c>
      <c r="D97">
        <f t="shared" si="3"/>
        <v>70</v>
      </c>
      <c r="E97" t="str">
        <f t="shared" si="4"/>
        <v xml:space="preserve">Baranya Megyei SZC Sásdi Vendéglátóipari Szakképző Iskola </v>
      </c>
      <c r="F97">
        <f t="shared" si="5"/>
        <v>0</v>
      </c>
    </row>
    <row r="98" spans="1:6" x14ac:dyDescent="0.35">
      <c r="A98" t="s">
        <v>1231</v>
      </c>
      <c r="B98">
        <v>0</v>
      </c>
      <c r="D98">
        <f t="shared" si="3"/>
        <v>90</v>
      </c>
      <c r="E98" t="str">
        <f t="shared" si="4"/>
        <v>Baranya Megyei SZC Sásdi Vendéglátóipari Szakképző Iskola Turizmus-vendéglátás</v>
      </c>
      <c r="F98">
        <f t="shared" si="5"/>
        <v>0</v>
      </c>
    </row>
    <row r="99" spans="1:6" x14ac:dyDescent="0.35">
      <c r="A99" t="s">
        <v>1232</v>
      </c>
      <c r="B99">
        <v>0</v>
      </c>
      <c r="D99">
        <f t="shared" si="3"/>
        <v>106</v>
      </c>
      <c r="E99" t="str">
        <f t="shared" si="4"/>
        <v>Baranya Megyei SZC Simonyi Károly Technikum és Szakképző Iskola Elektronika és elektrotechnika</v>
      </c>
      <c r="F99">
        <f t="shared" si="5"/>
        <v>0</v>
      </c>
    </row>
    <row r="100" spans="1:6" x14ac:dyDescent="0.35">
      <c r="A100" t="s">
        <v>1233</v>
      </c>
      <c r="B100">
        <v>13</v>
      </c>
      <c r="D100">
        <f t="shared" si="3"/>
        <v>90</v>
      </c>
      <c r="E100" t="str">
        <f t="shared" si="4"/>
        <v>Baranya Megyei SZC Simonyi Károly Technikum és Szakképző Iskola Épületgépészet</v>
      </c>
      <c r="F100">
        <f t="shared" si="5"/>
        <v>13</v>
      </c>
    </row>
    <row r="101" spans="1:6" x14ac:dyDescent="0.35">
      <c r="A101" t="s">
        <v>1234</v>
      </c>
      <c r="B101">
        <v>0</v>
      </c>
      <c r="D101">
        <f t="shared" si="3"/>
        <v>92</v>
      </c>
      <c r="E101" t="str">
        <f t="shared" si="4"/>
        <v>Baranya Megyei SZC Simonyi Károly Technikum és Szakképző Iskola Fa- és bútoripar</v>
      </c>
      <c r="F101">
        <f t="shared" si="5"/>
        <v>0</v>
      </c>
    </row>
    <row r="102" spans="1:6" x14ac:dyDescent="0.35">
      <c r="A102" t="s">
        <v>1235</v>
      </c>
      <c r="B102">
        <v>0</v>
      </c>
      <c r="D102">
        <f t="shared" si="3"/>
        <v>84</v>
      </c>
      <c r="E102" t="str">
        <f t="shared" si="4"/>
        <v>Baranya Megyei SZC Simonyi Károly Technikum és Szakképző Iskola Gépészet</v>
      </c>
      <c r="F102">
        <f t="shared" si="5"/>
        <v>0</v>
      </c>
    </row>
    <row r="103" spans="1:6" x14ac:dyDescent="0.35">
      <c r="A103" t="s">
        <v>1236</v>
      </c>
      <c r="B103">
        <v>29</v>
      </c>
      <c r="D103">
        <f t="shared" si="3"/>
        <v>100</v>
      </c>
      <c r="E103" t="str">
        <f t="shared" si="4"/>
        <v>Baranya Megyei SZC Simonyi Károly Technikum és Szakképző Iskola Informatika és távközlés</v>
      </c>
      <c r="F103">
        <f t="shared" si="5"/>
        <v>29</v>
      </c>
    </row>
    <row r="104" spans="1:6" x14ac:dyDescent="0.35">
      <c r="A104" t="s">
        <v>1237</v>
      </c>
      <c r="B104">
        <v>22</v>
      </c>
      <c r="D104">
        <f t="shared" si="3"/>
        <v>83</v>
      </c>
      <c r="E104" t="str">
        <f t="shared" si="4"/>
        <v>Baranya Megyei SZC Simonyi Károly Technikum és Szakképző Iskola Kreatív</v>
      </c>
      <c r="F104">
        <f t="shared" si="5"/>
        <v>22</v>
      </c>
    </row>
    <row r="105" spans="1:6" x14ac:dyDescent="0.35">
      <c r="A105" t="s">
        <v>1238</v>
      </c>
      <c r="B105">
        <v>60</v>
      </c>
      <c r="D105">
        <f t="shared" si="3"/>
        <v>85</v>
      </c>
      <c r="E105" t="str">
        <f t="shared" si="4"/>
        <v>Baranya Megyei SZC Simonyi Károly Technikum és Szakképző Iskola Szépészet</v>
      </c>
      <c r="F105">
        <f t="shared" si="5"/>
        <v>60</v>
      </c>
    </row>
    <row r="106" spans="1:6" x14ac:dyDescent="0.35">
      <c r="A106" t="s">
        <v>1239</v>
      </c>
      <c r="B106">
        <v>0</v>
      </c>
      <c r="D106">
        <f t="shared" si="3"/>
        <v>98</v>
      </c>
      <c r="E106" t="str">
        <f t="shared" si="4"/>
        <v>Baranya Megyei SZC Zipernowsky Károly Műszaki Technikum Elektronika és elektrotechnika</v>
      </c>
      <c r="F106">
        <f t="shared" si="5"/>
        <v>0</v>
      </c>
    </row>
    <row r="107" spans="1:6" x14ac:dyDescent="0.35">
      <c r="A107" t="s">
        <v>1240</v>
      </c>
      <c r="B107">
        <v>0</v>
      </c>
      <c r="D107">
        <f t="shared" si="3"/>
        <v>76</v>
      </c>
      <c r="E107" t="str">
        <f t="shared" si="4"/>
        <v>Baranya Megyei SZC Zipernowsky Károly Műszaki Technikum Gépészet</v>
      </c>
      <c r="F107">
        <f t="shared" si="5"/>
        <v>0</v>
      </c>
    </row>
    <row r="108" spans="1:6" x14ac:dyDescent="0.35">
      <c r="A108" t="s">
        <v>1241</v>
      </c>
      <c r="B108">
        <v>0</v>
      </c>
      <c r="D108">
        <f t="shared" si="3"/>
        <v>92</v>
      </c>
      <c r="E108" t="str">
        <f t="shared" si="4"/>
        <v>Baranya Megyei SZC Zipernowsky Károly Műszaki Technikum Informatika és távközlés</v>
      </c>
      <c r="F108">
        <f t="shared" si="5"/>
        <v>0</v>
      </c>
    </row>
    <row r="109" spans="1:6" x14ac:dyDescent="0.35">
      <c r="A109" t="s">
        <v>1242</v>
      </c>
      <c r="B109">
        <v>0</v>
      </c>
      <c r="D109">
        <f t="shared" si="3"/>
        <v>101</v>
      </c>
      <c r="E109" t="str">
        <f t="shared" si="4"/>
        <v>Baranya Megyei SZC Zipernowsky Károly Műszaki Technikum Specializált gép- és járműgyártás</v>
      </c>
      <c r="F109">
        <f t="shared" si="5"/>
        <v>0</v>
      </c>
    </row>
    <row r="110" spans="1:6" x14ac:dyDescent="0.35">
      <c r="A110" t="s">
        <v>1243</v>
      </c>
      <c r="B110">
        <v>0</v>
      </c>
      <c r="D110">
        <f t="shared" si="3"/>
        <v>89</v>
      </c>
      <c r="E110" t="str">
        <f t="shared" si="4"/>
        <v>Baranya Megyei SZC Zrínyi Miklós Gimnázium és Szakképző Iskola Élelmiszeripar</v>
      </c>
      <c r="F110">
        <f t="shared" si="5"/>
        <v>0</v>
      </c>
    </row>
    <row r="111" spans="1:6" x14ac:dyDescent="0.35">
      <c r="A111" t="s">
        <v>1244</v>
      </c>
      <c r="B111">
        <v>0</v>
      </c>
      <c r="D111">
        <f t="shared" si="3"/>
        <v>84</v>
      </c>
      <c r="E111" t="str">
        <f t="shared" si="4"/>
        <v>Baranya Megyei SZC Zrínyi Miklós Gimnázium és Szakképző Iskola Építőipar</v>
      </c>
      <c r="F111">
        <f t="shared" si="5"/>
        <v>0</v>
      </c>
    </row>
    <row r="112" spans="1:6" x14ac:dyDescent="0.35">
      <c r="A112" t="s">
        <v>1245</v>
      </c>
      <c r="B112">
        <v>0</v>
      </c>
      <c r="D112">
        <f t="shared" si="3"/>
        <v>91</v>
      </c>
      <c r="E112" t="str">
        <f t="shared" si="4"/>
        <v>Baranya Megyei SZC Zrínyi Miklós Gimnázium és Szakképző Iskola Fa- és bútoripar</v>
      </c>
      <c r="F112">
        <f t="shared" si="5"/>
        <v>0</v>
      </c>
    </row>
    <row r="113" spans="1:6" x14ac:dyDescent="0.35">
      <c r="A113" t="s">
        <v>1246</v>
      </c>
      <c r="B113">
        <v>0</v>
      </c>
      <c r="D113">
        <f t="shared" si="3"/>
        <v>83</v>
      </c>
      <c r="E113" t="str">
        <f t="shared" si="4"/>
        <v>Baranya Megyei SZC Zrínyi Miklós Gimnázium és Szakképző Iskola Gépészet</v>
      </c>
      <c r="F113">
        <f t="shared" si="5"/>
        <v>0</v>
      </c>
    </row>
    <row r="114" spans="1:6" x14ac:dyDescent="0.35">
      <c r="A114" t="s">
        <v>1247</v>
      </c>
      <c r="B114">
        <v>0</v>
      </c>
      <c r="D114">
        <f t="shared" si="3"/>
        <v>99</v>
      </c>
      <c r="E114" t="str">
        <f t="shared" si="4"/>
        <v>Baranya Megyei SZC Zrínyi Miklós Gimnázium és Szakképző Iskola Informatika és távközlés</v>
      </c>
      <c r="F114">
        <f t="shared" si="5"/>
        <v>0</v>
      </c>
    </row>
    <row r="115" spans="1:6" x14ac:dyDescent="0.35">
      <c r="A115" t="s">
        <v>1248</v>
      </c>
      <c r="B115">
        <v>0</v>
      </c>
      <c r="D115">
        <f t="shared" si="3"/>
        <v>87</v>
      </c>
      <c r="E115" t="str">
        <f t="shared" si="4"/>
        <v>Baranya Megyei SZC Zrínyi Miklós Gimnázium és Szakképző Iskola Kereskedelem</v>
      </c>
      <c r="F115">
        <f t="shared" si="5"/>
        <v>0</v>
      </c>
    </row>
    <row r="116" spans="1:6" x14ac:dyDescent="0.35">
      <c r="A116" t="s">
        <v>1249</v>
      </c>
      <c r="B116">
        <v>0</v>
      </c>
      <c r="D116">
        <f t="shared" si="3"/>
        <v>95</v>
      </c>
      <c r="E116" t="str">
        <f t="shared" si="4"/>
        <v>Baranya Megyei SZC Zrínyi Miklós Gimnázium és Szakképző Iskola Turizmus-vendéglátás</v>
      </c>
      <c r="F116">
        <f t="shared" si="5"/>
        <v>0</v>
      </c>
    </row>
    <row r="117" spans="1:6" x14ac:dyDescent="0.35">
      <c r="A117" t="s">
        <v>1250</v>
      </c>
      <c r="B117">
        <v>12</v>
      </c>
      <c r="D117">
        <f t="shared" si="3"/>
        <v>88</v>
      </c>
      <c r="E117" t="str">
        <f t="shared" si="4"/>
        <v>Baranya Megyei SZC Zsolnay Vilmos Technikum és Szakképző Iskola Kereskedelem</v>
      </c>
      <c r="F117">
        <f t="shared" si="5"/>
        <v>12</v>
      </c>
    </row>
    <row r="118" spans="1:6" x14ac:dyDescent="0.35">
      <c r="A118" t="s">
        <v>1251</v>
      </c>
      <c r="B118">
        <v>36</v>
      </c>
      <c r="D118">
        <f t="shared" si="3"/>
        <v>96</v>
      </c>
      <c r="E118" t="str">
        <f t="shared" si="4"/>
        <v>Baranya Megyei SZC Zsolnay Vilmos Technikum és Szakképző Iskola Turizmus-vendéglátás</v>
      </c>
      <c r="F118">
        <f t="shared" si="5"/>
        <v>36</v>
      </c>
    </row>
    <row r="119" spans="1:6" x14ac:dyDescent="0.35">
      <c r="A119" t="s">
        <v>1252</v>
      </c>
      <c r="B119">
        <v>0</v>
      </c>
      <c r="D119">
        <f t="shared" si="3"/>
        <v>80</v>
      </c>
      <c r="E119" t="str">
        <f t="shared" si="4"/>
        <v>Békéscsabai SZC Kemény Gábor Technikum Közlekedés és szállítmányozás</v>
      </c>
      <c r="F119">
        <f t="shared" si="5"/>
        <v>0</v>
      </c>
    </row>
    <row r="120" spans="1:6" x14ac:dyDescent="0.35">
      <c r="A120" t="s">
        <v>1253</v>
      </c>
      <c r="B120">
        <v>0</v>
      </c>
      <c r="D120">
        <f t="shared" si="3"/>
        <v>84</v>
      </c>
      <c r="E120" t="str">
        <f t="shared" si="4"/>
        <v>Békéscsabai SZC Kemény Gábor Technikum Specializált gép- és járműgyártás</v>
      </c>
      <c r="F120">
        <f t="shared" si="5"/>
        <v>0</v>
      </c>
    </row>
    <row r="121" spans="1:6" x14ac:dyDescent="0.35">
      <c r="A121" t="s">
        <v>1254</v>
      </c>
      <c r="B121">
        <v>0</v>
      </c>
      <c r="D121">
        <f t="shared" si="3"/>
        <v>76</v>
      </c>
      <c r="E121" t="str">
        <f t="shared" si="4"/>
        <v>Békéscsabai SZC Kós Károly Technikum és Szakképző Iskola Előkész</v>
      </c>
      <c r="F121">
        <f t="shared" si="5"/>
        <v>0</v>
      </c>
    </row>
    <row r="122" spans="1:6" x14ac:dyDescent="0.35">
      <c r="A122" t="s">
        <v>1255</v>
      </c>
      <c r="B122">
        <v>0</v>
      </c>
      <c r="D122">
        <f t="shared" si="3"/>
        <v>78</v>
      </c>
      <c r="E122" t="str">
        <f t="shared" si="4"/>
        <v>Békéscsabai SZC Kós Károly Technikum és Szakképző Iskola Építőipar</v>
      </c>
      <c r="F122">
        <f t="shared" si="5"/>
        <v>0</v>
      </c>
    </row>
    <row r="123" spans="1:6" x14ac:dyDescent="0.35">
      <c r="A123" t="s">
        <v>1256</v>
      </c>
      <c r="B123">
        <v>0</v>
      </c>
      <c r="D123">
        <f t="shared" si="3"/>
        <v>85</v>
      </c>
      <c r="E123" t="str">
        <f t="shared" si="4"/>
        <v>Békéscsabai SZC Kós Károly Technikum és Szakképző Iskola Fa- és bútoripar</v>
      </c>
      <c r="F123">
        <f t="shared" si="5"/>
        <v>0</v>
      </c>
    </row>
    <row r="124" spans="1:6" x14ac:dyDescent="0.35">
      <c r="A124" t="s">
        <v>1257</v>
      </c>
      <c r="B124">
        <v>0</v>
      </c>
      <c r="D124">
        <f t="shared" si="3"/>
        <v>95</v>
      </c>
      <c r="E124" t="str">
        <f t="shared" si="4"/>
        <v>Békéscsabai SZC Kós Károly Technikum és Szakképző Iskola Gazdálkodás és menedzsment</v>
      </c>
      <c r="F124">
        <f t="shared" si="5"/>
        <v>0</v>
      </c>
    </row>
    <row r="125" spans="1:6" x14ac:dyDescent="0.35">
      <c r="A125" t="s">
        <v>1258</v>
      </c>
      <c r="B125">
        <v>7</v>
      </c>
      <c r="D125">
        <f t="shared" si="3"/>
        <v>76</v>
      </c>
      <c r="E125" t="str">
        <f t="shared" si="4"/>
        <v>Békéscsabai SZC Kós Károly Technikum és Szakképző Iskola Kreatív</v>
      </c>
      <c r="F125">
        <f t="shared" si="5"/>
        <v>7</v>
      </c>
    </row>
    <row r="126" spans="1:6" x14ac:dyDescent="0.35">
      <c r="A126" t="s">
        <v>1259</v>
      </c>
      <c r="B126">
        <v>0</v>
      </c>
      <c r="D126">
        <f t="shared" si="3"/>
        <v>60</v>
      </c>
      <c r="E126" t="str">
        <f t="shared" si="4"/>
        <v>Békéscsabai SZC Kós Károly Technikum és Szakképz</v>
      </c>
      <c r="F126">
        <f t="shared" si="5"/>
        <v>0</v>
      </c>
    </row>
    <row r="127" spans="1:6" x14ac:dyDescent="0.35">
      <c r="A127" t="s">
        <v>1260</v>
      </c>
      <c r="B127">
        <v>0</v>
      </c>
      <c r="D127">
        <f t="shared" si="3"/>
        <v>102</v>
      </c>
      <c r="E127" t="str">
        <f t="shared" si="4"/>
        <v>Békéscsabai SZC Kós Károly Technikum és Szakképző Iskola Specializált gép- és járműgyártás</v>
      </c>
      <c r="F127">
        <f t="shared" si="5"/>
        <v>0</v>
      </c>
    </row>
    <row r="128" spans="1:6" x14ac:dyDescent="0.35">
      <c r="A128" t="s">
        <v>1261</v>
      </c>
      <c r="B128">
        <v>25</v>
      </c>
      <c r="D128">
        <f t="shared" si="3"/>
        <v>78</v>
      </c>
      <c r="E128" t="str">
        <f t="shared" si="4"/>
        <v>Békéscsabai SZC Kós Károly Technikum és Szakképző Iskola Szépészet</v>
      </c>
      <c r="F128">
        <f t="shared" si="5"/>
        <v>25</v>
      </c>
    </row>
    <row r="129" spans="1:6" x14ac:dyDescent="0.35">
      <c r="A129" t="s">
        <v>1262</v>
      </c>
      <c r="B129">
        <v>0</v>
      </c>
      <c r="D129">
        <f t="shared" si="3"/>
        <v>73</v>
      </c>
      <c r="E129" t="str">
        <f t="shared" si="4"/>
        <v>Békéscsabai SZC Nemes Tihamér Technikum és Kollégium Gépészet</v>
      </c>
      <c r="F129">
        <f t="shared" si="5"/>
        <v>0</v>
      </c>
    </row>
    <row r="130" spans="1:6" x14ac:dyDescent="0.35">
      <c r="A130" t="s">
        <v>1263</v>
      </c>
      <c r="B130">
        <v>0</v>
      </c>
      <c r="D130">
        <f t="shared" si="3"/>
        <v>89</v>
      </c>
      <c r="E130" t="str">
        <f t="shared" si="4"/>
        <v>Békéscsabai SZC Nemes Tihamér Technikum és Kollégium Informatika és távközlés</v>
      </c>
      <c r="F130">
        <f t="shared" si="5"/>
        <v>0</v>
      </c>
    </row>
    <row r="131" spans="1:6" x14ac:dyDescent="0.35">
      <c r="A131" t="s">
        <v>1264</v>
      </c>
      <c r="B131">
        <v>0</v>
      </c>
      <c r="D131">
        <f t="shared" ref="D131:D194" si="6">LEN(A131)</f>
        <v>90</v>
      </c>
      <c r="E131" t="str">
        <f t="shared" ref="E131:E194" si="7">LEFT(A131,D131-12)</f>
        <v>Békéscsabai SZC Nemes Tihamér Technikum és Kollégium Rendészet és közszolgálat</v>
      </c>
      <c r="F131">
        <f t="shared" ref="F131:F194" si="8">B131</f>
        <v>0</v>
      </c>
    </row>
    <row r="132" spans="1:6" x14ac:dyDescent="0.35">
      <c r="A132" t="s">
        <v>1265</v>
      </c>
      <c r="B132">
        <v>0</v>
      </c>
      <c r="D132">
        <f t="shared" si="6"/>
        <v>98</v>
      </c>
      <c r="E132" t="str">
        <f t="shared" si="7"/>
        <v>Békéscsabai SZC Nemes Tihamér Technikum és Kollégium Specializált gép- és járműgyártás</v>
      </c>
      <c r="F132">
        <f t="shared" si="8"/>
        <v>0</v>
      </c>
    </row>
    <row r="133" spans="1:6" x14ac:dyDescent="0.35">
      <c r="A133" t="s">
        <v>1266</v>
      </c>
      <c r="B133">
        <v>32</v>
      </c>
      <c r="D133">
        <f t="shared" si="6"/>
        <v>127</v>
      </c>
      <c r="E133" t="str">
        <f t="shared" si="7"/>
        <v>Békéscsabai SZC Széchenyi István Két Tanítási Nyelvű Közgazdasági Technikum és Kollégium Gazdálkodás és menedzsment</v>
      </c>
      <c r="F133">
        <f t="shared" si="8"/>
        <v>32</v>
      </c>
    </row>
    <row r="134" spans="1:6" x14ac:dyDescent="0.35">
      <c r="A134" t="s">
        <v>1267</v>
      </c>
      <c r="B134">
        <v>0</v>
      </c>
      <c r="D134">
        <f t="shared" si="6"/>
        <v>125</v>
      </c>
      <c r="E134" t="str">
        <f t="shared" si="7"/>
        <v>Békéscsabai SZC Széchenyi István Két Tanítási Nyelvű Közgazdasági Technikum és Kollégium Informatika és távközlés</v>
      </c>
      <c r="F134">
        <f t="shared" si="8"/>
        <v>0</v>
      </c>
    </row>
    <row r="135" spans="1:6" x14ac:dyDescent="0.35">
      <c r="A135" t="s">
        <v>1268</v>
      </c>
      <c r="B135">
        <v>0</v>
      </c>
      <c r="D135">
        <f t="shared" si="6"/>
        <v>106</v>
      </c>
      <c r="E135" t="str">
        <f t="shared" si="7"/>
        <v>Békéscsabai SZC Széchenyi István Két Tanítási Nyelvű Közgazdasági Technikum és Kollégium Sport</v>
      </c>
      <c r="F135">
        <f t="shared" si="8"/>
        <v>0</v>
      </c>
    </row>
    <row r="136" spans="1:6" x14ac:dyDescent="0.35">
      <c r="A136" t="s">
        <v>1269</v>
      </c>
      <c r="B136">
        <v>8</v>
      </c>
      <c r="D136">
        <f t="shared" si="6"/>
        <v>121</v>
      </c>
      <c r="E136" t="str">
        <f t="shared" si="7"/>
        <v>Békéscsabai SZC Széchenyi István Két Tanítási Nyelvű Közgazdasági Technikum és Kollégium Turizmus-vendéglátás</v>
      </c>
      <c r="F136">
        <f t="shared" si="8"/>
        <v>8</v>
      </c>
    </row>
    <row r="137" spans="1:6" x14ac:dyDescent="0.35">
      <c r="A137" t="s">
        <v>1270</v>
      </c>
      <c r="B137">
        <v>4</v>
      </c>
      <c r="D137">
        <f t="shared" si="6"/>
        <v>83</v>
      </c>
      <c r="E137" t="str">
        <f t="shared" si="7"/>
        <v>Békéscsabai SZC Szent-Györgyi Albert Technikum és Kollégium Egészségügy</v>
      </c>
      <c r="F137">
        <f t="shared" si="8"/>
        <v>4</v>
      </c>
    </row>
    <row r="138" spans="1:6" x14ac:dyDescent="0.35">
      <c r="A138" t="s">
        <v>1271</v>
      </c>
      <c r="B138">
        <v>12</v>
      </c>
      <c r="D138">
        <f t="shared" si="6"/>
        <v>79</v>
      </c>
      <c r="E138" t="str">
        <f t="shared" si="7"/>
        <v>Békéscsabai SZC Szent-Györgyi Albert Technikum és Kollégium Kreatív</v>
      </c>
      <c r="F138">
        <f t="shared" si="8"/>
        <v>12</v>
      </c>
    </row>
    <row r="139" spans="1:6" x14ac:dyDescent="0.35">
      <c r="A139" t="s">
        <v>1272</v>
      </c>
      <c r="B139">
        <v>0</v>
      </c>
      <c r="D139">
        <f t="shared" si="6"/>
        <v>97</v>
      </c>
      <c r="E139" t="str">
        <f t="shared" si="7"/>
        <v>Békéscsabai SZC Szent-Györgyi Albert Technikum és Kollégium Rendészet és közszolgálat</v>
      </c>
      <c r="F139">
        <f t="shared" si="8"/>
        <v>0</v>
      </c>
    </row>
    <row r="140" spans="1:6" x14ac:dyDescent="0.35">
      <c r="A140" t="s">
        <v>1273</v>
      </c>
      <c r="B140">
        <v>9</v>
      </c>
      <c r="D140">
        <f t="shared" si="6"/>
        <v>77</v>
      </c>
      <c r="E140" t="str">
        <f t="shared" si="7"/>
        <v>Békéscsabai SZC Szent-Györgyi Albert Technikum és Kollégium Sport</v>
      </c>
      <c r="F140">
        <f t="shared" si="8"/>
        <v>9</v>
      </c>
    </row>
    <row r="141" spans="1:6" x14ac:dyDescent="0.35">
      <c r="A141" t="s">
        <v>1274</v>
      </c>
      <c r="B141">
        <v>13</v>
      </c>
      <c r="D141">
        <f t="shared" si="6"/>
        <v>81</v>
      </c>
      <c r="E141" t="str">
        <f t="shared" si="7"/>
        <v>Békéscsabai SZC Szent-Györgyi Albert Technikum és Kollégium Szociális</v>
      </c>
      <c r="F141">
        <f t="shared" si="8"/>
        <v>13</v>
      </c>
    </row>
    <row r="142" spans="1:6" x14ac:dyDescent="0.35">
      <c r="A142" t="s">
        <v>1275</v>
      </c>
      <c r="B142">
        <v>4</v>
      </c>
      <c r="D142">
        <f t="shared" si="6"/>
        <v>115</v>
      </c>
      <c r="E142" t="str">
        <f t="shared" si="7"/>
        <v>Békéscsabai SZC Trefort Ágoston Technikum, Szakképző Iskola és Kollégium Elektronika és elektrotechnika</v>
      </c>
      <c r="F142">
        <f t="shared" si="8"/>
        <v>4</v>
      </c>
    </row>
    <row r="143" spans="1:6" x14ac:dyDescent="0.35">
      <c r="A143" t="s">
        <v>1276</v>
      </c>
      <c r="B143">
        <v>11</v>
      </c>
      <c r="D143">
        <f t="shared" si="6"/>
        <v>99</v>
      </c>
      <c r="E143" t="str">
        <f t="shared" si="7"/>
        <v>Békéscsabai SZC Trefort Ágoston Technikum, Szakképző Iskola és Kollégium Épületgépészet</v>
      </c>
      <c r="F143">
        <f t="shared" si="8"/>
        <v>11</v>
      </c>
    </row>
    <row r="144" spans="1:6" x14ac:dyDescent="0.35">
      <c r="A144" t="s">
        <v>1277</v>
      </c>
      <c r="B144">
        <v>2</v>
      </c>
      <c r="D144">
        <f t="shared" si="6"/>
        <v>93</v>
      </c>
      <c r="E144" t="str">
        <f t="shared" si="7"/>
        <v>Békéscsabai SZC Trefort Ágoston Technikum, Szakképző Iskola és Kollégium Gépészet</v>
      </c>
      <c r="F144">
        <f t="shared" si="8"/>
        <v>2</v>
      </c>
    </row>
    <row r="145" spans="1:6" x14ac:dyDescent="0.35">
      <c r="A145" t="s">
        <v>1278</v>
      </c>
      <c r="B145">
        <v>11</v>
      </c>
      <c r="D145">
        <f t="shared" si="6"/>
        <v>109</v>
      </c>
      <c r="E145" t="str">
        <f t="shared" si="7"/>
        <v>Békéscsabai SZC Trefort Ágoston Technikum, Szakképző Iskola és Kollégium Informatika és távközlés</v>
      </c>
      <c r="F145">
        <f t="shared" si="8"/>
        <v>11</v>
      </c>
    </row>
    <row r="146" spans="1:6" x14ac:dyDescent="0.35">
      <c r="A146" t="s">
        <v>1279</v>
      </c>
      <c r="B146">
        <v>16</v>
      </c>
      <c r="D146">
        <f t="shared" si="6"/>
        <v>114</v>
      </c>
      <c r="E146" t="str">
        <f t="shared" si="7"/>
        <v>Békéscsabai SZC Trefort Ágoston Technikum, Szakképző Iskola és Kollégium Közlekedés és szállítmányozás</v>
      </c>
      <c r="F146">
        <f t="shared" si="8"/>
        <v>16</v>
      </c>
    </row>
    <row r="147" spans="1:6" x14ac:dyDescent="0.35">
      <c r="A147" t="s">
        <v>1280</v>
      </c>
      <c r="B147">
        <v>24</v>
      </c>
      <c r="D147">
        <f t="shared" si="6"/>
        <v>118</v>
      </c>
      <c r="E147" t="str">
        <f t="shared" si="7"/>
        <v>Békéscsabai SZC Trefort Ágoston Technikum, Szakképző Iskola és Kollégium Specializált gép- és járműgyártás</v>
      </c>
      <c r="F147">
        <f t="shared" si="8"/>
        <v>24</v>
      </c>
    </row>
    <row r="148" spans="1:6" x14ac:dyDescent="0.35">
      <c r="A148" t="s">
        <v>1281</v>
      </c>
      <c r="B148">
        <v>0</v>
      </c>
      <c r="D148">
        <f t="shared" si="6"/>
        <v>87</v>
      </c>
      <c r="E148" t="str">
        <f t="shared" si="7"/>
        <v>Békéscsabai SZC Vásárhelyi Pál Technikum és Kollégium Bányászat és kohászat</v>
      </c>
      <c r="F148">
        <f t="shared" si="8"/>
        <v>0</v>
      </c>
    </row>
    <row r="149" spans="1:6" x14ac:dyDescent="0.35">
      <c r="A149" t="s">
        <v>1282</v>
      </c>
      <c r="B149">
        <v>0</v>
      </c>
      <c r="D149">
        <f t="shared" si="6"/>
        <v>75</v>
      </c>
      <c r="E149" t="str">
        <f t="shared" si="7"/>
        <v>Békéscsabai SZC Vásárhelyi Pál Technikum és Kollégium Építőipar</v>
      </c>
      <c r="F149">
        <f t="shared" si="8"/>
        <v>0</v>
      </c>
    </row>
    <row r="150" spans="1:6" x14ac:dyDescent="0.35">
      <c r="A150" t="s">
        <v>1283</v>
      </c>
      <c r="B150">
        <v>0</v>
      </c>
      <c r="D150">
        <f t="shared" si="6"/>
        <v>92</v>
      </c>
      <c r="E150" t="str">
        <f t="shared" si="7"/>
        <v>Békéscsabai SZC Vásárhelyi Pál Technikum és Kollégium Környezetvédelem és vízügy</v>
      </c>
      <c r="F150">
        <f t="shared" si="8"/>
        <v>0</v>
      </c>
    </row>
    <row r="151" spans="1:6" x14ac:dyDescent="0.35">
      <c r="A151" t="s">
        <v>1284</v>
      </c>
      <c r="B151">
        <v>0</v>
      </c>
      <c r="D151">
        <f t="shared" si="6"/>
        <v>90</v>
      </c>
      <c r="E151" t="str">
        <f t="shared" si="7"/>
        <v>Békéscsabai SZC Vásárhelyi Pál Technikum és Kollégium Mezőgazdaság és erdészet</v>
      </c>
      <c r="F151">
        <f t="shared" si="8"/>
        <v>0</v>
      </c>
    </row>
    <row r="152" spans="1:6" x14ac:dyDescent="0.35">
      <c r="A152" t="s">
        <v>1285</v>
      </c>
      <c r="B152">
        <v>5</v>
      </c>
      <c r="D152">
        <f t="shared" si="6"/>
        <v>85</v>
      </c>
      <c r="E152" t="str">
        <f t="shared" si="7"/>
        <v>Békéscsabai SZC Zwack József Technikum és Szakképző Iskola Élelmiszeripar</v>
      </c>
      <c r="F152">
        <f t="shared" si="8"/>
        <v>5</v>
      </c>
    </row>
    <row r="153" spans="1:6" x14ac:dyDescent="0.35">
      <c r="A153" t="s">
        <v>1286</v>
      </c>
      <c r="B153">
        <v>9</v>
      </c>
      <c r="D153">
        <f t="shared" si="6"/>
        <v>83</v>
      </c>
      <c r="E153" t="str">
        <f t="shared" si="7"/>
        <v>Békéscsabai SZC Zwack József Technikum és Szakképző Iskola Kereskedelem</v>
      </c>
      <c r="F153">
        <f t="shared" si="8"/>
        <v>9</v>
      </c>
    </row>
    <row r="154" spans="1:6" x14ac:dyDescent="0.35">
      <c r="A154" t="s">
        <v>1287</v>
      </c>
      <c r="B154">
        <v>0</v>
      </c>
      <c r="D154">
        <f t="shared" si="6"/>
        <v>78</v>
      </c>
      <c r="E154" t="str">
        <f t="shared" si="7"/>
        <v>Békéscsabai SZC Zwack József Technikum és Szakképző Iskola Kreatív</v>
      </c>
      <c r="F154">
        <f t="shared" si="8"/>
        <v>0</v>
      </c>
    </row>
    <row r="155" spans="1:6" x14ac:dyDescent="0.35">
      <c r="A155" t="s">
        <v>1288</v>
      </c>
      <c r="B155">
        <v>13</v>
      </c>
      <c r="D155">
        <f t="shared" si="6"/>
        <v>91</v>
      </c>
      <c r="E155" t="str">
        <f t="shared" si="7"/>
        <v>Békéscsabai SZC Zwack József Technikum és Szakképző Iskola Turizmus-vendéglátás</v>
      </c>
      <c r="F155">
        <f t="shared" si="8"/>
        <v>13</v>
      </c>
    </row>
    <row r="156" spans="1:6" x14ac:dyDescent="0.35">
      <c r="A156" t="s">
        <v>1289</v>
      </c>
      <c r="B156">
        <v>19</v>
      </c>
      <c r="D156">
        <f t="shared" si="6"/>
        <v>78</v>
      </c>
      <c r="E156" t="str">
        <f t="shared" si="7"/>
        <v>Berettyóújfalui SZC Arany János Gimnázium és Technikum Egészségügy</v>
      </c>
      <c r="F156">
        <f t="shared" si="8"/>
        <v>19</v>
      </c>
    </row>
    <row r="157" spans="1:6" x14ac:dyDescent="0.35">
      <c r="A157" t="s">
        <v>1290</v>
      </c>
      <c r="B157">
        <v>0</v>
      </c>
      <c r="D157">
        <f t="shared" si="6"/>
        <v>93</v>
      </c>
      <c r="E157" t="str">
        <f t="shared" si="7"/>
        <v>Berettyóújfalui SZC Arany János Gimnázium és Technikum Gazdálkodás és menedzsment</v>
      </c>
      <c r="F157">
        <f t="shared" si="8"/>
        <v>0</v>
      </c>
    </row>
    <row r="158" spans="1:6" x14ac:dyDescent="0.35">
      <c r="A158" t="s">
        <v>1291</v>
      </c>
      <c r="B158">
        <v>0</v>
      </c>
      <c r="D158">
        <f t="shared" si="6"/>
        <v>72</v>
      </c>
      <c r="E158" t="str">
        <f t="shared" si="7"/>
        <v>Berettyóújfalui SZC Arany János Gimnázium és Technikum Sport</v>
      </c>
      <c r="F158">
        <f t="shared" si="8"/>
        <v>0</v>
      </c>
    </row>
    <row r="159" spans="1:6" x14ac:dyDescent="0.35">
      <c r="A159" t="s">
        <v>1292</v>
      </c>
      <c r="B159">
        <v>0</v>
      </c>
      <c r="D159">
        <f t="shared" si="6"/>
        <v>89</v>
      </c>
      <c r="E159" t="str">
        <f t="shared" si="7"/>
        <v>Berettyóújfalui SZC Bessenyei György Technikum Elektronika és elektrotechnika</v>
      </c>
      <c r="F159">
        <f t="shared" si="8"/>
        <v>0</v>
      </c>
    </row>
    <row r="160" spans="1:6" x14ac:dyDescent="0.35">
      <c r="A160" t="s">
        <v>1293</v>
      </c>
      <c r="B160">
        <v>0</v>
      </c>
      <c r="D160">
        <f t="shared" si="6"/>
        <v>83</v>
      </c>
      <c r="E160" t="str">
        <f t="shared" si="7"/>
        <v>Berettyóújfalui SZC Bessenyei György Technikum Informatika és távközlés</v>
      </c>
      <c r="F160">
        <f t="shared" si="8"/>
        <v>0</v>
      </c>
    </row>
    <row r="161" spans="1:6" x14ac:dyDescent="0.35">
      <c r="A161" t="s">
        <v>1294</v>
      </c>
      <c r="B161">
        <v>0</v>
      </c>
      <c r="D161">
        <f t="shared" si="6"/>
        <v>50</v>
      </c>
      <c r="E161" t="str">
        <f t="shared" si="7"/>
        <v>Berettyóújfalui SZC Bessenyei György T</v>
      </c>
      <c r="F161">
        <f t="shared" si="8"/>
        <v>0</v>
      </c>
    </row>
    <row r="162" spans="1:6" x14ac:dyDescent="0.35">
      <c r="A162" t="s">
        <v>1295</v>
      </c>
      <c r="B162">
        <v>6</v>
      </c>
      <c r="D162">
        <f t="shared" si="6"/>
        <v>84</v>
      </c>
      <c r="E162" t="str">
        <f t="shared" si="7"/>
        <v>Berettyóújfalui SZC Bessenyei György Technikum Rendészet és közszolgálat</v>
      </c>
      <c r="F162">
        <f t="shared" si="8"/>
        <v>6</v>
      </c>
    </row>
    <row r="163" spans="1:6" x14ac:dyDescent="0.35">
      <c r="A163" t="s">
        <v>1296</v>
      </c>
      <c r="B163">
        <v>14</v>
      </c>
      <c r="D163">
        <f t="shared" si="6"/>
        <v>68</v>
      </c>
      <c r="E163" t="str">
        <f t="shared" si="7"/>
        <v>Berettyóújfalui SZC Bessenyei György Technikum Szociális</v>
      </c>
      <c r="F163">
        <f t="shared" si="8"/>
        <v>14</v>
      </c>
    </row>
    <row r="164" spans="1:6" x14ac:dyDescent="0.35">
      <c r="A164" t="s">
        <v>1297</v>
      </c>
      <c r="B164">
        <v>0</v>
      </c>
      <c r="D164">
        <f t="shared" si="6"/>
        <v>79</v>
      </c>
      <c r="E164" t="str">
        <f t="shared" si="7"/>
        <v>Berettyóújfalui SZC Bessenyei György Technikum Turizmus-vendéglátás</v>
      </c>
      <c r="F164">
        <f t="shared" si="8"/>
        <v>0</v>
      </c>
    </row>
    <row r="165" spans="1:6" x14ac:dyDescent="0.35">
      <c r="A165" t="s">
        <v>1298</v>
      </c>
      <c r="B165">
        <v>0</v>
      </c>
      <c r="D165">
        <f t="shared" si="6"/>
        <v>101</v>
      </c>
      <c r="E165" t="str">
        <f t="shared" si="7"/>
        <v>Berettyóújfalui SZC Bocskai István Szakképző Iskola és Kollégium Mezőgazdaság és erdészet</v>
      </c>
      <c r="F165">
        <f t="shared" si="8"/>
        <v>0</v>
      </c>
    </row>
    <row r="166" spans="1:6" x14ac:dyDescent="0.35">
      <c r="A166" t="s">
        <v>1299</v>
      </c>
      <c r="B166">
        <v>0</v>
      </c>
      <c r="D166">
        <f t="shared" si="6"/>
        <v>86</v>
      </c>
      <c r="E166" t="str">
        <f t="shared" si="7"/>
        <v>Berettyóújfalui SZC Bocskai István Szakképző Iskola és Kollégium Szociális</v>
      </c>
      <c r="F166">
        <f t="shared" si="8"/>
        <v>0</v>
      </c>
    </row>
    <row r="167" spans="1:6" x14ac:dyDescent="0.35">
      <c r="A167" t="s">
        <v>1300</v>
      </c>
      <c r="B167">
        <v>0</v>
      </c>
      <c r="D167">
        <f t="shared" si="6"/>
        <v>72</v>
      </c>
      <c r="E167" t="str">
        <f t="shared" si="7"/>
        <v>Berettyóújfalui SZC Bocskai István Szakképző Iskola Gépészet</v>
      </c>
      <c r="F167">
        <f t="shared" si="8"/>
        <v>0</v>
      </c>
    </row>
    <row r="168" spans="1:6" x14ac:dyDescent="0.35">
      <c r="A168" t="s">
        <v>1301</v>
      </c>
      <c r="B168">
        <v>0</v>
      </c>
      <c r="D168">
        <f t="shared" si="6"/>
        <v>76</v>
      </c>
      <c r="E168" t="str">
        <f t="shared" si="7"/>
        <v>Berettyóújfalui SZC Bocskai István Szakképző Iskola Kereskedelem</v>
      </c>
      <c r="F168">
        <f t="shared" si="8"/>
        <v>0</v>
      </c>
    </row>
    <row r="169" spans="1:6" x14ac:dyDescent="0.35">
      <c r="A169" t="s">
        <v>1302</v>
      </c>
      <c r="B169">
        <v>0</v>
      </c>
      <c r="D169">
        <f t="shared" si="6"/>
        <v>88</v>
      </c>
      <c r="E169" t="str">
        <f t="shared" si="7"/>
        <v>Berettyóújfalui SZC Bocskai István Szakképző Iskola Mezőgazdaság és erdészet</v>
      </c>
      <c r="F169">
        <f t="shared" si="8"/>
        <v>0</v>
      </c>
    </row>
    <row r="170" spans="1:6" x14ac:dyDescent="0.35">
      <c r="A170" t="s">
        <v>1303</v>
      </c>
      <c r="B170">
        <v>0</v>
      </c>
      <c r="D170">
        <f t="shared" si="6"/>
        <v>84</v>
      </c>
      <c r="E170" t="str">
        <f t="shared" si="7"/>
        <v>Berettyóújfalui SZC Bocskai István Szakképző Iskola Turizmus-vendéglátás</v>
      </c>
      <c r="F170">
        <f t="shared" si="8"/>
        <v>0</v>
      </c>
    </row>
    <row r="171" spans="1:6" x14ac:dyDescent="0.35">
      <c r="A171" t="s">
        <v>1304</v>
      </c>
      <c r="B171">
        <v>0</v>
      </c>
      <c r="D171">
        <f t="shared" si="6"/>
        <v>104</v>
      </c>
      <c r="E171" t="str">
        <f t="shared" si="7"/>
        <v>Berettyóújfalui SZC Csiha Győző Technikum és Szakképző Iskola Elektronika és elektrotechnika</v>
      </c>
      <c r="F171">
        <f t="shared" si="8"/>
        <v>0</v>
      </c>
    </row>
    <row r="172" spans="1:6" x14ac:dyDescent="0.35">
      <c r="A172" t="s">
        <v>1305</v>
      </c>
      <c r="B172">
        <v>0</v>
      </c>
      <c r="D172">
        <f t="shared" si="6"/>
        <v>83</v>
      </c>
      <c r="E172" t="str">
        <f t="shared" si="7"/>
        <v>Berettyóújfalui SZC Csiha Győző Technikum és Szakképző Iskola Építőipar</v>
      </c>
      <c r="F172">
        <f t="shared" si="8"/>
        <v>0</v>
      </c>
    </row>
    <row r="173" spans="1:6" x14ac:dyDescent="0.35">
      <c r="A173" t="s">
        <v>1306</v>
      </c>
      <c r="B173">
        <v>0</v>
      </c>
      <c r="D173">
        <f t="shared" si="6"/>
        <v>100</v>
      </c>
      <c r="E173" t="str">
        <f t="shared" si="7"/>
        <v>Berettyóújfalui SZC Csiha Győző Technikum és Szakképző Iskola Gazdálkodás és menedzsment</v>
      </c>
      <c r="F173">
        <f t="shared" si="8"/>
        <v>0</v>
      </c>
    </row>
    <row r="174" spans="1:6" x14ac:dyDescent="0.35">
      <c r="A174" t="s">
        <v>1307</v>
      </c>
      <c r="B174">
        <v>0</v>
      </c>
      <c r="D174">
        <f t="shared" si="6"/>
        <v>82</v>
      </c>
      <c r="E174" t="str">
        <f t="shared" si="7"/>
        <v>Berettyóújfalui SZC Csiha Győző Technikum és Szakképző Iskola Gépészet</v>
      </c>
      <c r="F174">
        <f t="shared" si="8"/>
        <v>0</v>
      </c>
    </row>
    <row r="175" spans="1:6" x14ac:dyDescent="0.35">
      <c r="A175" t="s">
        <v>1308</v>
      </c>
      <c r="B175">
        <v>0</v>
      </c>
      <c r="D175">
        <f t="shared" si="6"/>
        <v>98</v>
      </c>
      <c r="E175" t="str">
        <f t="shared" si="7"/>
        <v>Berettyóújfalui SZC Csiha Győző Technikum és Szakképző Iskola Informatika és távközlés</v>
      </c>
      <c r="F175">
        <f t="shared" si="8"/>
        <v>0</v>
      </c>
    </row>
    <row r="176" spans="1:6" x14ac:dyDescent="0.35">
      <c r="A176" t="s">
        <v>1309</v>
      </c>
      <c r="B176">
        <v>0</v>
      </c>
      <c r="D176">
        <f t="shared" si="6"/>
        <v>86</v>
      </c>
      <c r="E176" t="str">
        <f t="shared" si="7"/>
        <v>Berettyóújfalui SZC Csiha Győző Technikum és Szakképző Iskola Kereskedelem</v>
      </c>
      <c r="F176">
        <f t="shared" si="8"/>
        <v>0</v>
      </c>
    </row>
    <row r="177" spans="1:6" x14ac:dyDescent="0.35">
      <c r="A177" t="s">
        <v>1310</v>
      </c>
      <c r="B177">
        <v>0</v>
      </c>
      <c r="D177">
        <f t="shared" si="6"/>
        <v>107</v>
      </c>
      <c r="E177" t="str">
        <f t="shared" si="7"/>
        <v>Berettyóújfalui SZC Csiha Győző Technikum és Szakképző Iskola Specializált gép- és járműgyártás</v>
      </c>
      <c r="F177">
        <f t="shared" si="8"/>
        <v>0</v>
      </c>
    </row>
    <row r="178" spans="1:6" x14ac:dyDescent="0.35">
      <c r="A178" t="s">
        <v>1311</v>
      </c>
      <c r="B178">
        <v>0</v>
      </c>
      <c r="D178">
        <f t="shared" si="6"/>
        <v>83</v>
      </c>
      <c r="E178" t="str">
        <f t="shared" si="7"/>
        <v>Berettyóújfalui SZC Csiha Győző Technikum és Szakképző Iskola Szociális</v>
      </c>
      <c r="F178">
        <f t="shared" si="8"/>
        <v>0</v>
      </c>
    </row>
    <row r="179" spans="1:6" x14ac:dyDescent="0.35">
      <c r="A179" t="s">
        <v>1312</v>
      </c>
      <c r="B179">
        <v>0</v>
      </c>
      <c r="D179">
        <f t="shared" si="6"/>
        <v>94</v>
      </c>
      <c r="E179" t="str">
        <f t="shared" si="7"/>
        <v>Berettyóújfalui SZC Csiha Győző Technikum és Szakképző Iskola Turizmus-vendéglátás</v>
      </c>
      <c r="F179">
        <f t="shared" si="8"/>
        <v>0</v>
      </c>
    </row>
    <row r="180" spans="1:6" x14ac:dyDescent="0.35">
      <c r="A180" t="s">
        <v>1313</v>
      </c>
      <c r="B180">
        <v>0</v>
      </c>
      <c r="D180">
        <f t="shared" si="6"/>
        <v>93</v>
      </c>
      <c r="E180" t="str">
        <f t="shared" si="7"/>
        <v>Berettyóújfalui SZC Eötvös József Szakképző Iskola Elektronika és elektrotechnika</v>
      </c>
      <c r="F180">
        <f t="shared" si="8"/>
        <v>0</v>
      </c>
    </row>
    <row r="181" spans="1:6" x14ac:dyDescent="0.35">
      <c r="A181" t="s">
        <v>1314</v>
      </c>
      <c r="B181">
        <v>0</v>
      </c>
      <c r="D181">
        <f t="shared" si="6"/>
        <v>70</v>
      </c>
      <c r="E181" t="str">
        <f t="shared" si="7"/>
        <v>Berettyóújfalui SZC Eötvös József Szakképző Iskola Előkész</v>
      </c>
      <c r="F181">
        <f t="shared" si="8"/>
        <v>0</v>
      </c>
    </row>
    <row r="182" spans="1:6" x14ac:dyDescent="0.35">
      <c r="A182" t="s">
        <v>1315</v>
      </c>
      <c r="B182">
        <v>0</v>
      </c>
      <c r="D182">
        <f t="shared" si="6"/>
        <v>72</v>
      </c>
      <c r="E182" t="str">
        <f t="shared" si="7"/>
        <v>Berettyóújfalui SZC Eötvös József Szakképző Iskola Építőipar</v>
      </c>
      <c r="F182">
        <f t="shared" si="8"/>
        <v>0</v>
      </c>
    </row>
    <row r="183" spans="1:6" x14ac:dyDescent="0.35">
      <c r="A183" t="s">
        <v>1316</v>
      </c>
      <c r="B183">
        <v>0</v>
      </c>
      <c r="D183">
        <f t="shared" si="6"/>
        <v>79</v>
      </c>
      <c r="E183" t="str">
        <f t="shared" si="7"/>
        <v>Berettyóújfalui SZC Eötvös József Szakképző Iskola Fa- és bútoripar</v>
      </c>
      <c r="F183">
        <f t="shared" si="8"/>
        <v>0</v>
      </c>
    </row>
    <row r="184" spans="1:6" x14ac:dyDescent="0.35">
      <c r="A184" t="s">
        <v>1317</v>
      </c>
      <c r="B184">
        <v>0</v>
      </c>
      <c r="D184">
        <f t="shared" si="6"/>
        <v>71</v>
      </c>
      <c r="E184" t="str">
        <f t="shared" si="7"/>
        <v>Berettyóújfalui SZC Eötvös József Szakképző Iskola Gépészet</v>
      </c>
      <c r="F184">
        <f t="shared" si="8"/>
        <v>0</v>
      </c>
    </row>
    <row r="185" spans="1:6" x14ac:dyDescent="0.35">
      <c r="A185" t="s">
        <v>1318</v>
      </c>
      <c r="B185">
        <v>0</v>
      </c>
      <c r="D185">
        <f t="shared" si="6"/>
        <v>75</v>
      </c>
      <c r="E185" t="str">
        <f t="shared" si="7"/>
        <v>Berettyóújfalui SZC Eötvös József Szakképző Iskola Kereskedelem</v>
      </c>
      <c r="F185">
        <f t="shared" si="8"/>
        <v>0</v>
      </c>
    </row>
    <row r="186" spans="1:6" x14ac:dyDescent="0.35">
      <c r="A186" t="s">
        <v>1319</v>
      </c>
      <c r="B186">
        <v>0</v>
      </c>
      <c r="D186">
        <f t="shared" si="6"/>
        <v>63</v>
      </c>
      <c r="E186" t="str">
        <f t="shared" si="7"/>
        <v xml:space="preserve">Berettyóújfalui SZC Eötvös József Szakképző Iskola </v>
      </c>
      <c r="F186">
        <f t="shared" si="8"/>
        <v>0</v>
      </c>
    </row>
    <row r="187" spans="1:6" x14ac:dyDescent="0.35">
      <c r="A187" t="s">
        <v>1320</v>
      </c>
      <c r="B187">
        <v>0</v>
      </c>
      <c r="D187">
        <f t="shared" si="6"/>
        <v>70</v>
      </c>
      <c r="E187" t="str">
        <f t="shared" si="7"/>
        <v>Berettyóújfalui SZC József Attila Szakképző Iskola Előkész</v>
      </c>
      <c r="F187">
        <f t="shared" si="8"/>
        <v>0</v>
      </c>
    </row>
    <row r="188" spans="1:6" x14ac:dyDescent="0.35">
      <c r="A188" t="s">
        <v>1321</v>
      </c>
      <c r="B188">
        <v>0</v>
      </c>
      <c r="D188">
        <f t="shared" si="6"/>
        <v>89</v>
      </c>
      <c r="E188" t="str">
        <f t="shared" si="7"/>
        <v>Berettyóújfalui SZC József Attila Szakképző Iskola Gazdálkodás és menedzsment</v>
      </c>
      <c r="F188">
        <f t="shared" si="8"/>
        <v>0</v>
      </c>
    </row>
    <row r="189" spans="1:6" x14ac:dyDescent="0.35">
      <c r="A189" t="s">
        <v>1322</v>
      </c>
      <c r="B189">
        <v>0</v>
      </c>
      <c r="D189">
        <f t="shared" si="6"/>
        <v>75</v>
      </c>
      <c r="E189" t="str">
        <f t="shared" si="7"/>
        <v>Berettyóújfalui SZC József Attila Szakképző Iskola Kereskedelem</v>
      </c>
      <c r="F189">
        <f t="shared" si="8"/>
        <v>0</v>
      </c>
    </row>
    <row r="190" spans="1:6" x14ac:dyDescent="0.35">
      <c r="A190" t="s">
        <v>1323</v>
      </c>
      <c r="B190">
        <v>0</v>
      </c>
      <c r="D190">
        <f t="shared" si="6"/>
        <v>83</v>
      </c>
      <c r="E190" t="str">
        <f t="shared" si="7"/>
        <v>Berettyóújfalui SZC József Attila Szakképző Iskola Turizmus-vendéglátás</v>
      </c>
      <c r="F190">
        <f t="shared" si="8"/>
        <v>0</v>
      </c>
    </row>
    <row r="191" spans="1:6" x14ac:dyDescent="0.35">
      <c r="A191" t="s">
        <v>1324</v>
      </c>
      <c r="B191">
        <v>0</v>
      </c>
      <c r="D191">
        <f t="shared" si="6"/>
        <v>117</v>
      </c>
      <c r="E191" t="str">
        <f t="shared" si="7"/>
        <v>Berettyóújfalui SZC Karacs Ferenc Gimnázium, Technikum és Szakképző Iskola Elektronika és elektrotechnika</v>
      </c>
      <c r="F191">
        <f t="shared" si="8"/>
        <v>0</v>
      </c>
    </row>
    <row r="192" spans="1:6" x14ac:dyDescent="0.35">
      <c r="A192" t="s">
        <v>1325</v>
      </c>
      <c r="B192">
        <v>0</v>
      </c>
      <c r="D192">
        <f t="shared" si="6"/>
        <v>96</v>
      </c>
      <c r="E192" t="str">
        <f t="shared" si="7"/>
        <v>Berettyóújfalui SZC Karacs Ferenc Gimnázium, Technikum és Szakképző Iskola Építőipar</v>
      </c>
      <c r="F192">
        <f t="shared" si="8"/>
        <v>0</v>
      </c>
    </row>
    <row r="193" spans="1:6" x14ac:dyDescent="0.35">
      <c r="A193" t="s">
        <v>1326</v>
      </c>
      <c r="B193">
        <v>0</v>
      </c>
      <c r="D193">
        <f t="shared" si="6"/>
        <v>103</v>
      </c>
      <c r="E193" t="str">
        <f t="shared" si="7"/>
        <v>Berettyóújfalui SZC Karacs Ferenc Gimnázium, Technikum és Szakképző Iskola Fa- és bútoripar</v>
      </c>
      <c r="F193">
        <f t="shared" si="8"/>
        <v>0</v>
      </c>
    </row>
    <row r="194" spans="1:6" x14ac:dyDescent="0.35">
      <c r="A194" t="s">
        <v>1327</v>
      </c>
      <c r="B194">
        <v>0</v>
      </c>
      <c r="D194">
        <f t="shared" si="6"/>
        <v>95</v>
      </c>
      <c r="E194" t="str">
        <f t="shared" si="7"/>
        <v>Berettyóújfalui SZC Karacs Ferenc Gimnázium, Technikum és Szakképző Iskola Gépészet</v>
      </c>
      <c r="F194">
        <f t="shared" si="8"/>
        <v>0</v>
      </c>
    </row>
    <row r="195" spans="1:6" x14ac:dyDescent="0.35">
      <c r="A195" t="s">
        <v>1328</v>
      </c>
      <c r="B195">
        <v>0</v>
      </c>
      <c r="D195">
        <f t="shared" ref="D195:D258" si="9">LEN(A195)</f>
        <v>111</v>
      </c>
      <c r="E195" t="str">
        <f t="shared" ref="E195:E258" si="10">LEFT(A195,D195-12)</f>
        <v>Berettyóújfalui SZC Karacs Ferenc Gimnázium, Technikum és Szakképző Iskola Informatika és távközlés</v>
      </c>
      <c r="F195">
        <f t="shared" ref="F195:F258" si="11">B195</f>
        <v>0</v>
      </c>
    </row>
    <row r="196" spans="1:6" x14ac:dyDescent="0.35">
      <c r="A196" t="s">
        <v>1329</v>
      </c>
      <c r="B196">
        <v>0</v>
      </c>
      <c r="D196">
        <f t="shared" si="9"/>
        <v>99</v>
      </c>
      <c r="E196" t="str">
        <f t="shared" si="10"/>
        <v>Berettyóújfalui SZC Karacs Ferenc Gimnázium, Technikum és Szakképző Iskola Kereskedelem</v>
      </c>
      <c r="F196">
        <f t="shared" si="11"/>
        <v>0</v>
      </c>
    </row>
    <row r="197" spans="1:6" x14ac:dyDescent="0.35">
      <c r="A197" t="s">
        <v>1330</v>
      </c>
      <c r="B197">
        <v>0</v>
      </c>
      <c r="D197">
        <f t="shared" si="9"/>
        <v>111</v>
      </c>
      <c r="E197" t="str">
        <f t="shared" si="10"/>
        <v>Berettyóújfalui SZC Karacs Ferenc Gimnázium, Technikum és Szakképző Iskola Mezőgazdaság és erdészet</v>
      </c>
      <c r="F197">
        <f t="shared" si="11"/>
        <v>0</v>
      </c>
    </row>
    <row r="198" spans="1:6" x14ac:dyDescent="0.35">
      <c r="A198" t="s">
        <v>1331</v>
      </c>
      <c r="B198">
        <v>0</v>
      </c>
      <c r="D198">
        <f t="shared" si="9"/>
        <v>120</v>
      </c>
      <c r="E198" t="str">
        <f t="shared" si="10"/>
        <v>Berettyóújfalui SZC Karacs Ferenc Gimnázium, Technikum és Szakképző Iskola Specializált gép- és járműgyártás</v>
      </c>
      <c r="F198">
        <f t="shared" si="11"/>
        <v>0</v>
      </c>
    </row>
    <row r="199" spans="1:6" x14ac:dyDescent="0.35">
      <c r="A199" t="s">
        <v>1332</v>
      </c>
      <c r="B199">
        <v>0</v>
      </c>
      <c r="D199">
        <f t="shared" si="9"/>
        <v>96</v>
      </c>
      <c r="E199" t="str">
        <f t="shared" si="10"/>
        <v>Berettyóújfalui SZC Karacs Ferenc Gimnázium, Technikum és Szakképző Iskola Szociális</v>
      </c>
      <c r="F199">
        <f t="shared" si="11"/>
        <v>0</v>
      </c>
    </row>
    <row r="200" spans="1:6" x14ac:dyDescent="0.35">
      <c r="A200" t="s">
        <v>1333</v>
      </c>
      <c r="B200">
        <v>0</v>
      </c>
      <c r="D200">
        <f t="shared" si="9"/>
        <v>85</v>
      </c>
      <c r="E200" t="str">
        <f t="shared" si="10"/>
        <v>Berettyóújfalui SZC Közgazdasági Technikum Elektronika és elektrotechnika</v>
      </c>
      <c r="F200">
        <f t="shared" si="11"/>
        <v>0</v>
      </c>
    </row>
    <row r="201" spans="1:6" x14ac:dyDescent="0.35">
      <c r="A201" t="s">
        <v>1334</v>
      </c>
      <c r="B201">
        <v>0</v>
      </c>
      <c r="D201">
        <f t="shared" si="9"/>
        <v>81</v>
      </c>
      <c r="E201" t="str">
        <f t="shared" si="10"/>
        <v>Berettyóújfalui SZC Közgazdasági Technikum Gazdálkodás és menedzsment</v>
      </c>
      <c r="F201">
        <f t="shared" si="11"/>
        <v>0</v>
      </c>
    </row>
    <row r="202" spans="1:6" x14ac:dyDescent="0.35">
      <c r="A202" t="s">
        <v>1335</v>
      </c>
      <c r="B202">
        <v>0</v>
      </c>
      <c r="D202">
        <f t="shared" si="9"/>
        <v>79</v>
      </c>
      <c r="E202" t="str">
        <f t="shared" si="10"/>
        <v>Berettyóújfalui SZC Közgazdasági Technikum Informatika és távközlés</v>
      </c>
      <c r="F202">
        <f t="shared" si="11"/>
        <v>0</v>
      </c>
    </row>
    <row r="203" spans="1:6" x14ac:dyDescent="0.35">
      <c r="A203" t="s">
        <v>1336</v>
      </c>
      <c r="B203">
        <v>0</v>
      </c>
      <c r="D203">
        <f t="shared" si="9"/>
        <v>75</v>
      </c>
      <c r="E203" t="str">
        <f t="shared" si="10"/>
        <v>Berettyóújfalui SZC Közgazdasági Technikum Turizmus-vendéglátás</v>
      </c>
      <c r="F203">
        <f t="shared" si="11"/>
        <v>0</v>
      </c>
    </row>
    <row r="204" spans="1:6" x14ac:dyDescent="0.35">
      <c r="A204" t="s">
        <v>1337</v>
      </c>
      <c r="B204">
        <v>0</v>
      </c>
      <c r="D204">
        <f t="shared" si="9"/>
        <v>72</v>
      </c>
      <c r="E204" t="str">
        <f t="shared" si="10"/>
        <v>Berettyóújfalui SZC Szilágyi Dániel Szakképző Iskola Előkész</v>
      </c>
      <c r="F204">
        <f t="shared" si="11"/>
        <v>0</v>
      </c>
    </row>
    <row r="205" spans="1:6" x14ac:dyDescent="0.35">
      <c r="A205" t="s">
        <v>1338</v>
      </c>
      <c r="B205">
        <v>0</v>
      </c>
      <c r="D205">
        <f t="shared" si="9"/>
        <v>74</v>
      </c>
      <c r="E205" t="str">
        <f t="shared" si="10"/>
        <v>Berettyóújfalui SZC Szilágyi Dániel Szakképző Iskola Építőipar</v>
      </c>
      <c r="F205">
        <f t="shared" si="11"/>
        <v>0</v>
      </c>
    </row>
    <row r="206" spans="1:6" x14ac:dyDescent="0.35">
      <c r="A206" t="s">
        <v>1339</v>
      </c>
      <c r="B206">
        <v>0</v>
      </c>
      <c r="D206">
        <f t="shared" si="9"/>
        <v>77</v>
      </c>
      <c r="E206" t="str">
        <f t="shared" si="10"/>
        <v>Berettyóújfalui SZC Szilágyi Dániel Szakképző Iskola Kereskedelem</v>
      </c>
      <c r="F206">
        <f t="shared" si="11"/>
        <v>0</v>
      </c>
    </row>
    <row r="207" spans="1:6" x14ac:dyDescent="0.35">
      <c r="A207" t="s">
        <v>1340</v>
      </c>
      <c r="B207">
        <v>0</v>
      </c>
      <c r="D207">
        <f t="shared" si="9"/>
        <v>74</v>
      </c>
      <c r="E207" t="str">
        <f t="shared" si="10"/>
        <v>Berettyóújfalui SZC Szilágyi Dániel Szakképző Iskola Szociális</v>
      </c>
      <c r="F207">
        <f t="shared" si="11"/>
        <v>0</v>
      </c>
    </row>
    <row r="208" spans="1:6" x14ac:dyDescent="0.35">
      <c r="A208" t="s">
        <v>1341</v>
      </c>
      <c r="B208">
        <v>0</v>
      </c>
      <c r="D208">
        <f t="shared" si="9"/>
        <v>99</v>
      </c>
      <c r="E208" t="str">
        <f t="shared" si="10"/>
        <v>Berettyóújfalui SZC Veres Péter Gimnázium, Technikum és Szakképző Iskola Élelmiszeripar</v>
      </c>
      <c r="F208">
        <f t="shared" si="11"/>
        <v>0</v>
      </c>
    </row>
    <row r="209" spans="1:6" x14ac:dyDescent="0.35">
      <c r="A209" t="s">
        <v>1342</v>
      </c>
      <c r="B209">
        <v>0</v>
      </c>
      <c r="D209">
        <f t="shared" si="9"/>
        <v>94</v>
      </c>
      <c r="E209" t="str">
        <f t="shared" si="10"/>
        <v>Berettyóújfalui SZC Veres Péter Gimnázium, Technikum és Szakképző Iskola Építőipar</v>
      </c>
      <c r="F209">
        <f t="shared" si="11"/>
        <v>0</v>
      </c>
    </row>
    <row r="210" spans="1:6" x14ac:dyDescent="0.35">
      <c r="A210" t="s">
        <v>1343</v>
      </c>
      <c r="B210">
        <v>0</v>
      </c>
      <c r="D210">
        <f t="shared" si="9"/>
        <v>93</v>
      </c>
      <c r="E210" t="str">
        <f t="shared" si="10"/>
        <v>Berettyóújfalui SZC Veres Péter Gimnázium, Technikum és Szakképző Iskola Gépészet</v>
      </c>
      <c r="F210">
        <f t="shared" si="11"/>
        <v>0</v>
      </c>
    </row>
    <row r="211" spans="1:6" x14ac:dyDescent="0.35">
      <c r="A211" t="s">
        <v>1344</v>
      </c>
      <c r="B211">
        <v>0</v>
      </c>
      <c r="D211">
        <f t="shared" si="9"/>
        <v>97</v>
      </c>
      <c r="E211" t="str">
        <f t="shared" si="10"/>
        <v>Berettyóújfalui SZC Veres Péter Gimnázium, Technikum és Szakképző Iskola Kereskedelem</v>
      </c>
      <c r="F211">
        <f t="shared" si="11"/>
        <v>0</v>
      </c>
    </row>
    <row r="212" spans="1:6" x14ac:dyDescent="0.35">
      <c r="A212" t="s">
        <v>1345</v>
      </c>
      <c r="B212">
        <v>0</v>
      </c>
      <c r="D212">
        <f t="shared" si="9"/>
        <v>90</v>
      </c>
      <c r="E212" t="str">
        <f t="shared" si="10"/>
        <v>Berettyóújfalui SZC Veres Péter Gimnázium, Technikum és Szakképző Iskola Sport</v>
      </c>
      <c r="F212">
        <f t="shared" si="11"/>
        <v>0</v>
      </c>
    </row>
    <row r="213" spans="1:6" x14ac:dyDescent="0.35">
      <c r="A213" t="s">
        <v>1346</v>
      </c>
      <c r="B213">
        <v>0</v>
      </c>
      <c r="D213">
        <f t="shared" si="9"/>
        <v>105</v>
      </c>
      <c r="E213" t="str">
        <f t="shared" si="10"/>
        <v>Berettyóújfalui SZC Veres Péter Gimnázium, Technikum és Szakképző Iskola Turizmus-vendéglátás</v>
      </c>
      <c r="F213">
        <f t="shared" si="11"/>
        <v>0</v>
      </c>
    </row>
    <row r="214" spans="1:6" x14ac:dyDescent="0.35">
      <c r="A214" t="s">
        <v>1347</v>
      </c>
      <c r="B214">
        <v>0</v>
      </c>
      <c r="D214">
        <f t="shared" si="9"/>
        <v>72</v>
      </c>
      <c r="E214" t="str">
        <f t="shared" si="10"/>
        <v>Berettyóújfalui SZC Veress Ferenc Szakképző Iskola Építőipar</v>
      </c>
      <c r="F214">
        <f t="shared" si="11"/>
        <v>0</v>
      </c>
    </row>
    <row r="215" spans="1:6" x14ac:dyDescent="0.35">
      <c r="A215" t="s">
        <v>1348</v>
      </c>
      <c r="B215">
        <v>0</v>
      </c>
      <c r="D215">
        <f t="shared" si="9"/>
        <v>75</v>
      </c>
      <c r="E215" t="str">
        <f t="shared" si="10"/>
        <v>Berettyóújfalui SZC Veress Ferenc Szakképző Iskola Kereskedelem</v>
      </c>
      <c r="F215">
        <f t="shared" si="11"/>
        <v>0</v>
      </c>
    </row>
    <row r="216" spans="1:6" x14ac:dyDescent="0.35">
      <c r="A216" t="s">
        <v>1349</v>
      </c>
      <c r="B216">
        <v>0</v>
      </c>
      <c r="D216">
        <f t="shared" si="9"/>
        <v>72</v>
      </c>
      <c r="E216" t="str">
        <f t="shared" si="10"/>
        <v>Berettyóújfalui SZC Veress Ferenc Szakképző Iskola Szociális</v>
      </c>
      <c r="F216">
        <f t="shared" si="11"/>
        <v>0</v>
      </c>
    </row>
    <row r="217" spans="1:6" x14ac:dyDescent="0.35">
      <c r="A217" t="s">
        <v>1350</v>
      </c>
      <c r="B217">
        <v>0</v>
      </c>
      <c r="D217">
        <f t="shared" si="9"/>
        <v>83</v>
      </c>
      <c r="E217" t="str">
        <f t="shared" si="10"/>
        <v>Berettyóújfalui SZC Veress Ferenc Szakképző Iskola Turizmus-vendéglátás</v>
      </c>
      <c r="F217">
        <f t="shared" si="11"/>
        <v>0</v>
      </c>
    </row>
    <row r="218" spans="1:6" x14ac:dyDescent="0.35">
      <c r="A218" t="s">
        <v>1351</v>
      </c>
      <c r="B218">
        <v>0</v>
      </c>
      <c r="D218">
        <f t="shared" si="9"/>
        <v>50</v>
      </c>
      <c r="E218" t="str">
        <f t="shared" si="10"/>
        <v>BPS Technikum Informatika és távközlés</v>
      </c>
      <c r="F218">
        <f t="shared" si="11"/>
        <v>0</v>
      </c>
    </row>
    <row r="219" spans="1:6" x14ac:dyDescent="0.35">
      <c r="A219" t="s">
        <v>1352</v>
      </c>
      <c r="B219">
        <v>0</v>
      </c>
      <c r="D219">
        <f t="shared" si="9"/>
        <v>33</v>
      </c>
      <c r="E219" t="str">
        <f t="shared" si="10"/>
        <v>BPS Technikum Kreatív</v>
      </c>
      <c r="F219">
        <f t="shared" si="11"/>
        <v>0</v>
      </c>
    </row>
    <row r="220" spans="1:6" x14ac:dyDescent="0.35">
      <c r="A220" t="s">
        <v>1353</v>
      </c>
      <c r="B220">
        <v>0</v>
      </c>
      <c r="D220">
        <f t="shared" si="9"/>
        <v>88</v>
      </c>
      <c r="E220" t="str">
        <f t="shared" si="10"/>
        <v>Budapesti Divatiskola Divat-stílustervező Művészeti Szakképző Iskola Kreatív</v>
      </c>
      <c r="F220">
        <f t="shared" si="11"/>
        <v>0</v>
      </c>
    </row>
    <row r="221" spans="1:6" x14ac:dyDescent="0.35">
      <c r="A221" t="s">
        <v>1354</v>
      </c>
      <c r="B221">
        <v>0</v>
      </c>
      <c r="D221">
        <f t="shared" si="9"/>
        <v>86</v>
      </c>
      <c r="E221" t="str">
        <f t="shared" si="10"/>
        <v>Budapesti Gazdasági SZC Békésy György Technikum Gazdálkodás és menedzsment</v>
      </c>
      <c r="F221">
        <f t="shared" si="11"/>
        <v>0</v>
      </c>
    </row>
    <row r="222" spans="1:6" x14ac:dyDescent="0.35">
      <c r="A222" t="s">
        <v>1355</v>
      </c>
      <c r="B222">
        <v>0</v>
      </c>
      <c r="D222">
        <f t="shared" si="9"/>
        <v>72</v>
      </c>
      <c r="E222" t="str">
        <f t="shared" si="10"/>
        <v>Budapesti Gazdasági SZC Békésy György Technikum Kereskedelem</v>
      </c>
      <c r="F222">
        <f t="shared" si="11"/>
        <v>0</v>
      </c>
    </row>
    <row r="223" spans="1:6" x14ac:dyDescent="0.35">
      <c r="A223" t="s">
        <v>1356</v>
      </c>
      <c r="B223">
        <v>34</v>
      </c>
      <c r="D223">
        <f t="shared" si="9"/>
        <v>89</v>
      </c>
      <c r="E223" t="str">
        <f t="shared" si="10"/>
        <v>Budapesti Gazdasági SZC Békésy György Technikum Közlekedés és szállítmányozás</v>
      </c>
      <c r="F223">
        <f t="shared" si="11"/>
        <v>34</v>
      </c>
    </row>
    <row r="224" spans="1:6" x14ac:dyDescent="0.35">
      <c r="A224" t="s">
        <v>1357</v>
      </c>
      <c r="B224">
        <v>0</v>
      </c>
      <c r="D224">
        <f t="shared" si="9"/>
        <v>80</v>
      </c>
      <c r="E224" t="str">
        <f t="shared" si="10"/>
        <v>Budapesti Gazdasági SZC Békésy György Technikum Turizmus-vendéglátás</v>
      </c>
      <c r="F224">
        <f t="shared" si="11"/>
        <v>0</v>
      </c>
    </row>
    <row r="225" spans="1:6" x14ac:dyDescent="0.35">
      <c r="A225" t="s">
        <v>1358</v>
      </c>
      <c r="B225">
        <v>91</v>
      </c>
      <c r="D225">
        <f t="shared" si="9"/>
        <v>82</v>
      </c>
      <c r="E225" t="str">
        <f t="shared" si="10"/>
        <v>Budapesti Gazdasági SZC Belvárosi Technikum Gazdálkodás és menedzsment</v>
      </c>
      <c r="F225">
        <f t="shared" si="11"/>
        <v>91</v>
      </c>
    </row>
    <row r="226" spans="1:6" x14ac:dyDescent="0.35">
      <c r="A226" t="s">
        <v>1359</v>
      </c>
      <c r="B226">
        <v>28</v>
      </c>
      <c r="D226">
        <f t="shared" si="9"/>
        <v>68</v>
      </c>
      <c r="E226" t="str">
        <f t="shared" si="10"/>
        <v>Budapesti Gazdasági SZC Belvárosi Technikum Kereskedelem</v>
      </c>
      <c r="F226">
        <f t="shared" si="11"/>
        <v>28</v>
      </c>
    </row>
    <row r="227" spans="1:6" x14ac:dyDescent="0.35">
      <c r="A227" t="s">
        <v>1360</v>
      </c>
      <c r="B227">
        <v>70</v>
      </c>
      <c r="D227">
        <f t="shared" si="9"/>
        <v>85</v>
      </c>
      <c r="E227" t="str">
        <f t="shared" si="10"/>
        <v>Budapesti Gazdasági SZC Belvárosi Technikum Közlekedés és szállítmányozás</v>
      </c>
      <c r="F227">
        <f t="shared" si="11"/>
        <v>70</v>
      </c>
    </row>
    <row r="228" spans="1:6" x14ac:dyDescent="0.35">
      <c r="A228" t="s">
        <v>1361</v>
      </c>
      <c r="B228">
        <v>0</v>
      </c>
      <c r="D228">
        <f t="shared" si="9"/>
        <v>124</v>
      </c>
      <c r="E228" t="str">
        <f t="shared" si="10"/>
        <v>Budapesti Gazdasági SZC Berzeviczy Gergely Két Tanítási Nyelvű Közgazdasági Technikum Gazdálkodás és menedzsment</v>
      </c>
      <c r="F228">
        <f t="shared" si="11"/>
        <v>0</v>
      </c>
    </row>
    <row r="229" spans="1:6" x14ac:dyDescent="0.35">
      <c r="A229" t="s">
        <v>1362</v>
      </c>
      <c r="B229">
        <v>0</v>
      </c>
      <c r="D229">
        <f t="shared" si="9"/>
        <v>78</v>
      </c>
      <c r="E229" t="str">
        <f t="shared" si="10"/>
        <v>Budapesti Gazdasági SZC Budai Technikum Gazdálkodás és menedzsment</v>
      </c>
      <c r="F229">
        <f t="shared" si="11"/>
        <v>0</v>
      </c>
    </row>
    <row r="230" spans="1:6" x14ac:dyDescent="0.35">
      <c r="A230" t="s">
        <v>1363</v>
      </c>
      <c r="B230">
        <v>0</v>
      </c>
      <c r="D230">
        <f t="shared" si="9"/>
        <v>64</v>
      </c>
      <c r="E230" t="str">
        <f t="shared" si="10"/>
        <v>Budapesti Gazdasági SZC Budai Technikum Kereskedelem</v>
      </c>
      <c r="F230">
        <f t="shared" si="11"/>
        <v>0</v>
      </c>
    </row>
    <row r="231" spans="1:6" x14ac:dyDescent="0.35">
      <c r="A231" t="s">
        <v>1364</v>
      </c>
      <c r="B231">
        <v>0</v>
      </c>
      <c r="D231">
        <f t="shared" si="9"/>
        <v>85</v>
      </c>
      <c r="E231" t="str">
        <f t="shared" si="10"/>
        <v>Budapesti Gazdasági SZC Csete Balázs Technikum Gazdálkodás és menedzsment</v>
      </c>
      <c r="F231">
        <f t="shared" si="11"/>
        <v>0</v>
      </c>
    </row>
    <row r="232" spans="1:6" x14ac:dyDescent="0.35">
      <c r="A232" t="s">
        <v>1365</v>
      </c>
      <c r="B232">
        <v>1</v>
      </c>
      <c r="D232">
        <f t="shared" si="9"/>
        <v>83</v>
      </c>
      <c r="E232" t="str">
        <f t="shared" si="10"/>
        <v>Budapesti Gazdasági SZC Csete Balázs Technikum Informatika és távközlés</v>
      </c>
      <c r="F232">
        <f t="shared" si="11"/>
        <v>1</v>
      </c>
    </row>
    <row r="233" spans="1:6" x14ac:dyDescent="0.35">
      <c r="A233" t="s">
        <v>1366</v>
      </c>
      <c r="B233">
        <v>0</v>
      </c>
      <c r="D233">
        <f t="shared" si="9"/>
        <v>71</v>
      </c>
      <c r="E233" t="str">
        <f t="shared" si="10"/>
        <v>Budapesti Gazdasági SZC Csete Balázs Technikum Kereskedelem</v>
      </c>
      <c r="F233">
        <f t="shared" si="11"/>
        <v>0</v>
      </c>
    </row>
    <row r="234" spans="1:6" x14ac:dyDescent="0.35">
      <c r="A234" t="s">
        <v>1367</v>
      </c>
      <c r="B234">
        <v>0</v>
      </c>
      <c r="D234">
        <f t="shared" si="9"/>
        <v>118</v>
      </c>
      <c r="E234" t="str">
        <f t="shared" si="10"/>
        <v>Budapesti Gazdasági SZC Dobos C. József Vendéglátóipari Technikum és Szakképző Iskola Turizmus-vendéglátás</v>
      </c>
      <c r="F234">
        <f t="shared" si="11"/>
        <v>0</v>
      </c>
    </row>
    <row r="235" spans="1:6" x14ac:dyDescent="0.35">
      <c r="A235" t="s">
        <v>1368</v>
      </c>
      <c r="B235">
        <v>0</v>
      </c>
      <c r="D235">
        <f t="shared" si="9"/>
        <v>119</v>
      </c>
      <c r="E235" t="str">
        <f t="shared" si="10"/>
        <v>Budapesti Gazdasági SZC Giorgio Perlasca Vendéglátóipari Technikum és Szakképző Iskola Turizmus-vendéglátás</v>
      </c>
      <c r="F235">
        <f t="shared" si="11"/>
        <v>0</v>
      </c>
    </row>
    <row r="236" spans="1:6" x14ac:dyDescent="0.35">
      <c r="A236" t="s">
        <v>1369</v>
      </c>
      <c r="B236">
        <v>0</v>
      </c>
      <c r="D236">
        <f t="shared" si="9"/>
        <v>87</v>
      </c>
      <c r="E236" t="str">
        <f t="shared" si="10"/>
        <v>Budapesti Gazdasági SZC Harsányi János Technikum Gazdálkodás és menedzsment</v>
      </c>
      <c r="F236">
        <f t="shared" si="11"/>
        <v>0</v>
      </c>
    </row>
    <row r="237" spans="1:6" x14ac:dyDescent="0.35">
      <c r="A237" t="s">
        <v>1370</v>
      </c>
      <c r="B237">
        <v>0</v>
      </c>
      <c r="D237">
        <f t="shared" si="9"/>
        <v>73</v>
      </c>
      <c r="E237" t="str">
        <f t="shared" si="10"/>
        <v>Budapesti Gazdasági SZC Harsányi János Technikum Kereskedelem</v>
      </c>
      <c r="F237">
        <f t="shared" si="11"/>
        <v>0</v>
      </c>
    </row>
    <row r="238" spans="1:6" x14ac:dyDescent="0.35">
      <c r="A238" t="s">
        <v>1371</v>
      </c>
      <c r="B238">
        <v>0</v>
      </c>
      <c r="D238">
        <f t="shared" si="9"/>
        <v>120</v>
      </c>
      <c r="E238" t="str">
        <f t="shared" si="10"/>
        <v>Budapesti Gazdasági SZC Hunfalvy János Két Tanítási Nyelvű Közgazdasági Technikum Gazdálkodás és menedzsment</v>
      </c>
      <c r="F238">
        <f t="shared" si="11"/>
        <v>0</v>
      </c>
    </row>
    <row r="239" spans="1:6" x14ac:dyDescent="0.35">
      <c r="A239" t="s">
        <v>1372</v>
      </c>
      <c r="B239">
        <v>0</v>
      </c>
      <c r="D239">
        <f t="shared" si="9"/>
        <v>91</v>
      </c>
      <c r="E239" t="str">
        <f t="shared" si="10"/>
        <v>Budapesti Gazdasági SZC II. Rákóczi Ferenc Technikum Gazdálkodás és menedzsment</v>
      </c>
      <c r="F239">
        <f t="shared" si="11"/>
        <v>0</v>
      </c>
    </row>
    <row r="240" spans="1:6" x14ac:dyDescent="0.35">
      <c r="A240" t="s">
        <v>1373</v>
      </c>
      <c r="B240">
        <v>24</v>
      </c>
      <c r="D240">
        <f t="shared" si="9"/>
        <v>85</v>
      </c>
      <c r="E240" t="str">
        <f t="shared" si="10"/>
        <v>Budapesti Gazdasági SZC II. Rákóczi Ferenc Technikum Turizmus-vendéglátás</v>
      </c>
      <c r="F240">
        <f t="shared" si="11"/>
        <v>24</v>
      </c>
    </row>
    <row r="241" spans="1:6" x14ac:dyDescent="0.35">
      <c r="A241" t="s">
        <v>1374</v>
      </c>
      <c r="B241">
        <v>0</v>
      </c>
      <c r="D241">
        <f t="shared" si="9"/>
        <v>120</v>
      </c>
      <c r="E241" t="str">
        <f t="shared" si="10"/>
        <v>Budapesti Gazdasági SZC Károlyi Mihály Két Tanítási Nyelvű Közgazdasági Technikum Gazdálkodás és menedzsment</v>
      </c>
      <c r="F241">
        <f t="shared" si="11"/>
        <v>0</v>
      </c>
    </row>
    <row r="242" spans="1:6" x14ac:dyDescent="0.35">
      <c r="A242" t="s">
        <v>1375</v>
      </c>
      <c r="B242">
        <v>0</v>
      </c>
      <c r="D242">
        <f t="shared" si="9"/>
        <v>99</v>
      </c>
      <c r="E242" t="str">
        <f t="shared" si="10"/>
        <v>Budapesti Gazdasági SZC Keleti Károly Közgazdasági Technikum Gazdálkodás és menedzsment</v>
      </c>
      <c r="F242">
        <f t="shared" si="11"/>
        <v>0</v>
      </c>
    </row>
    <row r="243" spans="1:6" x14ac:dyDescent="0.35">
      <c r="A243" t="s">
        <v>1376</v>
      </c>
      <c r="B243">
        <v>0</v>
      </c>
      <c r="D243">
        <f t="shared" si="9"/>
        <v>102</v>
      </c>
      <c r="E243" t="str">
        <f t="shared" si="10"/>
        <v>Budapesti Gazdasági SZC Keleti Károly Közgazdasági Technikum Közlekedés és szállítmányozás</v>
      </c>
      <c r="F243">
        <f t="shared" si="11"/>
        <v>0</v>
      </c>
    </row>
    <row r="244" spans="1:6" x14ac:dyDescent="0.35">
      <c r="A244" t="s">
        <v>1377</v>
      </c>
      <c r="B244">
        <v>0</v>
      </c>
      <c r="D244">
        <f t="shared" si="9"/>
        <v>86</v>
      </c>
      <c r="E244" t="str">
        <f t="shared" si="10"/>
        <v>Budapesti Gazdasági SZC Pesterzsébeti Technikum Gazdálkodás és menedzsment</v>
      </c>
      <c r="F244">
        <f t="shared" si="11"/>
        <v>0</v>
      </c>
    </row>
    <row r="245" spans="1:6" x14ac:dyDescent="0.35">
      <c r="A245" t="s">
        <v>1378</v>
      </c>
      <c r="B245">
        <v>0</v>
      </c>
      <c r="D245">
        <f t="shared" si="9"/>
        <v>89</v>
      </c>
      <c r="E245" t="str">
        <f t="shared" si="10"/>
        <v>Budapesti Gazdasági SZC Pesterzsébeti Technikum Közlekedés és szállítmányozás</v>
      </c>
      <c r="F245">
        <f t="shared" si="11"/>
        <v>0</v>
      </c>
    </row>
    <row r="246" spans="1:6" x14ac:dyDescent="0.35">
      <c r="A246" t="s">
        <v>1379</v>
      </c>
      <c r="B246">
        <v>0</v>
      </c>
      <c r="D246">
        <f t="shared" si="9"/>
        <v>80</v>
      </c>
      <c r="E246" t="str">
        <f t="shared" si="10"/>
        <v>Budapesti Gazdasági SZC Pesterzsébeti Technikum Turizmus-vendéglátás</v>
      </c>
      <c r="F246">
        <f t="shared" si="11"/>
        <v>0</v>
      </c>
    </row>
    <row r="247" spans="1:6" x14ac:dyDescent="0.35">
      <c r="A247" t="s">
        <v>1380</v>
      </c>
      <c r="B247">
        <v>0</v>
      </c>
      <c r="D247">
        <f t="shared" si="9"/>
        <v>89</v>
      </c>
      <c r="E247" t="str">
        <f t="shared" si="10"/>
        <v>Budapesti Gazdasági SZC Pestszentlőrinci Technikum Gazdálkodás és menedzsment</v>
      </c>
      <c r="F247">
        <f t="shared" si="11"/>
        <v>0</v>
      </c>
    </row>
    <row r="248" spans="1:6" x14ac:dyDescent="0.35">
      <c r="A248" t="s">
        <v>1381</v>
      </c>
      <c r="B248">
        <v>1</v>
      </c>
      <c r="D248">
        <f t="shared" si="9"/>
        <v>87</v>
      </c>
      <c r="E248" t="str">
        <f t="shared" si="10"/>
        <v>Budapesti Gazdasági SZC Pestszentlőrinci Technikum Informatika és távközlés</v>
      </c>
      <c r="F248">
        <f t="shared" si="11"/>
        <v>1</v>
      </c>
    </row>
    <row r="249" spans="1:6" x14ac:dyDescent="0.35">
      <c r="A249" t="s">
        <v>1382</v>
      </c>
      <c r="B249">
        <v>0</v>
      </c>
      <c r="D249">
        <f t="shared" si="9"/>
        <v>83</v>
      </c>
      <c r="E249" t="str">
        <f t="shared" si="10"/>
        <v>Budapesti Gazdasági SZC Pestszentlőrinci Technikum Turizmus-vendéglátás</v>
      </c>
      <c r="F249">
        <f t="shared" si="11"/>
        <v>0</v>
      </c>
    </row>
    <row r="250" spans="1:6" x14ac:dyDescent="0.35">
      <c r="A250" t="s">
        <v>1383</v>
      </c>
      <c r="B250">
        <v>0</v>
      </c>
      <c r="D250">
        <f t="shared" si="9"/>
        <v>116</v>
      </c>
      <c r="E250" t="str">
        <f t="shared" si="10"/>
        <v>Budapesti Gazdasági SZC Szász Ferenc Kereskedelmi Technikum és Szakképző Iskola Informatika és távközlés</v>
      </c>
      <c r="F250">
        <f t="shared" si="11"/>
        <v>0</v>
      </c>
    </row>
    <row r="251" spans="1:6" x14ac:dyDescent="0.35">
      <c r="A251" t="s">
        <v>1384</v>
      </c>
      <c r="B251">
        <v>0</v>
      </c>
      <c r="D251">
        <f t="shared" si="9"/>
        <v>104</v>
      </c>
      <c r="E251" t="str">
        <f t="shared" si="10"/>
        <v>Budapesti Gazdasági SZC Szász Ferenc Kereskedelmi Technikum és Szakképző Iskola Kereskedelem</v>
      </c>
      <c r="F251">
        <f t="shared" si="11"/>
        <v>0</v>
      </c>
    </row>
    <row r="252" spans="1:6" x14ac:dyDescent="0.35">
      <c r="A252" t="s">
        <v>1385</v>
      </c>
      <c r="B252">
        <v>0</v>
      </c>
      <c r="D252">
        <f t="shared" si="9"/>
        <v>121</v>
      </c>
      <c r="E252" t="str">
        <f t="shared" si="10"/>
        <v>Budapesti Gazdasági SZC Szász Ferenc Kereskedelmi Technikum és Szakképző Iskola Közlekedés és szállítmányozás</v>
      </c>
      <c r="F252">
        <f t="shared" si="11"/>
        <v>0</v>
      </c>
    </row>
    <row r="253" spans="1:6" x14ac:dyDescent="0.35">
      <c r="A253" t="s">
        <v>1386</v>
      </c>
      <c r="B253">
        <v>0</v>
      </c>
      <c r="D253">
        <f t="shared" si="9"/>
        <v>88</v>
      </c>
      <c r="E253" t="str">
        <f t="shared" si="10"/>
        <v>Budapesti Gazdasági SZC Széchenyi István Kereskedelmi Technikum Kereskedelem</v>
      </c>
      <c r="F253">
        <f t="shared" si="11"/>
        <v>0</v>
      </c>
    </row>
    <row r="254" spans="1:6" x14ac:dyDescent="0.35">
      <c r="A254" t="s">
        <v>1387</v>
      </c>
      <c r="B254">
        <v>0</v>
      </c>
      <c r="D254">
        <f t="shared" si="9"/>
        <v>96</v>
      </c>
      <c r="E254" t="str">
        <f t="shared" si="10"/>
        <v>Budapesti Gazdasági SZC Széchenyi István Kereskedelmi Technikum Turizmus-vendéglátás</v>
      </c>
      <c r="F254">
        <f t="shared" si="11"/>
        <v>0</v>
      </c>
    </row>
    <row r="255" spans="1:6" x14ac:dyDescent="0.35">
      <c r="A255" t="s">
        <v>1388</v>
      </c>
      <c r="B255">
        <v>0</v>
      </c>
      <c r="D255">
        <f t="shared" si="9"/>
        <v>98</v>
      </c>
      <c r="E255" t="str">
        <f t="shared" si="10"/>
        <v>Budapesti Gazdasági SZC Szent István Technikum és Kollégium Gazdálkodás és menedzsment</v>
      </c>
      <c r="F255">
        <f t="shared" si="11"/>
        <v>0</v>
      </c>
    </row>
    <row r="256" spans="1:6" x14ac:dyDescent="0.35">
      <c r="A256" t="s">
        <v>1389</v>
      </c>
      <c r="B256">
        <v>12</v>
      </c>
      <c r="D256">
        <f t="shared" si="9"/>
        <v>77</v>
      </c>
      <c r="E256" t="str">
        <f t="shared" si="10"/>
        <v>Budapesti Gazdasági SZC Szent István Technikum és Kollégium Sport</v>
      </c>
      <c r="F256">
        <f t="shared" si="11"/>
        <v>12</v>
      </c>
    </row>
    <row r="257" spans="1:6" x14ac:dyDescent="0.35">
      <c r="A257" t="s">
        <v>1390</v>
      </c>
      <c r="B257">
        <v>0</v>
      </c>
      <c r="D257">
        <f t="shared" si="9"/>
        <v>99</v>
      </c>
      <c r="E257" t="str">
        <f t="shared" si="10"/>
        <v>Budapesti Gazdasági SZC Teleki Blanka Közgazdasági Technikum Gazdálkodás és menedzsment</v>
      </c>
      <c r="F257">
        <f t="shared" si="11"/>
        <v>0</v>
      </c>
    </row>
    <row r="258" spans="1:6" x14ac:dyDescent="0.35">
      <c r="A258" t="s">
        <v>1391</v>
      </c>
      <c r="B258">
        <v>0</v>
      </c>
      <c r="D258">
        <f t="shared" si="9"/>
        <v>102</v>
      </c>
      <c r="E258" t="str">
        <f t="shared" si="10"/>
        <v>Budapesti Gazdasági SZC Teleki Blanka Közgazdasági Technikum Közlekedés és szállítmányozás</v>
      </c>
      <c r="F258">
        <f t="shared" si="11"/>
        <v>0</v>
      </c>
    </row>
    <row r="259" spans="1:6" x14ac:dyDescent="0.35">
      <c r="A259" t="s">
        <v>1392</v>
      </c>
      <c r="B259">
        <v>0</v>
      </c>
      <c r="D259">
        <f t="shared" ref="D259:D322" si="12">LEN(A259)</f>
        <v>93</v>
      </c>
      <c r="E259" t="str">
        <f t="shared" ref="E259:E322" si="13">LEFT(A259,D259-12)</f>
        <v>Budapesti Gazdasági SZC Teleki Blanka Közgazdasági Technikum Turizmus-vendéglátás</v>
      </c>
      <c r="F259">
        <f t="shared" ref="F259:F322" si="14">B259</f>
        <v>0</v>
      </c>
    </row>
    <row r="260" spans="1:6" x14ac:dyDescent="0.35">
      <c r="A260" t="s">
        <v>1393</v>
      </c>
      <c r="B260">
        <v>20</v>
      </c>
      <c r="D260">
        <f t="shared" si="12"/>
        <v>99</v>
      </c>
      <c r="E260" t="str">
        <f t="shared" si="13"/>
        <v>Budapesti Gazdasági SZC Terézvárosi Technikum és Szakképző Iskola Egészségügyi technika</v>
      </c>
      <c r="F260">
        <f t="shared" si="14"/>
        <v>20</v>
      </c>
    </row>
    <row r="261" spans="1:6" x14ac:dyDescent="0.35">
      <c r="A261" t="s">
        <v>1394</v>
      </c>
      <c r="B261">
        <v>0</v>
      </c>
      <c r="D261">
        <f t="shared" si="12"/>
        <v>90</v>
      </c>
      <c r="E261" t="str">
        <f t="shared" si="13"/>
        <v>Budapesti Gazdasági SZC Terézvárosi Technikum és Szakképző Iskola Kereskedelem</v>
      </c>
      <c r="F261">
        <f t="shared" si="14"/>
        <v>0</v>
      </c>
    </row>
    <row r="262" spans="1:6" x14ac:dyDescent="0.35">
      <c r="A262" t="s">
        <v>1395</v>
      </c>
      <c r="B262">
        <v>0</v>
      </c>
      <c r="D262">
        <f t="shared" si="12"/>
        <v>98</v>
      </c>
      <c r="E262" t="str">
        <f t="shared" si="13"/>
        <v>Budapesti Gazdasági SZC Varga István Közgazdasági Technikum Gazdálkodás és menedzsment</v>
      </c>
      <c r="F262">
        <f t="shared" si="14"/>
        <v>0</v>
      </c>
    </row>
    <row r="263" spans="1:6" x14ac:dyDescent="0.35">
      <c r="A263" t="s">
        <v>1396</v>
      </c>
      <c r="B263">
        <v>0</v>
      </c>
      <c r="D263">
        <f t="shared" si="12"/>
        <v>84</v>
      </c>
      <c r="E263" t="str">
        <f t="shared" si="13"/>
        <v>Budapesti Gazdasági SZC Varga István Közgazdasági Technikum Kereskedelem</v>
      </c>
      <c r="F263">
        <f t="shared" si="14"/>
        <v>0</v>
      </c>
    </row>
    <row r="264" spans="1:6" x14ac:dyDescent="0.35">
      <c r="A264" t="s">
        <v>1397</v>
      </c>
      <c r="B264">
        <v>1</v>
      </c>
      <c r="D264">
        <f t="shared" si="12"/>
        <v>92</v>
      </c>
      <c r="E264" t="str">
        <f t="shared" si="13"/>
        <v>Budapesti Gazdasági SZC Varga István Közgazdasági Technikum Turizmus-vendéglátás</v>
      </c>
      <c r="F264">
        <f t="shared" si="14"/>
        <v>1</v>
      </c>
    </row>
    <row r="265" spans="1:6" x14ac:dyDescent="0.35">
      <c r="A265" t="s">
        <v>1398</v>
      </c>
      <c r="B265">
        <v>0</v>
      </c>
      <c r="D265">
        <f t="shared" si="12"/>
        <v>73</v>
      </c>
      <c r="E265" t="str">
        <f t="shared" si="13"/>
        <v>Budapesti Gazdasági SZC Vásárhelyi Pál Technikum Kereskedelem</v>
      </c>
      <c r="F265">
        <f t="shared" si="14"/>
        <v>0</v>
      </c>
    </row>
    <row r="266" spans="1:6" x14ac:dyDescent="0.35">
      <c r="A266" t="s">
        <v>1399</v>
      </c>
      <c r="B266">
        <v>0</v>
      </c>
      <c r="D266">
        <f t="shared" si="12"/>
        <v>90</v>
      </c>
      <c r="E266" t="str">
        <f t="shared" si="13"/>
        <v>Budapesti Gazdasági SZC Vásárhelyi Pál Technikum Közlekedés és szállítmányozás</v>
      </c>
      <c r="F266">
        <f t="shared" si="14"/>
        <v>0</v>
      </c>
    </row>
    <row r="267" spans="1:6" x14ac:dyDescent="0.35">
      <c r="A267" t="s">
        <v>1400</v>
      </c>
      <c r="B267">
        <v>0</v>
      </c>
      <c r="D267">
        <f t="shared" si="12"/>
        <v>81</v>
      </c>
      <c r="E267" t="str">
        <f t="shared" si="13"/>
        <v>Budapesti Gazdasági SZC Vásárhelyi Pál Technikum Turizmus-vendéglátás</v>
      </c>
      <c r="F267">
        <f t="shared" si="14"/>
        <v>0</v>
      </c>
    </row>
    <row r="268" spans="1:6" x14ac:dyDescent="0.35">
      <c r="A268" t="s">
        <v>1401</v>
      </c>
      <c r="B268">
        <v>19</v>
      </c>
      <c r="D268">
        <f t="shared" si="12"/>
        <v>92</v>
      </c>
      <c r="E268" t="str">
        <f t="shared" si="13"/>
        <v>Budapesti Gépészeti SZC Arany János Technikum és Szakképző iskola Épületgépészet</v>
      </c>
      <c r="F268">
        <f t="shared" si="14"/>
        <v>19</v>
      </c>
    </row>
    <row r="269" spans="1:6" x14ac:dyDescent="0.35">
      <c r="A269" t="s">
        <v>1402</v>
      </c>
      <c r="B269">
        <v>0</v>
      </c>
      <c r="D269">
        <f t="shared" si="12"/>
        <v>66</v>
      </c>
      <c r="E269" t="str">
        <f t="shared" si="13"/>
        <v>Budapesti Gépészeti SZC Bánki Donát Technikum Gépészet</v>
      </c>
      <c r="F269">
        <f t="shared" si="14"/>
        <v>0</v>
      </c>
    </row>
    <row r="270" spans="1:6" x14ac:dyDescent="0.35">
      <c r="A270" t="s">
        <v>1403</v>
      </c>
      <c r="B270">
        <v>0</v>
      </c>
      <c r="D270">
        <f t="shared" si="12"/>
        <v>87</v>
      </c>
      <c r="E270" t="str">
        <f t="shared" si="13"/>
        <v>Budapesti Gépészeti SZC Bánki Donát Technikum Közlekedés és szállítmányozás</v>
      </c>
      <c r="F270">
        <f t="shared" si="14"/>
        <v>0</v>
      </c>
    </row>
    <row r="271" spans="1:6" x14ac:dyDescent="0.35">
      <c r="A271" t="s">
        <v>1404</v>
      </c>
      <c r="B271">
        <v>22</v>
      </c>
      <c r="D271">
        <f t="shared" si="12"/>
        <v>91</v>
      </c>
      <c r="E271" t="str">
        <f t="shared" si="13"/>
        <v>Budapesti Gépészeti SZC Bánki Donát Technikum Specializált gép- és járműgyártás</v>
      </c>
      <c r="F271">
        <f t="shared" si="14"/>
        <v>22</v>
      </c>
    </row>
    <row r="272" spans="1:6" x14ac:dyDescent="0.35">
      <c r="A272" t="s">
        <v>1405</v>
      </c>
      <c r="B272">
        <v>1</v>
      </c>
      <c r="D272">
        <f t="shared" si="12"/>
        <v>86</v>
      </c>
      <c r="E272" t="str">
        <f t="shared" si="13"/>
        <v>Budapesti Gépészeti SZC Bethlen Gábor Technikum Gazdálkodás és menedzsment</v>
      </c>
      <c r="F272">
        <f t="shared" si="14"/>
        <v>1</v>
      </c>
    </row>
    <row r="273" spans="1:6" x14ac:dyDescent="0.35">
      <c r="A273" t="s">
        <v>1406</v>
      </c>
      <c r="B273">
        <v>0</v>
      </c>
      <c r="D273">
        <f t="shared" si="12"/>
        <v>84</v>
      </c>
      <c r="E273" t="str">
        <f t="shared" si="13"/>
        <v>Budapesti Gépészeti SZC Bethlen Gábor Technikum Informatika és távközlés</v>
      </c>
      <c r="F273">
        <f t="shared" si="14"/>
        <v>0</v>
      </c>
    </row>
    <row r="274" spans="1:6" x14ac:dyDescent="0.35">
      <c r="A274" t="s">
        <v>1407</v>
      </c>
      <c r="B274">
        <v>0</v>
      </c>
      <c r="D274">
        <f t="shared" si="12"/>
        <v>89</v>
      </c>
      <c r="E274" t="str">
        <f t="shared" si="13"/>
        <v>Budapesti Gépészeti SZC Bethlen Gábor Technikum Közlekedés és szállítmányozás</v>
      </c>
      <c r="F274">
        <f t="shared" si="14"/>
        <v>0</v>
      </c>
    </row>
    <row r="275" spans="1:6" x14ac:dyDescent="0.35">
      <c r="A275" t="s">
        <v>1408</v>
      </c>
      <c r="B275">
        <v>0</v>
      </c>
      <c r="D275">
        <f t="shared" si="12"/>
        <v>87</v>
      </c>
      <c r="E275" t="str">
        <f t="shared" si="13"/>
        <v>Budapesti Gépészeti SZC Csonka János Technikum és Szakképző Iskola Gépészet</v>
      </c>
      <c r="F275">
        <f t="shared" si="14"/>
        <v>0</v>
      </c>
    </row>
    <row r="276" spans="1:6" x14ac:dyDescent="0.35">
      <c r="A276" t="s">
        <v>1409</v>
      </c>
      <c r="B276">
        <v>19</v>
      </c>
      <c r="D276">
        <f t="shared" si="12"/>
        <v>112</v>
      </c>
      <c r="E276" t="str">
        <f t="shared" si="13"/>
        <v>Budapesti Gépészeti SZC Csonka János Technikum és Szakképző Iskola Specializált gép- és járműgyártás</v>
      </c>
      <c r="F276">
        <f t="shared" si="14"/>
        <v>19</v>
      </c>
    </row>
    <row r="277" spans="1:6" x14ac:dyDescent="0.35">
      <c r="A277" t="s">
        <v>1410</v>
      </c>
      <c r="B277">
        <v>0</v>
      </c>
      <c r="D277">
        <f t="shared" si="12"/>
        <v>68</v>
      </c>
      <c r="E277" t="str">
        <f t="shared" si="13"/>
        <v>Budapesti Gépészeti SZC Eötvös Loránd Technikum Gépészet</v>
      </c>
      <c r="F277">
        <f t="shared" si="14"/>
        <v>0</v>
      </c>
    </row>
    <row r="278" spans="1:6" x14ac:dyDescent="0.35">
      <c r="A278" t="s">
        <v>1411</v>
      </c>
      <c r="B278">
        <v>0</v>
      </c>
      <c r="D278">
        <f t="shared" si="12"/>
        <v>84</v>
      </c>
      <c r="E278" t="str">
        <f t="shared" si="13"/>
        <v>Budapesti Gépészeti SZC Eötvös Loránd Technikum Informatika és távközlés</v>
      </c>
      <c r="F278">
        <f t="shared" si="14"/>
        <v>0</v>
      </c>
    </row>
    <row r="279" spans="1:6" x14ac:dyDescent="0.35">
      <c r="A279" t="s">
        <v>1412</v>
      </c>
      <c r="B279">
        <v>0</v>
      </c>
      <c r="D279">
        <f t="shared" si="12"/>
        <v>93</v>
      </c>
      <c r="E279" t="str">
        <f t="shared" si="13"/>
        <v>Budapesti Gépészeti SZC Eötvös Loránd Technikum Specializált gép- és járműgyártás</v>
      </c>
      <c r="F279">
        <f t="shared" si="14"/>
        <v>0</v>
      </c>
    </row>
    <row r="280" spans="1:6" x14ac:dyDescent="0.35">
      <c r="A280" t="s">
        <v>1413</v>
      </c>
      <c r="B280">
        <v>55</v>
      </c>
      <c r="D280">
        <f t="shared" si="12"/>
        <v>90</v>
      </c>
      <c r="E280" t="str">
        <f t="shared" si="13"/>
        <v>Budapesti Gépészeti SZC Fáy András Technikum Specializált gép- és járműgyártás</v>
      </c>
      <c r="F280">
        <f t="shared" si="14"/>
        <v>55</v>
      </c>
    </row>
    <row r="281" spans="1:6" x14ac:dyDescent="0.35">
      <c r="A281" t="s">
        <v>1414</v>
      </c>
      <c r="B281">
        <v>0</v>
      </c>
      <c r="D281">
        <f t="shared" si="12"/>
        <v>87</v>
      </c>
      <c r="E281" t="str">
        <f t="shared" si="13"/>
        <v>Budapesti Gépészeti SZC Ganz Ábrahám Két Tanítási Nyelvű Technikum Gépészet</v>
      </c>
      <c r="F281">
        <f t="shared" si="14"/>
        <v>0</v>
      </c>
    </row>
    <row r="282" spans="1:6" x14ac:dyDescent="0.35">
      <c r="A282" t="s">
        <v>1415</v>
      </c>
      <c r="B282">
        <v>0</v>
      </c>
      <c r="D282">
        <f t="shared" si="12"/>
        <v>103</v>
      </c>
      <c r="E282" t="str">
        <f t="shared" si="13"/>
        <v>Budapesti Gépészeti SZC Ganz Ábrahám Két Tanítási Nyelvű Technikum Informatika és távközlés</v>
      </c>
      <c r="F282">
        <f t="shared" si="14"/>
        <v>0</v>
      </c>
    </row>
    <row r="283" spans="1:6" x14ac:dyDescent="0.35">
      <c r="A283" t="s">
        <v>1416</v>
      </c>
      <c r="B283">
        <v>0</v>
      </c>
      <c r="D283">
        <f t="shared" si="12"/>
        <v>90</v>
      </c>
      <c r="E283" t="str">
        <f t="shared" si="13"/>
        <v>Budapesti Gépészeti SZC Katona József Technikum Elektronika és elektrotechnika</v>
      </c>
      <c r="F283">
        <f t="shared" si="14"/>
        <v>0</v>
      </c>
    </row>
    <row r="284" spans="1:6" x14ac:dyDescent="0.35">
      <c r="A284" t="s">
        <v>1417</v>
      </c>
      <c r="B284">
        <v>0</v>
      </c>
      <c r="D284">
        <f t="shared" si="12"/>
        <v>86</v>
      </c>
      <c r="E284" t="str">
        <f t="shared" si="13"/>
        <v>Budapesti Gépészeti SZC Katona József Technikum Gazdálkodás és menedzsment</v>
      </c>
      <c r="F284">
        <f t="shared" si="14"/>
        <v>0</v>
      </c>
    </row>
    <row r="285" spans="1:6" x14ac:dyDescent="0.35">
      <c r="A285" t="s">
        <v>1418</v>
      </c>
      <c r="B285">
        <v>0</v>
      </c>
      <c r="D285">
        <f t="shared" si="12"/>
        <v>68</v>
      </c>
      <c r="E285" t="str">
        <f t="shared" si="13"/>
        <v>Budapesti Gépészeti SZC Katona József Technikum Gépészet</v>
      </c>
      <c r="F285">
        <f t="shared" si="14"/>
        <v>0</v>
      </c>
    </row>
    <row r="286" spans="1:6" x14ac:dyDescent="0.35">
      <c r="A286" t="s">
        <v>1419</v>
      </c>
      <c r="B286">
        <v>0</v>
      </c>
      <c r="D286">
        <f t="shared" si="12"/>
        <v>84</v>
      </c>
      <c r="E286" t="str">
        <f t="shared" si="13"/>
        <v>Budapesti Gépészeti SZC Katona József Technikum Informatika és távközlés</v>
      </c>
      <c r="F286">
        <f t="shared" si="14"/>
        <v>0</v>
      </c>
    </row>
    <row r="287" spans="1:6" x14ac:dyDescent="0.35">
      <c r="A287" t="s">
        <v>1420</v>
      </c>
      <c r="B287">
        <v>9</v>
      </c>
      <c r="D287">
        <f t="shared" si="12"/>
        <v>88</v>
      </c>
      <c r="E287" t="str">
        <f t="shared" si="13"/>
        <v>Budapesti Gépészeti SZC Kossuth Lajos Két Tanítási Nyelvű Technikum Gépészet</v>
      </c>
      <c r="F287">
        <f t="shared" si="14"/>
        <v>9</v>
      </c>
    </row>
    <row r="288" spans="1:6" x14ac:dyDescent="0.35">
      <c r="A288" t="s">
        <v>1421</v>
      </c>
      <c r="B288">
        <v>0</v>
      </c>
      <c r="D288">
        <f t="shared" si="12"/>
        <v>109</v>
      </c>
      <c r="E288" t="str">
        <f t="shared" si="13"/>
        <v>Budapesti Gépészeti SZC Kossuth Lajos Két Tanítási Nyelvű Technikum Közlekedés és szállítmányozás</v>
      </c>
      <c r="F288">
        <f t="shared" si="14"/>
        <v>0</v>
      </c>
    </row>
    <row r="289" spans="1:6" x14ac:dyDescent="0.35">
      <c r="A289" t="s">
        <v>1422</v>
      </c>
      <c r="B289">
        <v>11</v>
      </c>
      <c r="D289">
        <f t="shared" si="12"/>
        <v>113</v>
      </c>
      <c r="E289" t="str">
        <f t="shared" si="13"/>
        <v>Budapesti Gépészeti SZC Kossuth Lajos Két Tanítási Nyelvű Technikum Specializált gép- és járműgyártás</v>
      </c>
      <c r="F289">
        <f t="shared" si="14"/>
        <v>11</v>
      </c>
    </row>
    <row r="290" spans="1:6" x14ac:dyDescent="0.35">
      <c r="A290" t="s">
        <v>1423</v>
      </c>
      <c r="B290">
        <v>0</v>
      </c>
      <c r="D290">
        <f t="shared" si="12"/>
        <v>91</v>
      </c>
      <c r="E290" t="str">
        <f t="shared" si="13"/>
        <v>Budapesti Gépészeti SZC Magyar Hajózási Technikum Közlekedés és szállítmányozás</v>
      </c>
      <c r="F290">
        <f t="shared" si="14"/>
        <v>0</v>
      </c>
    </row>
    <row r="291" spans="1:6" x14ac:dyDescent="0.35">
      <c r="A291" t="s">
        <v>1424</v>
      </c>
      <c r="B291">
        <v>0</v>
      </c>
      <c r="D291">
        <f t="shared" si="12"/>
        <v>67</v>
      </c>
      <c r="E291" t="str">
        <f t="shared" si="13"/>
        <v>Budapesti Gépészeti SZC Magyar Hajózási Technikum Sport</v>
      </c>
      <c r="F291">
        <f t="shared" si="14"/>
        <v>0</v>
      </c>
    </row>
    <row r="292" spans="1:6" x14ac:dyDescent="0.35">
      <c r="A292" t="s">
        <v>1425</v>
      </c>
      <c r="B292">
        <v>0</v>
      </c>
      <c r="D292">
        <f t="shared" si="12"/>
        <v>90</v>
      </c>
      <c r="E292" t="str">
        <f t="shared" si="13"/>
        <v>Budapesti Gépészeti SZC Mechatronikai Technikum Elektronika és elektrotechnika</v>
      </c>
      <c r="F292">
        <f t="shared" si="14"/>
        <v>0</v>
      </c>
    </row>
    <row r="293" spans="1:6" x14ac:dyDescent="0.35">
      <c r="A293" t="s">
        <v>1426</v>
      </c>
      <c r="B293">
        <v>0</v>
      </c>
      <c r="D293">
        <f t="shared" si="12"/>
        <v>68</v>
      </c>
      <c r="E293" t="str">
        <f t="shared" si="13"/>
        <v>Budapesti Gépészeti SZC Mechatronikai Technikum Gépészet</v>
      </c>
      <c r="F293">
        <f t="shared" si="14"/>
        <v>0</v>
      </c>
    </row>
    <row r="294" spans="1:6" x14ac:dyDescent="0.35">
      <c r="A294" t="s">
        <v>1427</v>
      </c>
      <c r="B294">
        <v>0</v>
      </c>
      <c r="D294">
        <f t="shared" si="12"/>
        <v>93</v>
      </c>
      <c r="E294" t="str">
        <f t="shared" si="13"/>
        <v>Budapesti Gépészeti SZC Mechatronikai Technikum Specializált gép- és járműgyártás</v>
      </c>
      <c r="F294">
        <f t="shared" si="14"/>
        <v>0</v>
      </c>
    </row>
    <row r="295" spans="1:6" x14ac:dyDescent="0.35">
      <c r="A295" t="s">
        <v>1428</v>
      </c>
      <c r="B295">
        <v>0</v>
      </c>
      <c r="D295">
        <f t="shared" si="12"/>
        <v>110</v>
      </c>
      <c r="E295" t="str">
        <f t="shared" si="13"/>
        <v>Budapesti Gépészeti SZC Öveges József Technikum és Szakképző iskola Elektronika és elektrotechnika</v>
      </c>
      <c r="F295">
        <f t="shared" si="14"/>
        <v>0</v>
      </c>
    </row>
    <row r="296" spans="1:6" x14ac:dyDescent="0.35">
      <c r="A296" t="s">
        <v>1429</v>
      </c>
      <c r="B296">
        <v>0</v>
      </c>
      <c r="D296">
        <f t="shared" si="12"/>
        <v>94</v>
      </c>
      <c r="E296" t="str">
        <f t="shared" si="13"/>
        <v>Budapesti Gépészeti SZC Öveges József Technikum és Szakképző iskola Épületgépészet</v>
      </c>
      <c r="F296">
        <f t="shared" si="14"/>
        <v>0</v>
      </c>
    </row>
    <row r="297" spans="1:6" x14ac:dyDescent="0.35">
      <c r="A297" t="s">
        <v>1430</v>
      </c>
      <c r="B297">
        <v>0</v>
      </c>
      <c r="D297">
        <f t="shared" si="12"/>
        <v>88</v>
      </c>
      <c r="E297" t="str">
        <f t="shared" si="13"/>
        <v>Budapesti Gépészeti SZC Öveges József Technikum és Szakképző iskola Gépészet</v>
      </c>
      <c r="F297">
        <f t="shared" si="14"/>
        <v>0</v>
      </c>
    </row>
    <row r="298" spans="1:6" x14ac:dyDescent="0.35">
      <c r="A298" t="s">
        <v>1431</v>
      </c>
      <c r="B298">
        <v>0</v>
      </c>
      <c r="D298">
        <f t="shared" si="12"/>
        <v>106</v>
      </c>
      <c r="E298" t="str">
        <f t="shared" si="13"/>
        <v>Budapesti Gépészeti SZC Öveges József Technikum és Szakképző iskola Környezetvédelem és vízügy</v>
      </c>
      <c r="F298">
        <f t="shared" si="14"/>
        <v>0</v>
      </c>
    </row>
    <row r="299" spans="1:6" x14ac:dyDescent="0.35">
      <c r="A299" t="s">
        <v>1432</v>
      </c>
      <c r="B299">
        <v>0</v>
      </c>
      <c r="D299">
        <f t="shared" si="12"/>
        <v>113</v>
      </c>
      <c r="E299" t="str">
        <f t="shared" si="13"/>
        <v>Budapesti Gépészeti SZC Öveges József Technikum és Szakképző iskola Specializált gép- és járműgyártás</v>
      </c>
      <c r="F299">
        <f t="shared" si="14"/>
        <v>0</v>
      </c>
    </row>
    <row r="300" spans="1:6" x14ac:dyDescent="0.35">
      <c r="A300" t="s">
        <v>1433</v>
      </c>
      <c r="B300">
        <v>14</v>
      </c>
      <c r="D300">
        <f t="shared" si="12"/>
        <v>86</v>
      </c>
      <c r="E300" t="str">
        <f t="shared" si="13"/>
        <v>Budapesti Gépészeti SZC Szily Kálmán Technikum és Kollégium Épületgépészet</v>
      </c>
      <c r="F300">
        <f t="shared" si="14"/>
        <v>14</v>
      </c>
    </row>
    <row r="301" spans="1:6" x14ac:dyDescent="0.35">
      <c r="A301" t="s">
        <v>1434</v>
      </c>
      <c r="B301">
        <v>0</v>
      </c>
      <c r="D301">
        <f t="shared" si="12"/>
        <v>80</v>
      </c>
      <c r="E301" t="str">
        <f t="shared" si="13"/>
        <v>Budapesti Gépészeti SZC Szily Kálmán Technikum és Kollégium Gépészet</v>
      </c>
      <c r="F301">
        <f t="shared" si="14"/>
        <v>0</v>
      </c>
    </row>
    <row r="302" spans="1:6" x14ac:dyDescent="0.35">
      <c r="A302" t="s">
        <v>1435</v>
      </c>
      <c r="B302">
        <v>32</v>
      </c>
      <c r="D302">
        <f t="shared" si="12"/>
        <v>96</v>
      </c>
      <c r="E302" t="str">
        <f t="shared" si="13"/>
        <v>Budapesti Gépészeti SZC Szily Kálmán Technikum és Kollégium Informatika és távközlés</v>
      </c>
      <c r="F302">
        <f t="shared" si="14"/>
        <v>32</v>
      </c>
    </row>
    <row r="303" spans="1:6" x14ac:dyDescent="0.35">
      <c r="A303" t="s">
        <v>1436</v>
      </c>
      <c r="B303">
        <v>0</v>
      </c>
      <c r="D303">
        <f t="shared" si="12"/>
        <v>79</v>
      </c>
      <c r="E303" t="str">
        <f t="shared" si="13"/>
        <v>Budapesti Gépészeti SZC Szily Kálmán Technikum és Kollégium Kreatív</v>
      </c>
      <c r="F303">
        <f t="shared" si="14"/>
        <v>0</v>
      </c>
    </row>
    <row r="304" spans="1:6" x14ac:dyDescent="0.35">
      <c r="A304" t="s">
        <v>1437</v>
      </c>
      <c r="B304">
        <v>22</v>
      </c>
      <c r="D304">
        <f t="shared" si="12"/>
        <v>84</v>
      </c>
      <c r="E304" t="str">
        <f t="shared" si="13"/>
        <v>Budapesti Innovatív Technikum, Gimnázium és Szakképző Iskola Egészségügy</v>
      </c>
      <c r="F304">
        <f t="shared" si="14"/>
        <v>22</v>
      </c>
    </row>
    <row r="305" spans="1:6" x14ac:dyDescent="0.35">
      <c r="A305" t="s">
        <v>1438</v>
      </c>
      <c r="B305">
        <v>8</v>
      </c>
      <c r="D305">
        <f t="shared" si="12"/>
        <v>99</v>
      </c>
      <c r="E305" t="str">
        <f t="shared" si="13"/>
        <v>Budapesti Innovatív Technikum, Gimnázium és Szakképző Iskola Gazdálkodás és menedzsment</v>
      </c>
      <c r="F305">
        <f t="shared" si="14"/>
        <v>8</v>
      </c>
    </row>
    <row r="306" spans="1:6" x14ac:dyDescent="0.35">
      <c r="A306" t="s">
        <v>1439</v>
      </c>
      <c r="B306">
        <v>13</v>
      </c>
      <c r="D306">
        <f t="shared" si="12"/>
        <v>85</v>
      </c>
      <c r="E306" t="str">
        <f t="shared" si="13"/>
        <v>Budapesti Innovatív Technikum, Gimnázium és Szakképző Iskola Kereskedelem</v>
      </c>
      <c r="F306">
        <f t="shared" si="14"/>
        <v>13</v>
      </c>
    </row>
    <row r="307" spans="1:6" x14ac:dyDescent="0.35">
      <c r="A307" t="s">
        <v>1440</v>
      </c>
      <c r="B307">
        <v>71</v>
      </c>
      <c r="D307">
        <f t="shared" si="12"/>
        <v>80</v>
      </c>
      <c r="E307" t="str">
        <f t="shared" si="13"/>
        <v>Budapesti Innovatív Technikum, Gimnázium és Szakképző Iskola Kreatív</v>
      </c>
      <c r="F307">
        <f t="shared" si="14"/>
        <v>71</v>
      </c>
    </row>
    <row r="308" spans="1:6" x14ac:dyDescent="0.35">
      <c r="A308" t="s">
        <v>1441</v>
      </c>
      <c r="B308">
        <v>0</v>
      </c>
      <c r="D308">
        <f t="shared" si="12"/>
        <v>93</v>
      </c>
      <c r="E308" t="str">
        <f t="shared" si="13"/>
        <v>Budapesti Innovatív Technikum, Gimnázium és Szakképző Iskola Turizmus-vendéglátás</v>
      </c>
      <c r="F308">
        <f t="shared" si="14"/>
        <v>0</v>
      </c>
    </row>
    <row r="309" spans="1:6" x14ac:dyDescent="0.35">
      <c r="A309" t="s">
        <v>1442</v>
      </c>
      <c r="B309">
        <v>133</v>
      </c>
      <c r="D309">
        <f t="shared" si="12"/>
        <v>82</v>
      </c>
      <c r="E309" t="str">
        <f t="shared" si="13"/>
        <v>Budapesti Komplex SZC Erzsébet Királyné Szépészeti Technikum Szépészet</v>
      </c>
      <c r="F309">
        <f t="shared" si="14"/>
        <v>133</v>
      </c>
    </row>
    <row r="310" spans="1:6" x14ac:dyDescent="0.35">
      <c r="A310" t="s">
        <v>1443</v>
      </c>
      <c r="B310">
        <v>31</v>
      </c>
      <c r="D310">
        <f t="shared" si="12"/>
        <v>104</v>
      </c>
      <c r="E310" t="str">
        <f t="shared" si="13"/>
        <v>Budapesti Komplex SZC Gundel Károly Vendéglátó és Turisztikai Technikum Turizmus-vendéglátás</v>
      </c>
      <c r="F310">
        <f t="shared" si="14"/>
        <v>31</v>
      </c>
    </row>
    <row r="311" spans="1:6" x14ac:dyDescent="0.35">
      <c r="A311" t="s">
        <v>1444</v>
      </c>
      <c r="B311">
        <v>0</v>
      </c>
      <c r="D311">
        <f t="shared" si="12"/>
        <v>100</v>
      </c>
      <c r="E311" t="str">
        <f t="shared" si="13"/>
        <v>Budapesti Komplex SZC Kaesz Gyula Faipari Technikum és Szakképző Iskola Fa- és bútoripar</v>
      </c>
      <c r="F311">
        <f t="shared" si="14"/>
        <v>0</v>
      </c>
    </row>
    <row r="312" spans="1:6" x14ac:dyDescent="0.35">
      <c r="A312" t="s">
        <v>1445</v>
      </c>
      <c r="B312">
        <v>49</v>
      </c>
      <c r="D312">
        <f t="shared" si="12"/>
        <v>79</v>
      </c>
      <c r="E312" t="str">
        <f t="shared" si="13"/>
        <v>Budapesti Komplex SZC Kézművesipari Technikum Egészségügyi technika</v>
      </c>
      <c r="F312">
        <f t="shared" si="14"/>
        <v>49</v>
      </c>
    </row>
    <row r="313" spans="1:6" x14ac:dyDescent="0.35">
      <c r="A313" t="s">
        <v>1446</v>
      </c>
      <c r="B313">
        <v>15</v>
      </c>
      <c r="D313">
        <f t="shared" si="12"/>
        <v>65</v>
      </c>
      <c r="E313" t="str">
        <f t="shared" si="13"/>
        <v>Budapesti Komplex SZC Kézművesipari Technikum Kreatív</v>
      </c>
      <c r="F313">
        <f t="shared" si="14"/>
        <v>15</v>
      </c>
    </row>
    <row r="314" spans="1:6" x14ac:dyDescent="0.35">
      <c r="A314" t="s">
        <v>1447</v>
      </c>
      <c r="B314">
        <v>0</v>
      </c>
      <c r="D314">
        <f t="shared" si="12"/>
        <v>49</v>
      </c>
      <c r="E314" t="str">
        <f t="shared" si="13"/>
        <v>Budapesti Komplex SZC Kézművesipari T</v>
      </c>
      <c r="F314">
        <f t="shared" si="14"/>
        <v>0</v>
      </c>
    </row>
    <row r="315" spans="1:6" x14ac:dyDescent="0.35">
      <c r="A315" t="s">
        <v>1448</v>
      </c>
      <c r="B315">
        <v>0</v>
      </c>
      <c r="D315">
        <f t="shared" si="12"/>
        <v>91</v>
      </c>
      <c r="E315" t="str">
        <f t="shared" si="13"/>
        <v>Budapesti Komplex SZC Kozma Lajos Faipari és Kreatív Technikum Fa- és bútoripar</v>
      </c>
      <c r="F315">
        <f t="shared" si="14"/>
        <v>0</v>
      </c>
    </row>
    <row r="316" spans="1:6" x14ac:dyDescent="0.35">
      <c r="A316" t="s">
        <v>1449</v>
      </c>
      <c r="B316">
        <v>0</v>
      </c>
      <c r="D316">
        <f t="shared" si="12"/>
        <v>82</v>
      </c>
      <c r="E316" t="str">
        <f t="shared" si="13"/>
        <v>Budapesti Komplex SZC Kozma Lajos Faipari és Kreatív Technikum Kreatív</v>
      </c>
      <c r="F316">
        <f t="shared" si="14"/>
        <v>0</v>
      </c>
    </row>
    <row r="317" spans="1:6" x14ac:dyDescent="0.35">
      <c r="A317" t="s">
        <v>1450</v>
      </c>
      <c r="B317">
        <v>0</v>
      </c>
      <c r="D317">
        <f t="shared" si="12"/>
        <v>59</v>
      </c>
      <c r="E317" t="str">
        <f t="shared" si="13"/>
        <v>Budapesti Komplex SZC Kreatív Technikum Kreatív</v>
      </c>
      <c r="F317">
        <f t="shared" si="14"/>
        <v>0</v>
      </c>
    </row>
    <row r="318" spans="1:6" x14ac:dyDescent="0.35">
      <c r="A318" t="s">
        <v>1451</v>
      </c>
      <c r="B318">
        <v>0</v>
      </c>
      <c r="D318">
        <f t="shared" si="12"/>
        <v>43</v>
      </c>
      <c r="E318" t="str">
        <f t="shared" si="13"/>
        <v>Budapesti Komplex SZC Kreatív T</v>
      </c>
      <c r="F318">
        <f t="shared" si="14"/>
        <v>0</v>
      </c>
    </row>
    <row r="319" spans="1:6" x14ac:dyDescent="0.35">
      <c r="A319" t="s">
        <v>1452</v>
      </c>
      <c r="B319">
        <v>0</v>
      </c>
      <c r="D319">
        <f t="shared" si="12"/>
        <v>72</v>
      </c>
      <c r="E319" t="str">
        <f t="shared" si="13"/>
        <v>Budapesti Komplex SZC Kreatív Technikum Turizmus-vendéglátás</v>
      </c>
      <c r="F319">
        <f t="shared" si="14"/>
        <v>0</v>
      </c>
    </row>
    <row r="320" spans="1:6" x14ac:dyDescent="0.35">
      <c r="A320" t="s">
        <v>1453</v>
      </c>
      <c r="B320">
        <v>0</v>
      </c>
      <c r="D320">
        <f t="shared" si="12"/>
        <v>83</v>
      </c>
      <c r="E320" t="str">
        <f t="shared" si="13"/>
        <v>Budapesti Komplex SZC Mándy Iván Szakképző Iskola és Szakiskola Előkész</v>
      </c>
      <c r="F320">
        <f t="shared" si="14"/>
        <v>0</v>
      </c>
    </row>
    <row r="321" spans="1:6" x14ac:dyDescent="0.35">
      <c r="A321" t="s">
        <v>1454</v>
      </c>
      <c r="B321">
        <v>0</v>
      </c>
      <c r="D321">
        <f t="shared" si="12"/>
        <v>88</v>
      </c>
      <c r="E321" t="str">
        <f t="shared" si="13"/>
        <v>Budapesti Komplex SZC Mándy Iván Szakképző Iskola és Szakiskola Kereskedelem</v>
      </c>
      <c r="F321">
        <f t="shared" si="14"/>
        <v>0</v>
      </c>
    </row>
    <row r="322" spans="1:6" x14ac:dyDescent="0.35">
      <c r="A322" t="s">
        <v>1455</v>
      </c>
      <c r="B322">
        <v>0</v>
      </c>
      <c r="D322">
        <f t="shared" si="12"/>
        <v>83</v>
      </c>
      <c r="E322" t="str">
        <f t="shared" si="13"/>
        <v>Budapesti Komplex SZC Mándy Iván Szakképző Iskola és Szakiskola Kreatív</v>
      </c>
      <c r="F322">
        <f t="shared" si="14"/>
        <v>0</v>
      </c>
    </row>
    <row r="323" spans="1:6" x14ac:dyDescent="0.35">
      <c r="A323" t="s">
        <v>1456</v>
      </c>
      <c r="B323">
        <v>0</v>
      </c>
      <c r="D323">
        <f t="shared" ref="D323:D386" si="15">LEN(A323)</f>
        <v>76</v>
      </c>
      <c r="E323" t="str">
        <f t="shared" ref="E323:E386" si="16">LEFT(A323,D323-12)</f>
        <v xml:space="preserve">Budapesti Komplex SZC Mándy Iván Szakképző Iskola és Szakiskola </v>
      </c>
      <c r="F323">
        <f t="shared" ref="F323:F386" si="17">B323</f>
        <v>0</v>
      </c>
    </row>
    <row r="324" spans="1:6" x14ac:dyDescent="0.35">
      <c r="A324" t="s">
        <v>1457</v>
      </c>
      <c r="B324">
        <v>0</v>
      </c>
      <c r="D324">
        <f t="shared" si="15"/>
        <v>96</v>
      </c>
      <c r="E324" t="str">
        <f t="shared" si="16"/>
        <v>Budapesti Komplex SZC Mándy Iván Szakképző Iskola és Szakiskola Turizmus-vendéglátás</v>
      </c>
      <c r="F324">
        <f t="shared" si="17"/>
        <v>0</v>
      </c>
    </row>
    <row r="325" spans="1:6" x14ac:dyDescent="0.35">
      <c r="A325" t="s">
        <v>1458</v>
      </c>
      <c r="B325">
        <v>0</v>
      </c>
      <c r="D325">
        <f t="shared" si="15"/>
        <v>83</v>
      </c>
      <c r="E325" t="str">
        <f t="shared" si="16"/>
        <v>Budapesti Komplex SZC Pogány Frigyes Technikum Informatika és távközlés</v>
      </c>
      <c r="F325">
        <f t="shared" si="17"/>
        <v>0</v>
      </c>
    </row>
    <row r="326" spans="1:6" x14ac:dyDescent="0.35">
      <c r="A326" t="s">
        <v>1459</v>
      </c>
      <c r="B326">
        <v>0</v>
      </c>
      <c r="D326">
        <f t="shared" si="15"/>
        <v>64</v>
      </c>
      <c r="E326" t="str">
        <f t="shared" si="16"/>
        <v>Budapesti Komplex SZC Pogány Frigyes Technikum Sport</v>
      </c>
      <c r="F326">
        <f t="shared" si="17"/>
        <v>0</v>
      </c>
    </row>
    <row r="327" spans="1:6" x14ac:dyDescent="0.35">
      <c r="A327" t="s">
        <v>1460</v>
      </c>
      <c r="B327">
        <v>9</v>
      </c>
      <c r="D327">
        <f t="shared" si="15"/>
        <v>100</v>
      </c>
      <c r="E327" t="str">
        <f t="shared" si="16"/>
        <v>Budapesti Komplex SZC Schulek Frigyes Két Tanítási Nyelvű Építőipari Technikum Építőipar</v>
      </c>
      <c r="F327">
        <f t="shared" si="17"/>
        <v>9</v>
      </c>
    </row>
    <row r="328" spans="1:6" x14ac:dyDescent="0.35">
      <c r="A328" t="s">
        <v>1461</v>
      </c>
      <c r="B328">
        <v>0</v>
      </c>
      <c r="D328">
        <f t="shared" si="15"/>
        <v>98</v>
      </c>
      <c r="E328" t="str">
        <f t="shared" si="16"/>
        <v>Budapesti Komplex SZC Szamos Mátyás Technikum és Szakképző Iskola Turizmus-vendéglátás</v>
      </c>
      <c r="F328">
        <f t="shared" si="17"/>
        <v>0</v>
      </c>
    </row>
    <row r="329" spans="1:6" x14ac:dyDescent="0.35">
      <c r="A329" t="s">
        <v>1462</v>
      </c>
      <c r="B329">
        <v>0</v>
      </c>
      <c r="D329">
        <f t="shared" si="15"/>
        <v>119</v>
      </c>
      <c r="E329" t="str">
        <f t="shared" si="16"/>
        <v>Budapesti Komplex SZC Weiss Manfréd Technikum, Szakképző Iskola és Kollégium Elektronika és elektrotechnika</v>
      </c>
      <c r="F329">
        <f t="shared" si="17"/>
        <v>0</v>
      </c>
    </row>
    <row r="330" spans="1:6" x14ac:dyDescent="0.35">
      <c r="A330" t="s">
        <v>1463</v>
      </c>
      <c r="B330">
        <v>0</v>
      </c>
      <c r="D330">
        <f t="shared" si="15"/>
        <v>97</v>
      </c>
      <c r="E330" t="str">
        <f t="shared" si="16"/>
        <v>Budapesti Komplex SZC Weiss Manfréd Technikum, Szakképző Iskola és Kollégium Gépészet</v>
      </c>
      <c r="F330">
        <f t="shared" si="17"/>
        <v>0</v>
      </c>
    </row>
    <row r="331" spans="1:6" x14ac:dyDescent="0.35">
      <c r="A331" t="s">
        <v>1464</v>
      </c>
      <c r="B331">
        <v>0</v>
      </c>
      <c r="D331">
        <f t="shared" si="15"/>
        <v>99</v>
      </c>
      <c r="E331" t="str">
        <f t="shared" si="16"/>
        <v>Budapesti Komplex SZC Weiss Manfréd Technikum, Szakképző Iskola és Kollégium Honvédelem</v>
      </c>
      <c r="F331">
        <f t="shared" si="17"/>
        <v>0</v>
      </c>
    </row>
    <row r="332" spans="1:6" x14ac:dyDescent="0.35">
      <c r="A332" t="s">
        <v>1465</v>
      </c>
      <c r="B332">
        <v>0</v>
      </c>
      <c r="D332">
        <f t="shared" si="15"/>
        <v>113</v>
      </c>
      <c r="E332" t="str">
        <f t="shared" si="16"/>
        <v>Budapesti Komplex SZC Weiss Manfréd Technikum, Szakképző Iskola és Kollégium Informatika és távközlés</v>
      </c>
      <c r="F332">
        <f t="shared" si="17"/>
        <v>0</v>
      </c>
    </row>
    <row r="333" spans="1:6" x14ac:dyDescent="0.35">
      <c r="A333" t="s">
        <v>1466</v>
      </c>
      <c r="B333">
        <v>0</v>
      </c>
      <c r="D333">
        <f t="shared" si="15"/>
        <v>114</v>
      </c>
      <c r="E333" t="str">
        <f t="shared" si="16"/>
        <v>Budapesti Komplex SZC Weiss Manfréd Technikum, Szakképző Iskola és Kollégium Rendészet és közszolgálat</v>
      </c>
      <c r="F333">
        <f t="shared" si="17"/>
        <v>0</v>
      </c>
    </row>
    <row r="334" spans="1:6" x14ac:dyDescent="0.35">
      <c r="A334" t="s">
        <v>1467</v>
      </c>
      <c r="B334">
        <v>1</v>
      </c>
      <c r="D334">
        <f t="shared" si="15"/>
        <v>95</v>
      </c>
      <c r="E334" t="str">
        <f t="shared" si="16"/>
        <v>Budapesti Komplex SZC Ybl Miklós Építőipari Technikum és Szakképző Iskola Építőipar</v>
      </c>
      <c r="F334">
        <f t="shared" si="17"/>
        <v>1</v>
      </c>
    </row>
    <row r="335" spans="1:6" x14ac:dyDescent="0.35">
      <c r="A335" t="s">
        <v>1468</v>
      </c>
      <c r="B335">
        <v>0</v>
      </c>
      <c r="D335">
        <f t="shared" si="15"/>
        <v>100</v>
      </c>
      <c r="E335" t="str">
        <f t="shared" si="16"/>
        <v>Budapesti Műszaki SZC Bláthy Ottó Titusz Informatikai Technikum Informatika és távközlés</v>
      </c>
      <c r="F335">
        <f t="shared" si="17"/>
        <v>0</v>
      </c>
    </row>
    <row r="336" spans="1:6" x14ac:dyDescent="0.35">
      <c r="A336" t="s">
        <v>1469</v>
      </c>
      <c r="B336">
        <v>0</v>
      </c>
      <c r="D336">
        <f t="shared" si="15"/>
        <v>108</v>
      </c>
      <c r="E336" t="str">
        <f t="shared" si="16"/>
        <v>Budapesti Műszaki SZC Bolyai János Műszaki Technikum és Kollégium Elektronika és elektrotechnika</v>
      </c>
      <c r="F336">
        <f t="shared" si="17"/>
        <v>0</v>
      </c>
    </row>
    <row r="337" spans="1:6" x14ac:dyDescent="0.35">
      <c r="A337" t="s">
        <v>1470</v>
      </c>
      <c r="B337">
        <v>0</v>
      </c>
      <c r="D337">
        <f t="shared" si="15"/>
        <v>102</v>
      </c>
      <c r="E337" t="str">
        <f t="shared" si="16"/>
        <v>Budapesti Műszaki SZC Bolyai János Műszaki Technikum és Kollégium Informatika és távközlés</v>
      </c>
      <c r="F337">
        <f t="shared" si="17"/>
        <v>0</v>
      </c>
    </row>
    <row r="338" spans="1:6" x14ac:dyDescent="0.35">
      <c r="A338" t="s">
        <v>1471</v>
      </c>
      <c r="B338">
        <v>0</v>
      </c>
      <c r="D338">
        <f t="shared" si="15"/>
        <v>108</v>
      </c>
      <c r="E338" t="str">
        <f t="shared" si="16"/>
        <v>Budapesti Műszaki SZC Egressy Gábor Két Tanítási Nyelvű Technikum Elektronika és elektrotechnika</v>
      </c>
      <c r="F338">
        <f t="shared" si="17"/>
        <v>0</v>
      </c>
    </row>
    <row r="339" spans="1:6" x14ac:dyDescent="0.35">
      <c r="A339" t="s">
        <v>1472</v>
      </c>
      <c r="B339">
        <v>0</v>
      </c>
      <c r="D339">
        <f t="shared" si="15"/>
        <v>102</v>
      </c>
      <c r="E339" t="str">
        <f t="shared" si="16"/>
        <v>Budapesti Műszaki SZC Egressy Gábor Két Tanítási Nyelvű Technikum Informatika és távközlés</v>
      </c>
      <c r="F339">
        <f t="shared" si="17"/>
        <v>0</v>
      </c>
    </row>
    <row r="340" spans="1:6" x14ac:dyDescent="0.35">
      <c r="A340" t="s">
        <v>1473</v>
      </c>
      <c r="B340">
        <v>0</v>
      </c>
      <c r="D340">
        <f t="shared" si="15"/>
        <v>83</v>
      </c>
      <c r="E340" t="str">
        <f t="shared" si="16"/>
        <v>Budapesti Műszaki SZC Egressy Gábor Két Tanítási Nyelvű Technikum Sport</v>
      </c>
      <c r="F340">
        <f t="shared" si="17"/>
        <v>0</v>
      </c>
    </row>
    <row r="341" spans="1:6" x14ac:dyDescent="0.35">
      <c r="A341" t="s">
        <v>1474</v>
      </c>
      <c r="B341">
        <v>0</v>
      </c>
      <c r="D341">
        <f t="shared" si="15"/>
        <v>95</v>
      </c>
      <c r="E341" t="str">
        <f t="shared" si="16"/>
        <v>Budapesti Műszaki SZC Neumann János Informatikai Technikum Informatika és távközlés</v>
      </c>
      <c r="F341">
        <f t="shared" si="17"/>
        <v>0</v>
      </c>
    </row>
    <row r="342" spans="1:6" x14ac:dyDescent="0.35">
      <c r="A342" t="s">
        <v>1475</v>
      </c>
      <c r="B342">
        <v>0</v>
      </c>
      <c r="D342">
        <f t="shared" si="15"/>
        <v>111</v>
      </c>
      <c r="E342" t="str">
        <f t="shared" si="16"/>
        <v>Budapesti Műszaki SZC Pataky István Híradásipari és Informatikai Technikum Informatika és távközlés</v>
      </c>
      <c r="F342">
        <f t="shared" si="17"/>
        <v>0</v>
      </c>
    </row>
    <row r="343" spans="1:6" x14ac:dyDescent="0.35">
      <c r="A343" t="s">
        <v>1476</v>
      </c>
      <c r="B343">
        <v>28</v>
      </c>
      <c r="D343">
        <f t="shared" si="15"/>
        <v>101</v>
      </c>
      <c r="E343" t="str">
        <f t="shared" si="16"/>
        <v>Budapesti Műszaki SZC Petrik Lajos Két Tanítási Nyelvű Technikum Informatika és távközlés</v>
      </c>
      <c r="F343">
        <f t="shared" si="17"/>
        <v>28</v>
      </c>
    </row>
    <row r="344" spans="1:6" x14ac:dyDescent="0.35">
      <c r="A344" t="s">
        <v>1477</v>
      </c>
      <c r="B344">
        <v>14</v>
      </c>
      <c r="D344">
        <f t="shared" si="15"/>
        <v>103</v>
      </c>
      <c r="E344" t="str">
        <f t="shared" si="16"/>
        <v>Budapesti Műszaki SZC Petrik Lajos Két Tanítási Nyelvű Technikum Környezetvédelem és vízügy</v>
      </c>
      <c r="F344">
        <f t="shared" si="17"/>
        <v>14</v>
      </c>
    </row>
    <row r="345" spans="1:6" x14ac:dyDescent="0.35">
      <c r="A345" t="s">
        <v>1478</v>
      </c>
      <c r="B345">
        <v>20</v>
      </c>
      <c r="D345">
        <f t="shared" si="15"/>
        <v>85</v>
      </c>
      <c r="E345" t="str">
        <f t="shared" si="16"/>
        <v>Budapesti Műszaki SZC Petrik Lajos Két Tanítási Nyelvű Technikum Vegyipar</v>
      </c>
      <c r="F345">
        <f t="shared" si="17"/>
        <v>20</v>
      </c>
    </row>
    <row r="346" spans="1:6" x14ac:dyDescent="0.35">
      <c r="A346" t="s">
        <v>1479</v>
      </c>
      <c r="B346">
        <v>0</v>
      </c>
      <c r="D346">
        <f t="shared" si="15"/>
        <v>110</v>
      </c>
      <c r="E346" t="str">
        <f t="shared" si="16"/>
        <v>Budapesti Műszaki SZC Puskás Tivadar Távközlési és Informatikai Technikum Informatika és távközlés</v>
      </c>
      <c r="F346">
        <f t="shared" si="17"/>
        <v>0</v>
      </c>
    </row>
    <row r="347" spans="1:6" x14ac:dyDescent="0.35">
      <c r="A347" t="s">
        <v>1480</v>
      </c>
      <c r="B347">
        <v>0</v>
      </c>
      <c r="D347">
        <f t="shared" si="15"/>
        <v>76</v>
      </c>
      <c r="E347" t="str">
        <f t="shared" si="16"/>
        <v>Budapesti Műszaki SZC Than Károly Ökoiskola és Technikum Előkész</v>
      </c>
      <c r="F347">
        <f t="shared" si="17"/>
        <v>0</v>
      </c>
    </row>
    <row r="348" spans="1:6" x14ac:dyDescent="0.35">
      <c r="A348" t="s">
        <v>1481</v>
      </c>
      <c r="B348">
        <v>4</v>
      </c>
      <c r="D348">
        <f t="shared" si="15"/>
        <v>79</v>
      </c>
      <c r="E348" t="str">
        <f t="shared" si="16"/>
        <v>Budapesti Műszaki SZC Than Károly Ökoiskola és Technikum Honvédelem</v>
      </c>
      <c r="F348">
        <f t="shared" si="17"/>
        <v>4</v>
      </c>
    </row>
    <row r="349" spans="1:6" x14ac:dyDescent="0.35">
      <c r="A349" t="s">
        <v>1482</v>
      </c>
      <c r="B349">
        <v>0</v>
      </c>
      <c r="D349">
        <f t="shared" si="15"/>
        <v>93</v>
      </c>
      <c r="E349" t="str">
        <f t="shared" si="16"/>
        <v>Budapesti Műszaki SZC Than Károly Ökoiskola és Technikum Informatika és távközlés</v>
      </c>
      <c r="F349">
        <f t="shared" si="17"/>
        <v>0</v>
      </c>
    </row>
    <row r="350" spans="1:6" x14ac:dyDescent="0.35">
      <c r="A350" t="s">
        <v>1483</v>
      </c>
      <c r="B350">
        <v>0</v>
      </c>
      <c r="D350">
        <f t="shared" si="15"/>
        <v>95</v>
      </c>
      <c r="E350" t="str">
        <f t="shared" si="16"/>
        <v>Budapesti Műszaki SZC Than Károly Ökoiskola és Technikum Környezetvédelem és vízügy</v>
      </c>
      <c r="F350">
        <f t="shared" si="17"/>
        <v>0</v>
      </c>
    </row>
    <row r="351" spans="1:6" x14ac:dyDescent="0.35">
      <c r="A351" t="s">
        <v>1484</v>
      </c>
      <c r="B351">
        <v>0</v>
      </c>
      <c r="D351">
        <f t="shared" si="15"/>
        <v>94</v>
      </c>
      <c r="E351" t="str">
        <f t="shared" si="16"/>
        <v>Budapesti Műszaki SZC Than Károly Ökoiskola és Technikum Rendészet és közszolgálat</v>
      </c>
      <c r="F351">
        <f t="shared" si="17"/>
        <v>0</v>
      </c>
    </row>
    <row r="352" spans="1:6" x14ac:dyDescent="0.35">
      <c r="A352" t="s">
        <v>1485</v>
      </c>
      <c r="B352">
        <v>0</v>
      </c>
      <c r="D352">
        <f t="shared" si="15"/>
        <v>77</v>
      </c>
      <c r="E352" t="str">
        <f t="shared" si="16"/>
        <v>Budapesti Műszaki SZC Than Károly Ökoiskola és Technikum Vegyipar</v>
      </c>
      <c r="F352">
        <f t="shared" si="17"/>
        <v>0</v>
      </c>
    </row>
    <row r="353" spans="1:6" x14ac:dyDescent="0.35">
      <c r="A353" t="s">
        <v>1486</v>
      </c>
      <c r="B353">
        <v>0</v>
      </c>
      <c r="D353">
        <f t="shared" si="15"/>
        <v>110</v>
      </c>
      <c r="E353" t="str">
        <f t="shared" si="16"/>
        <v>Budapesti Műszaki SZC Trefort Ágoston Két Tanítási Nyelvű Technikum Elektronika és elektrotechnika</v>
      </c>
      <c r="F353">
        <f t="shared" si="17"/>
        <v>0</v>
      </c>
    </row>
    <row r="354" spans="1:6" x14ac:dyDescent="0.35">
      <c r="A354" t="s">
        <v>1487</v>
      </c>
      <c r="B354">
        <v>0</v>
      </c>
      <c r="D354">
        <f t="shared" si="15"/>
        <v>104</v>
      </c>
      <c r="E354" t="str">
        <f t="shared" si="16"/>
        <v>Budapesti Műszaki SZC Trefort Ágoston Két Tanítási Nyelvű Technikum Informatika és távközlés</v>
      </c>
      <c r="F354">
        <f t="shared" si="17"/>
        <v>0</v>
      </c>
    </row>
    <row r="355" spans="1:6" x14ac:dyDescent="0.35">
      <c r="A355" t="s">
        <v>1488</v>
      </c>
      <c r="B355">
        <v>0</v>
      </c>
      <c r="D355">
        <f t="shared" si="15"/>
        <v>110</v>
      </c>
      <c r="E355" t="str">
        <f t="shared" si="16"/>
        <v>Budapesti Műszaki SZC Újpesti Két Tanítási Nyelvű Műszaki Technikum Elektronika és elektrotechnika</v>
      </c>
      <c r="F355">
        <f t="shared" si="17"/>
        <v>0</v>
      </c>
    </row>
    <row r="356" spans="1:6" x14ac:dyDescent="0.35">
      <c r="A356" t="s">
        <v>1489</v>
      </c>
      <c r="B356">
        <v>0</v>
      </c>
      <c r="D356">
        <f t="shared" si="15"/>
        <v>88</v>
      </c>
      <c r="E356" t="str">
        <f t="shared" si="16"/>
        <v>Budapesti Műszaki SZC Újpesti Két Tanítási Nyelvű Műszaki Technikum Gépészet</v>
      </c>
      <c r="F356">
        <f t="shared" si="17"/>
        <v>0</v>
      </c>
    </row>
    <row r="357" spans="1:6" x14ac:dyDescent="0.35">
      <c r="A357" t="s">
        <v>1490</v>
      </c>
      <c r="B357">
        <v>0</v>
      </c>
      <c r="D357">
        <f t="shared" si="15"/>
        <v>104</v>
      </c>
      <c r="E357" t="str">
        <f t="shared" si="16"/>
        <v>Budapesti Műszaki SZC Újpesti Két Tanítási Nyelvű Műszaki Technikum Informatika és távközlés</v>
      </c>
      <c r="F357">
        <f t="shared" si="17"/>
        <v>0</v>
      </c>
    </row>
    <row r="358" spans="1:6" x14ac:dyDescent="0.35">
      <c r="A358" t="s">
        <v>1491</v>
      </c>
      <c r="B358">
        <v>24</v>
      </c>
      <c r="D358">
        <f t="shared" si="15"/>
        <v>113</v>
      </c>
      <c r="E358" t="str">
        <f t="shared" si="16"/>
        <v>Budapesti Műszaki SZC Újpesti Két Tanítási Nyelvű Műszaki Technikum Specializált gép- és járműgyártás</v>
      </c>
      <c r="F358">
        <f t="shared" si="17"/>
        <v>24</v>
      </c>
    </row>
    <row r="359" spans="1:6" x14ac:dyDescent="0.35">
      <c r="A359" t="s">
        <v>1492</v>
      </c>
      <c r="B359">
        <v>0</v>
      </c>
      <c r="D359">
        <f t="shared" si="15"/>
        <v>90</v>
      </c>
      <c r="E359" t="str">
        <f t="shared" si="16"/>
        <v>Budapesti Műszaki SZC Verebély László Technikum Elektronika és elektrotechnika</v>
      </c>
      <c r="F359">
        <f t="shared" si="17"/>
        <v>0</v>
      </c>
    </row>
    <row r="360" spans="1:6" x14ac:dyDescent="0.35">
      <c r="A360" t="s">
        <v>1493</v>
      </c>
      <c r="B360">
        <v>0</v>
      </c>
      <c r="D360">
        <f t="shared" si="15"/>
        <v>84</v>
      </c>
      <c r="E360" t="str">
        <f t="shared" si="16"/>
        <v>Budapesti Műszaki SZC Verebély László Technikum Informatika és távközlés</v>
      </c>
      <c r="F360">
        <f t="shared" si="17"/>
        <v>0</v>
      </c>
    </row>
    <row r="361" spans="1:6" x14ac:dyDescent="0.35">
      <c r="A361" t="s">
        <v>1494</v>
      </c>
      <c r="B361">
        <v>0</v>
      </c>
      <c r="D361">
        <f t="shared" si="15"/>
        <v>85</v>
      </c>
      <c r="E361" t="str">
        <f t="shared" si="16"/>
        <v>Budapesti Műszaki SZC Verebély László Technikum Rendészet és közszolgálat</v>
      </c>
      <c r="F361">
        <f t="shared" si="17"/>
        <v>0</v>
      </c>
    </row>
    <row r="362" spans="1:6" x14ac:dyDescent="0.35">
      <c r="A362" t="s">
        <v>1495</v>
      </c>
      <c r="B362">
        <v>0</v>
      </c>
      <c r="D362">
        <f t="shared" si="15"/>
        <v>100</v>
      </c>
      <c r="E362" t="str">
        <f t="shared" si="16"/>
        <v>Budapesti Műszaki SZC Wesselényi Miklós Műszaki Technikum Elektronika és elektrotechnika</v>
      </c>
      <c r="F362">
        <f t="shared" si="17"/>
        <v>0</v>
      </c>
    </row>
    <row r="363" spans="1:6" x14ac:dyDescent="0.35">
      <c r="A363" t="s">
        <v>1496</v>
      </c>
      <c r="B363">
        <v>0</v>
      </c>
      <c r="D363">
        <f t="shared" si="15"/>
        <v>77</v>
      </c>
      <c r="E363" t="str">
        <f t="shared" si="16"/>
        <v>Budapesti Műszaki SZC Wesselényi Miklós Műszaki Technikum Előkész</v>
      </c>
      <c r="F363">
        <f t="shared" si="17"/>
        <v>0</v>
      </c>
    </row>
    <row r="364" spans="1:6" x14ac:dyDescent="0.35">
      <c r="A364" t="s">
        <v>1497</v>
      </c>
      <c r="B364">
        <v>0</v>
      </c>
      <c r="D364">
        <f t="shared" si="15"/>
        <v>94</v>
      </c>
      <c r="E364" t="str">
        <f t="shared" si="16"/>
        <v>Budapesti Műszaki SZC Wesselényi Miklós Műszaki Technikum Informatika és távközlés</v>
      </c>
      <c r="F364">
        <f t="shared" si="17"/>
        <v>0</v>
      </c>
    </row>
    <row r="365" spans="1:6" x14ac:dyDescent="0.35">
      <c r="A365" t="s">
        <v>1498</v>
      </c>
      <c r="B365">
        <v>55</v>
      </c>
      <c r="D365">
        <f t="shared" si="15"/>
        <v>90</v>
      </c>
      <c r="E365" t="str">
        <f t="shared" si="16"/>
        <v>Budapesti Zsidó Hitközség Külkereskedelmi Technikum Gazdálkodás és menedzsment</v>
      </c>
      <c r="F365">
        <f t="shared" si="17"/>
        <v>55</v>
      </c>
    </row>
    <row r="366" spans="1:6" x14ac:dyDescent="0.35">
      <c r="A366" t="s">
        <v>1499</v>
      </c>
      <c r="B366">
        <v>61</v>
      </c>
      <c r="D366">
        <f t="shared" si="15"/>
        <v>88</v>
      </c>
      <c r="E366" t="str">
        <f t="shared" si="16"/>
        <v>Budapesti Zsidó Hitközség Külkereskedelmi Technikum Informatika és távközlés</v>
      </c>
      <c r="F366">
        <f t="shared" si="17"/>
        <v>61</v>
      </c>
    </row>
    <row r="367" spans="1:6" x14ac:dyDescent="0.35">
      <c r="A367" t="s">
        <v>1500</v>
      </c>
      <c r="B367">
        <v>25</v>
      </c>
      <c r="D367">
        <f t="shared" si="15"/>
        <v>76</v>
      </c>
      <c r="E367" t="str">
        <f t="shared" si="16"/>
        <v>Budapesti Zsidó Hitközség Külkereskedelmi Technikum Kereskedelem</v>
      </c>
      <c r="F367">
        <f t="shared" si="17"/>
        <v>25</v>
      </c>
    </row>
    <row r="368" spans="1:6" x14ac:dyDescent="0.35">
      <c r="A368" t="s">
        <v>1501</v>
      </c>
      <c r="B368">
        <v>35</v>
      </c>
      <c r="D368">
        <f t="shared" si="15"/>
        <v>93</v>
      </c>
      <c r="E368" t="str">
        <f t="shared" si="16"/>
        <v>Budapesti Zsidó Hitközség Külkereskedelmi Technikum Közlekedés és szállítmányozás</v>
      </c>
      <c r="F368">
        <f t="shared" si="17"/>
        <v>35</v>
      </c>
    </row>
    <row r="369" spans="1:6" x14ac:dyDescent="0.35">
      <c r="A369" t="s">
        <v>1502</v>
      </c>
      <c r="B369">
        <v>41</v>
      </c>
      <c r="D369">
        <f t="shared" si="15"/>
        <v>84</v>
      </c>
      <c r="E369" t="str">
        <f t="shared" si="16"/>
        <v>Budapesti Zsidó Hitközség Külkereskedelmi Technikum Turizmus-vendéglátás</v>
      </c>
      <c r="F369">
        <f t="shared" si="17"/>
        <v>41</v>
      </c>
    </row>
    <row r="370" spans="1:6" x14ac:dyDescent="0.35">
      <c r="A370" t="s">
        <v>1503</v>
      </c>
      <c r="B370">
        <v>0</v>
      </c>
      <c r="D370">
        <f t="shared" si="15"/>
        <v>103</v>
      </c>
      <c r="E370" t="str">
        <f t="shared" si="16"/>
        <v>Ceglédi SZC Bem József Műszaki Technikum és Szakképző Iskola Elektronika és elektrotechnika</v>
      </c>
      <c r="F370">
        <f t="shared" si="17"/>
        <v>0</v>
      </c>
    </row>
    <row r="371" spans="1:6" x14ac:dyDescent="0.35">
      <c r="A371" t="s">
        <v>1504</v>
      </c>
      <c r="B371">
        <v>0</v>
      </c>
      <c r="D371">
        <f t="shared" si="15"/>
        <v>80</v>
      </c>
      <c r="E371" t="str">
        <f t="shared" si="16"/>
        <v>Ceglédi SZC Bem József Műszaki Technikum és Szakképző Iskola Előkész</v>
      </c>
      <c r="F371">
        <f t="shared" si="17"/>
        <v>0</v>
      </c>
    </row>
    <row r="372" spans="1:6" x14ac:dyDescent="0.35">
      <c r="A372" t="s">
        <v>1505</v>
      </c>
      <c r="B372">
        <v>0</v>
      </c>
      <c r="D372">
        <f t="shared" si="15"/>
        <v>82</v>
      </c>
      <c r="E372" t="str">
        <f t="shared" si="16"/>
        <v>Ceglédi SZC Bem József Műszaki Technikum és Szakképző Iskola Építőipar</v>
      </c>
      <c r="F372">
        <f t="shared" si="17"/>
        <v>0</v>
      </c>
    </row>
    <row r="373" spans="1:6" x14ac:dyDescent="0.35">
      <c r="A373" t="s">
        <v>1506</v>
      </c>
      <c r="B373">
        <v>0</v>
      </c>
      <c r="D373">
        <f t="shared" si="15"/>
        <v>89</v>
      </c>
      <c r="E373" t="str">
        <f t="shared" si="16"/>
        <v>Ceglédi SZC Bem József Műszaki Technikum és Szakképző Iskola Fa- és bútoripar</v>
      </c>
      <c r="F373">
        <f t="shared" si="17"/>
        <v>0</v>
      </c>
    </row>
    <row r="374" spans="1:6" x14ac:dyDescent="0.35">
      <c r="A374" t="s">
        <v>1507</v>
      </c>
      <c r="B374">
        <v>0</v>
      </c>
      <c r="D374">
        <f t="shared" si="15"/>
        <v>81</v>
      </c>
      <c r="E374" t="str">
        <f t="shared" si="16"/>
        <v>Ceglédi SZC Bem József Műszaki Technikum és Szakképző Iskola Gépészet</v>
      </c>
      <c r="F374">
        <f t="shared" si="17"/>
        <v>0</v>
      </c>
    </row>
    <row r="375" spans="1:6" x14ac:dyDescent="0.35">
      <c r="A375" t="s">
        <v>1508</v>
      </c>
      <c r="B375">
        <v>0</v>
      </c>
      <c r="D375">
        <f t="shared" si="15"/>
        <v>80</v>
      </c>
      <c r="E375" t="str">
        <f t="shared" si="16"/>
        <v>Ceglédi SZC Bem József Műszaki Technikum és Szakképző Iskola Kreatív</v>
      </c>
      <c r="F375">
        <f t="shared" si="17"/>
        <v>0</v>
      </c>
    </row>
    <row r="376" spans="1:6" x14ac:dyDescent="0.35">
      <c r="A376" t="s">
        <v>1509</v>
      </c>
      <c r="B376">
        <v>0</v>
      </c>
      <c r="D376">
        <f t="shared" si="15"/>
        <v>98</v>
      </c>
      <c r="E376" t="str">
        <f t="shared" si="16"/>
        <v>Ceglédi SZC Bem József Műszaki Technikum és Szakképző Iskola Rendészet és közszolgálat</v>
      </c>
      <c r="F376">
        <f t="shared" si="17"/>
        <v>0</v>
      </c>
    </row>
    <row r="377" spans="1:6" x14ac:dyDescent="0.35">
      <c r="A377" t="s">
        <v>1510</v>
      </c>
      <c r="B377">
        <v>0</v>
      </c>
      <c r="D377">
        <f t="shared" si="15"/>
        <v>106</v>
      </c>
      <c r="E377" t="str">
        <f t="shared" si="16"/>
        <v>Ceglédi SZC Bem József Műszaki Technikum és Szakképző Iskola Specializált gép- és járműgyártás</v>
      </c>
      <c r="F377">
        <f t="shared" si="17"/>
        <v>0</v>
      </c>
    </row>
    <row r="378" spans="1:6" x14ac:dyDescent="0.35">
      <c r="A378" t="s">
        <v>1511</v>
      </c>
      <c r="B378">
        <v>0</v>
      </c>
      <c r="D378">
        <f t="shared" si="15"/>
        <v>82</v>
      </c>
      <c r="E378" t="str">
        <f t="shared" si="16"/>
        <v>Ceglédi SZC Bem József Műszaki Technikum és Szakképző Iskola Szépészet</v>
      </c>
      <c r="F378">
        <f t="shared" si="17"/>
        <v>0</v>
      </c>
    </row>
    <row r="379" spans="1:6" x14ac:dyDescent="0.35">
      <c r="A379" t="s">
        <v>1512</v>
      </c>
      <c r="B379">
        <v>0</v>
      </c>
      <c r="D379">
        <f t="shared" si="15"/>
        <v>89</v>
      </c>
      <c r="E379" t="str">
        <f t="shared" si="16"/>
        <v>Ceglédi SZC Közgazdasági és Informatikai Technikum Gazdálkodás és menedzsment</v>
      </c>
      <c r="F379">
        <f t="shared" si="17"/>
        <v>0</v>
      </c>
    </row>
    <row r="380" spans="1:6" x14ac:dyDescent="0.35">
      <c r="A380" t="s">
        <v>1513</v>
      </c>
      <c r="B380">
        <v>0</v>
      </c>
      <c r="D380">
        <f t="shared" si="15"/>
        <v>87</v>
      </c>
      <c r="E380" t="str">
        <f t="shared" si="16"/>
        <v>Ceglédi SZC Közgazdasági és Informatikai Technikum Informatika és távközlés</v>
      </c>
      <c r="F380">
        <f t="shared" si="17"/>
        <v>0</v>
      </c>
    </row>
    <row r="381" spans="1:6" x14ac:dyDescent="0.35">
      <c r="A381" t="s">
        <v>1514</v>
      </c>
      <c r="B381">
        <v>0</v>
      </c>
      <c r="D381">
        <f t="shared" si="15"/>
        <v>63</v>
      </c>
      <c r="E381" t="str">
        <f t="shared" si="16"/>
        <v>Ceglédi SZC Mihály Dénes Szakképző Iskola Építőipar</v>
      </c>
      <c r="F381">
        <f t="shared" si="17"/>
        <v>0</v>
      </c>
    </row>
    <row r="382" spans="1:6" x14ac:dyDescent="0.35">
      <c r="A382" t="s">
        <v>1515</v>
      </c>
      <c r="B382">
        <v>1</v>
      </c>
      <c r="D382">
        <f t="shared" si="15"/>
        <v>80</v>
      </c>
      <c r="E382" t="str">
        <f t="shared" si="16"/>
        <v>Ceglédi SZC Mihály Dénes Szakképző Iskola Gazdálkodás és menedzsment</v>
      </c>
      <c r="F382">
        <f t="shared" si="17"/>
        <v>1</v>
      </c>
    </row>
    <row r="383" spans="1:6" x14ac:dyDescent="0.35">
      <c r="A383" t="s">
        <v>1516</v>
      </c>
      <c r="B383">
        <v>3</v>
      </c>
      <c r="D383">
        <f t="shared" si="15"/>
        <v>78</v>
      </c>
      <c r="E383" t="str">
        <f t="shared" si="16"/>
        <v>Ceglédi SZC Mihály Dénes Szakképző Iskola Informatika és távközlés</v>
      </c>
      <c r="F383">
        <f t="shared" si="17"/>
        <v>3</v>
      </c>
    </row>
    <row r="384" spans="1:6" x14ac:dyDescent="0.35">
      <c r="A384" t="s">
        <v>1517</v>
      </c>
      <c r="B384">
        <v>0</v>
      </c>
      <c r="D384">
        <f t="shared" si="15"/>
        <v>61</v>
      </c>
      <c r="E384" t="str">
        <f t="shared" si="16"/>
        <v>Ceglédi SZC Mihály Dénes Szakképző Iskola Kreatív</v>
      </c>
      <c r="F384">
        <f t="shared" si="17"/>
        <v>0</v>
      </c>
    </row>
    <row r="385" spans="1:6" x14ac:dyDescent="0.35">
      <c r="A385" t="s">
        <v>1518</v>
      </c>
      <c r="B385">
        <v>0</v>
      </c>
      <c r="D385">
        <f t="shared" si="15"/>
        <v>87</v>
      </c>
      <c r="E385" t="str">
        <f t="shared" si="16"/>
        <v>Ceglédi SZC Mihály Dénes Szakképző Iskola Specializált gép- és járműgyártás</v>
      </c>
      <c r="F385">
        <f t="shared" si="17"/>
        <v>0</v>
      </c>
    </row>
    <row r="386" spans="1:6" x14ac:dyDescent="0.35">
      <c r="A386" t="s">
        <v>1519</v>
      </c>
      <c r="B386">
        <v>0</v>
      </c>
      <c r="D386">
        <f t="shared" si="15"/>
        <v>87</v>
      </c>
      <c r="E386" t="str">
        <f t="shared" si="16"/>
        <v>Ceglédi SZC Nagykátai Ipari Szakképző Iskola Elektronika és elektrotechnika</v>
      </c>
      <c r="F386">
        <f t="shared" si="17"/>
        <v>0</v>
      </c>
    </row>
    <row r="387" spans="1:6" x14ac:dyDescent="0.35">
      <c r="A387" t="s">
        <v>1520</v>
      </c>
      <c r="B387">
        <v>0</v>
      </c>
      <c r="D387">
        <f t="shared" ref="D387:D450" si="18">LEN(A387)</f>
        <v>66</v>
      </c>
      <c r="E387" t="str">
        <f t="shared" ref="E387:E450" si="19">LEFT(A387,D387-12)</f>
        <v>Ceglédi SZC Nagykátai Ipari Szakképző Iskola Építőipar</v>
      </c>
      <c r="F387">
        <f t="shared" ref="F387:F450" si="20">B387</f>
        <v>0</v>
      </c>
    </row>
    <row r="388" spans="1:6" x14ac:dyDescent="0.35">
      <c r="A388" t="s">
        <v>1521</v>
      </c>
      <c r="B388">
        <v>0</v>
      </c>
      <c r="D388">
        <f t="shared" si="18"/>
        <v>73</v>
      </c>
      <c r="E388" t="str">
        <f t="shared" si="19"/>
        <v>Ceglédi SZC Nagykátai Ipari Szakképző Iskola Fa- és bútoripar</v>
      </c>
      <c r="F388">
        <f t="shared" si="20"/>
        <v>0</v>
      </c>
    </row>
    <row r="389" spans="1:6" x14ac:dyDescent="0.35">
      <c r="A389" t="s">
        <v>1522</v>
      </c>
      <c r="B389">
        <v>0</v>
      </c>
      <c r="D389">
        <f t="shared" si="18"/>
        <v>83</v>
      </c>
      <c r="E389" t="str">
        <f t="shared" si="19"/>
        <v>Ceglédi SZC Nagykátai Ipari Szakképző Iskola Gazdálkodás és menedzsment</v>
      </c>
      <c r="F389">
        <f t="shared" si="20"/>
        <v>0</v>
      </c>
    </row>
    <row r="390" spans="1:6" x14ac:dyDescent="0.35">
      <c r="A390" t="s">
        <v>1523</v>
      </c>
      <c r="B390">
        <v>0</v>
      </c>
      <c r="D390">
        <f t="shared" si="18"/>
        <v>65</v>
      </c>
      <c r="E390" t="str">
        <f t="shared" si="19"/>
        <v>Ceglédi SZC Nagykátai Ipari Szakképző Iskola Gépészet</v>
      </c>
      <c r="F390">
        <f t="shared" si="20"/>
        <v>0</v>
      </c>
    </row>
    <row r="391" spans="1:6" x14ac:dyDescent="0.35">
      <c r="A391" t="s">
        <v>1524</v>
      </c>
      <c r="B391">
        <v>0</v>
      </c>
      <c r="D391">
        <f t="shared" si="18"/>
        <v>81</v>
      </c>
      <c r="E391" t="str">
        <f t="shared" si="19"/>
        <v>Ceglédi SZC Nagykátai Ipari Szakképző Iskola Informatika és távközlés</v>
      </c>
      <c r="F391">
        <f t="shared" si="20"/>
        <v>0</v>
      </c>
    </row>
    <row r="392" spans="1:6" x14ac:dyDescent="0.35">
      <c r="A392" t="s">
        <v>1525</v>
      </c>
      <c r="B392">
        <v>0</v>
      </c>
      <c r="D392">
        <f t="shared" si="18"/>
        <v>69</v>
      </c>
      <c r="E392" t="str">
        <f t="shared" si="19"/>
        <v>Ceglédi SZC Nagykátai Ipari Szakképző Iskola Kereskedelem</v>
      </c>
      <c r="F392">
        <f t="shared" si="20"/>
        <v>0</v>
      </c>
    </row>
    <row r="393" spans="1:6" x14ac:dyDescent="0.35">
      <c r="A393" t="s">
        <v>1526</v>
      </c>
      <c r="B393">
        <v>0</v>
      </c>
      <c r="D393">
        <f t="shared" si="18"/>
        <v>77</v>
      </c>
      <c r="E393" t="str">
        <f t="shared" si="19"/>
        <v>Ceglédi SZC Nagykátai Ipari Szakképző Iskola Turizmus-vendéglátás</v>
      </c>
      <c r="F393">
        <f t="shared" si="20"/>
        <v>0</v>
      </c>
    </row>
    <row r="394" spans="1:6" x14ac:dyDescent="0.35">
      <c r="A394" t="s">
        <v>1527</v>
      </c>
      <c r="B394">
        <v>0</v>
      </c>
      <c r="D394">
        <f t="shared" si="18"/>
        <v>101</v>
      </c>
      <c r="E394" t="str">
        <f t="shared" si="19"/>
        <v>Ceglédi SZC Szterényi József Technikum és Szakképző Iskola Elektronika és elektrotechnika</v>
      </c>
      <c r="F394">
        <f t="shared" si="20"/>
        <v>0</v>
      </c>
    </row>
    <row r="395" spans="1:6" x14ac:dyDescent="0.35">
      <c r="A395" t="s">
        <v>1528</v>
      </c>
      <c r="B395">
        <v>0</v>
      </c>
      <c r="D395">
        <f t="shared" si="18"/>
        <v>80</v>
      </c>
      <c r="E395" t="str">
        <f t="shared" si="19"/>
        <v>Ceglédi SZC Szterényi József Technikum és Szakképző Iskola Építőipar</v>
      </c>
      <c r="F395">
        <f t="shared" si="20"/>
        <v>0</v>
      </c>
    </row>
    <row r="396" spans="1:6" x14ac:dyDescent="0.35">
      <c r="A396" t="s">
        <v>1529</v>
      </c>
      <c r="B396">
        <v>0</v>
      </c>
      <c r="D396">
        <f t="shared" si="18"/>
        <v>87</v>
      </c>
      <c r="E396" t="str">
        <f t="shared" si="19"/>
        <v>Ceglédi SZC Szterényi József Technikum és Szakképző Iskola Fa- és bútoripar</v>
      </c>
      <c r="F396">
        <f t="shared" si="20"/>
        <v>0</v>
      </c>
    </row>
    <row r="397" spans="1:6" x14ac:dyDescent="0.35">
      <c r="A397" t="s">
        <v>1530</v>
      </c>
      <c r="B397">
        <v>0</v>
      </c>
      <c r="D397">
        <f t="shared" si="18"/>
        <v>97</v>
      </c>
      <c r="E397" t="str">
        <f t="shared" si="19"/>
        <v>Ceglédi SZC Szterényi József Technikum és Szakképző Iskola Gazdálkodás és menedzsment</v>
      </c>
      <c r="F397">
        <f t="shared" si="20"/>
        <v>0</v>
      </c>
    </row>
    <row r="398" spans="1:6" x14ac:dyDescent="0.35">
      <c r="A398" t="s">
        <v>1531</v>
      </c>
      <c r="B398">
        <v>0</v>
      </c>
      <c r="D398">
        <f t="shared" si="18"/>
        <v>79</v>
      </c>
      <c r="E398" t="str">
        <f t="shared" si="19"/>
        <v>Ceglédi SZC Szterényi József Technikum és Szakképző Iskola Gépészet</v>
      </c>
      <c r="F398">
        <f t="shared" si="20"/>
        <v>0</v>
      </c>
    </row>
    <row r="399" spans="1:6" x14ac:dyDescent="0.35">
      <c r="A399" t="s">
        <v>1532</v>
      </c>
      <c r="B399">
        <v>0</v>
      </c>
      <c r="D399">
        <f t="shared" si="18"/>
        <v>95</v>
      </c>
      <c r="E399" t="str">
        <f t="shared" si="19"/>
        <v>Ceglédi SZC Szterényi József Technikum és Szakképző Iskola Informatika és távközlés</v>
      </c>
      <c r="F399">
        <f t="shared" si="20"/>
        <v>0</v>
      </c>
    </row>
    <row r="400" spans="1:6" x14ac:dyDescent="0.35">
      <c r="A400" t="s">
        <v>1533</v>
      </c>
      <c r="B400">
        <v>0</v>
      </c>
      <c r="D400">
        <f t="shared" si="18"/>
        <v>83</v>
      </c>
      <c r="E400" t="str">
        <f t="shared" si="19"/>
        <v>Ceglédi SZC Szterényi József Technikum és Szakképző Iskola Kereskedelem</v>
      </c>
      <c r="F400">
        <f t="shared" si="20"/>
        <v>0</v>
      </c>
    </row>
    <row r="401" spans="1:6" x14ac:dyDescent="0.35">
      <c r="A401" t="s">
        <v>1534</v>
      </c>
      <c r="B401">
        <v>0</v>
      </c>
      <c r="D401">
        <f t="shared" si="18"/>
        <v>100</v>
      </c>
      <c r="E401" t="str">
        <f t="shared" si="19"/>
        <v>Ceglédi SZC Szterényi József Technikum és Szakképző Iskola Közlekedés és szállítmányozás</v>
      </c>
      <c r="F401">
        <f t="shared" si="20"/>
        <v>0</v>
      </c>
    </row>
    <row r="402" spans="1:6" x14ac:dyDescent="0.35">
      <c r="A402" t="s">
        <v>1535</v>
      </c>
      <c r="B402">
        <v>0</v>
      </c>
      <c r="D402">
        <f t="shared" si="18"/>
        <v>62</v>
      </c>
      <c r="E402" t="str">
        <f t="shared" si="19"/>
        <v>Ceglédi SZC Szterényi József Technikum és Szakképz</v>
      </c>
      <c r="F402">
        <f t="shared" si="20"/>
        <v>0</v>
      </c>
    </row>
    <row r="403" spans="1:6" x14ac:dyDescent="0.35">
      <c r="A403" t="s">
        <v>1536</v>
      </c>
      <c r="B403">
        <v>0</v>
      </c>
      <c r="D403">
        <f t="shared" si="18"/>
        <v>104</v>
      </c>
      <c r="E403" t="str">
        <f t="shared" si="19"/>
        <v>Ceglédi SZC Szterényi József Technikum és Szakképző Iskola Specializált gép- és járműgyártás</v>
      </c>
      <c r="F403">
        <f t="shared" si="20"/>
        <v>0</v>
      </c>
    </row>
    <row r="404" spans="1:6" x14ac:dyDescent="0.35">
      <c r="A404" t="s">
        <v>1537</v>
      </c>
      <c r="B404">
        <v>0</v>
      </c>
      <c r="D404">
        <f t="shared" si="18"/>
        <v>80</v>
      </c>
      <c r="E404" t="str">
        <f t="shared" si="19"/>
        <v>Ceglédi SZC Szterényi József Technikum és Szakképző Iskola Szociális</v>
      </c>
      <c r="F404">
        <f t="shared" si="20"/>
        <v>0</v>
      </c>
    </row>
    <row r="405" spans="1:6" x14ac:dyDescent="0.35">
      <c r="A405" t="s">
        <v>1538</v>
      </c>
      <c r="B405">
        <v>0</v>
      </c>
      <c r="D405">
        <f t="shared" si="18"/>
        <v>91</v>
      </c>
      <c r="E405" t="str">
        <f t="shared" si="19"/>
        <v>Ceglédi SZC Szterényi József Technikum és Szakképző Iskola Turizmus-vendéglátás</v>
      </c>
      <c r="F405">
        <f t="shared" si="20"/>
        <v>0</v>
      </c>
    </row>
    <row r="406" spans="1:6" x14ac:dyDescent="0.35">
      <c r="A406" t="s">
        <v>1539</v>
      </c>
      <c r="B406">
        <v>0</v>
      </c>
      <c r="D406">
        <f t="shared" si="18"/>
        <v>98</v>
      </c>
      <c r="E406" t="str">
        <f t="shared" si="19"/>
        <v>Ceglédi SZC Unghváry László Vendéglátóipari Technikum és Szakképző Iskola Kereskedelem</v>
      </c>
      <c r="F406">
        <f t="shared" si="20"/>
        <v>0</v>
      </c>
    </row>
    <row r="407" spans="1:6" x14ac:dyDescent="0.35">
      <c r="A407" t="s">
        <v>1540</v>
      </c>
      <c r="B407">
        <v>0</v>
      </c>
      <c r="D407">
        <f t="shared" si="18"/>
        <v>106</v>
      </c>
      <c r="E407" t="str">
        <f t="shared" si="19"/>
        <v>Ceglédi SZC Unghváry László Vendéglátóipari Technikum és Szakképző Iskola Turizmus-vendéglátás</v>
      </c>
      <c r="F407">
        <f t="shared" si="20"/>
        <v>0</v>
      </c>
    </row>
    <row r="408" spans="1:6" x14ac:dyDescent="0.35">
      <c r="A408" t="s">
        <v>1541</v>
      </c>
      <c r="B408">
        <v>0</v>
      </c>
      <c r="D408">
        <f t="shared" si="18"/>
        <v>103</v>
      </c>
      <c r="E408" t="str">
        <f t="shared" si="19"/>
        <v>Debreceni Egyetem Balásházy János Gyakorló Technikuma, Gimnáziuma és Kollégiuma Egészségügy</v>
      </c>
      <c r="F408">
        <f t="shared" si="20"/>
        <v>0</v>
      </c>
    </row>
    <row r="409" spans="1:6" x14ac:dyDescent="0.35">
      <c r="A409" t="s">
        <v>1542</v>
      </c>
      <c r="B409">
        <v>0</v>
      </c>
      <c r="D409">
        <f t="shared" si="18"/>
        <v>106</v>
      </c>
      <c r="E409" t="str">
        <f t="shared" si="19"/>
        <v>Debreceni Egyetem Balásházy János Gyakorló Technikuma, Gimnáziuma és Kollégiuma Élelmiszeripar</v>
      </c>
      <c r="F409">
        <f t="shared" si="20"/>
        <v>0</v>
      </c>
    </row>
    <row r="410" spans="1:6" x14ac:dyDescent="0.35">
      <c r="A410" t="s">
        <v>1543</v>
      </c>
      <c r="B410">
        <v>0</v>
      </c>
      <c r="D410">
        <f t="shared" si="18"/>
        <v>118</v>
      </c>
      <c r="E410" t="str">
        <f t="shared" si="19"/>
        <v>Debreceni Egyetem Balásházy János Gyakorló Technikuma, Gimnáziuma és Kollégiuma Gazdálkodás és menedzsment</v>
      </c>
      <c r="F410">
        <f t="shared" si="20"/>
        <v>0</v>
      </c>
    </row>
    <row r="411" spans="1:6" x14ac:dyDescent="0.35">
      <c r="A411" t="s">
        <v>1544</v>
      </c>
      <c r="B411">
        <v>0</v>
      </c>
      <c r="D411">
        <f t="shared" si="18"/>
        <v>121</v>
      </c>
      <c r="E411" t="str">
        <f t="shared" si="19"/>
        <v>Debreceni Egyetem Balásházy János Gyakorló Technikuma, Gimnáziuma és Kollégiuma Közlekedés és szállítmányozás</v>
      </c>
      <c r="F411">
        <f t="shared" si="20"/>
        <v>0</v>
      </c>
    </row>
    <row r="412" spans="1:6" x14ac:dyDescent="0.35">
      <c r="A412" t="s">
        <v>1545</v>
      </c>
      <c r="B412">
        <v>0</v>
      </c>
      <c r="D412">
        <f t="shared" si="18"/>
        <v>116</v>
      </c>
      <c r="E412" t="str">
        <f t="shared" si="19"/>
        <v>Debreceni Egyetem Balásházy János Gyakorló Technikuma, Gimnáziuma és Kollégiuma Mezőgazdaság és erdészet</v>
      </c>
      <c r="F412">
        <f t="shared" si="20"/>
        <v>0</v>
      </c>
    </row>
    <row r="413" spans="1:6" x14ac:dyDescent="0.35">
      <c r="A413" t="s">
        <v>1546</v>
      </c>
      <c r="B413">
        <v>0</v>
      </c>
      <c r="D413">
        <f t="shared" si="18"/>
        <v>97</v>
      </c>
      <c r="E413" t="str">
        <f t="shared" si="19"/>
        <v>Debreceni Egyetem Balásházy János Gyakorló Technikuma, Gimnáziuma és Kollégiuma Sport</v>
      </c>
      <c r="F413">
        <f t="shared" si="20"/>
        <v>0</v>
      </c>
    </row>
    <row r="414" spans="1:6" x14ac:dyDescent="0.35">
      <c r="A414" t="s">
        <v>1547</v>
      </c>
      <c r="B414">
        <v>5</v>
      </c>
      <c r="D414">
        <f t="shared" si="18"/>
        <v>88</v>
      </c>
      <c r="E414" t="str">
        <f t="shared" si="19"/>
        <v>Debreceni SZC Baross Gábor Technikum, Szakképző Iskola és Kollégium Gépészet</v>
      </c>
      <c r="F414">
        <f t="shared" si="20"/>
        <v>5</v>
      </c>
    </row>
    <row r="415" spans="1:6" x14ac:dyDescent="0.35">
      <c r="A415" t="s">
        <v>1548</v>
      </c>
      <c r="B415">
        <v>11</v>
      </c>
      <c r="D415">
        <f t="shared" si="18"/>
        <v>104</v>
      </c>
      <c r="E415" t="str">
        <f t="shared" si="19"/>
        <v>Debreceni SZC Baross Gábor Technikum, Szakképző Iskola és Kollégium Informatika és távközlés</v>
      </c>
      <c r="F415">
        <f t="shared" si="20"/>
        <v>11</v>
      </c>
    </row>
    <row r="416" spans="1:6" x14ac:dyDescent="0.35">
      <c r="A416" t="s">
        <v>1549</v>
      </c>
      <c r="B416">
        <v>0</v>
      </c>
      <c r="D416">
        <f t="shared" si="18"/>
        <v>113</v>
      </c>
      <c r="E416" t="str">
        <f t="shared" si="19"/>
        <v>Debreceni SZC Baross Gábor Technikum, Szakképző Iskola és Kollégium Specializált gép- és járműgyártás</v>
      </c>
      <c r="F416">
        <f t="shared" si="20"/>
        <v>0</v>
      </c>
    </row>
    <row r="417" spans="1:6" x14ac:dyDescent="0.35">
      <c r="A417" t="s">
        <v>1550</v>
      </c>
      <c r="B417">
        <v>0</v>
      </c>
      <c r="D417">
        <f t="shared" si="18"/>
        <v>82</v>
      </c>
      <c r="E417" t="str">
        <f t="shared" si="19"/>
        <v>Debreceni SZC Beregszászi Pál Technikum Elektronika és elektrotechnika</v>
      </c>
      <c r="F417">
        <f t="shared" si="20"/>
        <v>0</v>
      </c>
    </row>
    <row r="418" spans="1:6" x14ac:dyDescent="0.35">
      <c r="A418" t="s">
        <v>1551</v>
      </c>
      <c r="B418">
        <v>0</v>
      </c>
      <c r="D418">
        <f t="shared" si="18"/>
        <v>60</v>
      </c>
      <c r="E418" t="str">
        <f t="shared" si="19"/>
        <v>Debreceni SZC Beregszászi Pál Technikum Gépészet</v>
      </c>
      <c r="F418">
        <f t="shared" si="20"/>
        <v>0</v>
      </c>
    </row>
    <row r="419" spans="1:6" x14ac:dyDescent="0.35">
      <c r="A419" t="s">
        <v>1552</v>
      </c>
      <c r="B419">
        <v>18</v>
      </c>
      <c r="D419">
        <f t="shared" si="18"/>
        <v>76</v>
      </c>
      <c r="E419" t="str">
        <f t="shared" si="19"/>
        <v>Debreceni SZC Beregszászi Pál Technikum Informatika és távközlés</v>
      </c>
      <c r="F419">
        <f t="shared" si="20"/>
        <v>18</v>
      </c>
    </row>
    <row r="420" spans="1:6" x14ac:dyDescent="0.35">
      <c r="A420" t="s">
        <v>1553</v>
      </c>
      <c r="B420">
        <v>0</v>
      </c>
      <c r="D420">
        <f t="shared" si="18"/>
        <v>85</v>
      </c>
      <c r="E420" t="str">
        <f t="shared" si="19"/>
        <v>Debreceni SZC Beregszászi Pál Technikum Specializált gép- és járműgyártás</v>
      </c>
      <c r="F420">
        <f t="shared" si="20"/>
        <v>0</v>
      </c>
    </row>
    <row r="421" spans="1:6" x14ac:dyDescent="0.35">
      <c r="A421" t="s">
        <v>1554</v>
      </c>
      <c r="B421">
        <v>118</v>
      </c>
      <c r="D421">
        <f t="shared" si="18"/>
        <v>89</v>
      </c>
      <c r="E421" t="str">
        <f t="shared" si="19"/>
        <v>Debreceni SZC Bethlen Gábor Közgazdasági Technikum Gazdálkodás és menedzsment</v>
      </c>
      <c r="F421">
        <f t="shared" si="20"/>
        <v>118</v>
      </c>
    </row>
    <row r="422" spans="1:6" x14ac:dyDescent="0.35">
      <c r="A422" t="s">
        <v>1555</v>
      </c>
      <c r="B422">
        <v>0</v>
      </c>
      <c r="D422">
        <f t="shared" si="18"/>
        <v>75</v>
      </c>
      <c r="E422" t="str">
        <f t="shared" si="19"/>
        <v>Debreceni SZC Bethlen Gábor Közgazdasági Technikum Kereskedelem</v>
      </c>
      <c r="F422">
        <f t="shared" si="20"/>
        <v>0</v>
      </c>
    </row>
    <row r="423" spans="1:6" x14ac:dyDescent="0.35">
      <c r="A423" t="s">
        <v>1556</v>
      </c>
      <c r="B423">
        <v>20</v>
      </c>
      <c r="D423">
        <f t="shared" si="18"/>
        <v>83</v>
      </c>
      <c r="E423" t="str">
        <f t="shared" si="19"/>
        <v>Debreceni SZC Bethlen Gábor Közgazdasági Technikum Turizmus-vendéglátás</v>
      </c>
      <c r="F423">
        <f t="shared" si="20"/>
        <v>20</v>
      </c>
    </row>
    <row r="424" spans="1:6" x14ac:dyDescent="0.35">
      <c r="A424" t="s">
        <v>1557</v>
      </c>
      <c r="B424">
        <v>0</v>
      </c>
      <c r="D424">
        <f t="shared" si="18"/>
        <v>89</v>
      </c>
      <c r="E424" t="str">
        <f t="shared" si="19"/>
        <v>Debreceni SZC Brassai Sámuel Műszaki Technikum Elektronika és elektrotechnika</v>
      </c>
      <c r="F424">
        <f t="shared" si="20"/>
        <v>0</v>
      </c>
    </row>
    <row r="425" spans="1:6" x14ac:dyDescent="0.35">
      <c r="A425" t="s">
        <v>1558</v>
      </c>
      <c r="B425">
        <v>0</v>
      </c>
      <c r="D425">
        <f t="shared" si="18"/>
        <v>67</v>
      </c>
      <c r="E425" t="str">
        <f t="shared" si="19"/>
        <v>Debreceni SZC Brassai Sámuel Műszaki Technikum Gépészet</v>
      </c>
      <c r="F425">
        <f t="shared" si="20"/>
        <v>0</v>
      </c>
    </row>
    <row r="426" spans="1:6" x14ac:dyDescent="0.35">
      <c r="A426" t="s">
        <v>1559</v>
      </c>
      <c r="B426">
        <v>0</v>
      </c>
      <c r="D426">
        <f t="shared" si="18"/>
        <v>83</v>
      </c>
      <c r="E426" t="str">
        <f t="shared" si="19"/>
        <v>Debreceni SZC Brassai Sámuel Műszaki Technikum Informatika és távközlés</v>
      </c>
      <c r="F426">
        <f t="shared" si="20"/>
        <v>0</v>
      </c>
    </row>
    <row r="427" spans="1:6" x14ac:dyDescent="0.35">
      <c r="A427" t="s">
        <v>1560</v>
      </c>
      <c r="B427">
        <v>29</v>
      </c>
      <c r="D427">
        <f t="shared" si="18"/>
        <v>88</v>
      </c>
      <c r="E427" t="str">
        <f t="shared" si="19"/>
        <v>Debreceni SZC Brassai Sámuel Műszaki Technikum Közlekedés és szállítmányozás</v>
      </c>
      <c r="F427">
        <f t="shared" si="20"/>
        <v>29</v>
      </c>
    </row>
    <row r="428" spans="1:6" x14ac:dyDescent="0.35">
      <c r="A428" t="s">
        <v>1561</v>
      </c>
      <c r="B428">
        <v>91</v>
      </c>
      <c r="D428">
        <f t="shared" si="18"/>
        <v>92</v>
      </c>
      <c r="E428" t="str">
        <f t="shared" si="19"/>
        <v>Debreceni SZC Brassai Sámuel Műszaki Technikum Specializált gép- és járműgyártás</v>
      </c>
      <c r="F428">
        <f t="shared" si="20"/>
        <v>91</v>
      </c>
    </row>
    <row r="429" spans="1:6" x14ac:dyDescent="0.35">
      <c r="A429" t="s">
        <v>1562</v>
      </c>
      <c r="B429">
        <v>0</v>
      </c>
      <c r="D429">
        <f t="shared" si="18"/>
        <v>80</v>
      </c>
      <c r="E429" t="str">
        <f t="shared" si="19"/>
        <v>Debreceni SZC Építéstechnológiai és Műszaki Szakképző Iskola Előkész</v>
      </c>
      <c r="F429">
        <f t="shared" si="20"/>
        <v>0</v>
      </c>
    </row>
    <row r="430" spans="1:6" x14ac:dyDescent="0.35">
      <c r="A430" t="s">
        <v>1563</v>
      </c>
      <c r="B430">
        <v>0</v>
      </c>
      <c r="D430">
        <f t="shared" si="18"/>
        <v>82</v>
      </c>
      <c r="E430" t="str">
        <f t="shared" si="19"/>
        <v>Debreceni SZC Építéstechnológiai és Műszaki Szakképző Iskola Építőipar</v>
      </c>
      <c r="F430">
        <f t="shared" si="20"/>
        <v>0</v>
      </c>
    </row>
    <row r="431" spans="1:6" x14ac:dyDescent="0.35">
      <c r="A431" t="s">
        <v>1564</v>
      </c>
      <c r="B431">
        <v>0</v>
      </c>
      <c r="D431">
        <f t="shared" si="18"/>
        <v>87</v>
      </c>
      <c r="E431" t="str">
        <f t="shared" si="19"/>
        <v>Debreceni SZC Építéstechnológiai és Műszaki Szakképző Iskola Épületgépészet</v>
      </c>
      <c r="F431">
        <f t="shared" si="20"/>
        <v>0</v>
      </c>
    </row>
    <row r="432" spans="1:6" x14ac:dyDescent="0.35">
      <c r="A432" t="s">
        <v>1565</v>
      </c>
      <c r="B432">
        <v>0</v>
      </c>
      <c r="D432">
        <f t="shared" si="18"/>
        <v>89</v>
      </c>
      <c r="E432" t="str">
        <f t="shared" si="19"/>
        <v>Debreceni SZC Építéstechnológiai és Műszaki Szakképző Iskola Fa- és bútoripar</v>
      </c>
      <c r="F432">
        <f t="shared" si="20"/>
        <v>0</v>
      </c>
    </row>
    <row r="433" spans="1:6" x14ac:dyDescent="0.35">
      <c r="A433" t="s">
        <v>1566</v>
      </c>
      <c r="B433">
        <v>0</v>
      </c>
      <c r="D433">
        <f t="shared" si="18"/>
        <v>63</v>
      </c>
      <c r="E433" t="str">
        <f t="shared" si="19"/>
        <v>Debreceni SZC Irinyi János Technikum Élelmiszeripar</v>
      </c>
      <c r="F433">
        <f t="shared" si="20"/>
        <v>0</v>
      </c>
    </row>
    <row r="434" spans="1:6" x14ac:dyDescent="0.35">
      <c r="A434" t="s">
        <v>1567</v>
      </c>
      <c r="B434">
        <v>24</v>
      </c>
      <c r="D434">
        <f t="shared" si="18"/>
        <v>78</v>
      </c>
      <c r="E434" t="str">
        <f t="shared" si="19"/>
        <v>Debreceni SZC Irinyi János Technikum Közlekedés és szállítmányozás</v>
      </c>
      <c r="F434">
        <f t="shared" si="20"/>
        <v>24</v>
      </c>
    </row>
    <row r="435" spans="1:6" x14ac:dyDescent="0.35">
      <c r="A435" t="s">
        <v>1568</v>
      </c>
      <c r="B435">
        <v>0</v>
      </c>
      <c r="D435">
        <f t="shared" si="18"/>
        <v>54</v>
      </c>
      <c r="E435" t="str">
        <f t="shared" si="19"/>
        <v>Debreceni SZC Irinyi János Technikum Sport</v>
      </c>
      <c r="F435">
        <f t="shared" si="20"/>
        <v>0</v>
      </c>
    </row>
    <row r="436" spans="1:6" x14ac:dyDescent="0.35">
      <c r="A436" t="s">
        <v>1569</v>
      </c>
      <c r="B436">
        <v>0</v>
      </c>
      <c r="D436">
        <f t="shared" si="18"/>
        <v>58</v>
      </c>
      <c r="E436" t="str">
        <f t="shared" si="19"/>
        <v>Debreceni SZC Irinyi János Technikum Szociális</v>
      </c>
      <c r="F436">
        <f t="shared" si="20"/>
        <v>0</v>
      </c>
    </row>
    <row r="437" spans="1:6" x14ac:dyDescent="0.35">
      <c r="A437" t="s">
        <v>1570</v>
      </c>
      <c r="B437">
        <v>0</v>
      </c>
      <c r="D437">
        <f t="shared" si="18"/>
        <v>69</v>
      </c>
      <c r="E437" t="str">
        <f t="shared" si="19"/>
        <v>Debreceni SZC Irinyi János Technikum Turizmus-vendéglátás</v>
      </c>
      <c r="F437">
        <f t="shared" si="20"/>
        <v>0</v>
      </c>
    </row>
    <row r="438" spans="1:6" x14ac:dyDescent="0.35">
      <c r="A438" t="s">
        <v>1571</v>
      </c>
      <c r="B438">
        <v>0</v>
      </c>
      <c r="D438">
        <f t="shared" si="18"/>
        <v>114</v>
      </c>
      <c r="E438" t="str">
        <f t="shared" si="19"/>
        <v>Debreceni SZC Kereskedelmi és Vendéglátóipari Technikum és Szakképző Iskola Gazdálkodás és menedzsment</v>
      </c>
      <c r="F438">
        <f t="shared" si="20"/>
        <v>0</v>
      </c>
    </row>
    <row r="439" spans="1:6" x14ac:dyDescent="0.35">
      <c r="A439" t="s">
        <v>1572</v>
      </c>
      <c r="B439">
        <v>15</v>
      </c>
      <c r="D439">
        <f t="shared" si="18"/>
        <v>100</v>
      </c>
      <c r="E439" t="str">
        <f t="shared" si="19"/>
        <v>Debreceni SZC Kereskedelmi és Vendéglátóipari Technikum és Szakképző Iskola Kereskedelem</v>
      </c>
      <c r="F439">
        <f t="shared" si="20"/>
        <v>15</v>
      </c>
    </row>
    <row r="440" spans="1:6" x14ac:dyDescent="0.35">
      <c r="A440" t="s">
        <v>1573</v>
      </c>
      <c r="B440">
        <v>0</v>
      </c>
      <c r="D440">
        <f t="shared" si="18"/>
        <v>108</v>
      </c>
      <c r="E440" t="str">
        <f t="shared" si="19"/>
        <v>Debreceni SZC Kereskedelmi és Vendéglátóipari Technikum és Szakképző Iskola Turizmus-vendéglátás</v>
      </c>
      <c r="F440">
        <f t="shared" si="20"/>
        <v>0</v>
      </c>
    </row>
    <row r="441" spans="1:6" x14ac:dyDescent="0.35">
      <c r="A441" t="s">
        <v>1574</v>
      </c>
      <c r="B441">
        <v>31</v>
      </c>
      <c r="D441">
        <f t="shared" si="18"/>
        <v>51</v>
      </c>
      <c r="E441" t="str">
        <f t="shared" si="19"/>
        <v>Debreceni SZC Kreatív Technikum Kreatív</v>
      </c>
      <c r="F441">
        <f t="shared" si="20"/>
        <v>31</v>
      </c>
    </row>
    <row r="442" spans="1:6" x14ac:dyDescent="0.35">
      <c r="A442" t="s">
        <v>1575</v>
      </c>
      <c r="B442">
        <v>66</v>
      </c>
      <c r="D442">
        <f t="shared" si="18"/>
        <v>53</v>
      </c>
      <c r="E442" t="str">
        <f t="shared" si="19"/>
        <v>Debreceni SZC Kreatív Technikum Szépészet</v>
      </c>
      <c r="F442">
        <f t="shared" si="20"/>
        <v>66</v>
      </c>
    </row>
    <row r="443" spans="1:6" x14ac:dyDescent="0.35">
      <c r="A443" t="s">
        <v>1576</v>
      </c>
      <c r="B443">
        <v>0</v>
      </c>
      <c r="D443">
        <f t="shared" si="18"/>
        <v>85</v>
      </c>
      <c r="E443" t="str">
        <f t="shared" si="19"/>
        <v>Debreceni SZC Mechwart András Gépipari és Informatikai Technikum Gépészet</v>
      </c>
      <c r="F443">
        <f t="shared" si="20"/>
        <v>0</v>
      </c>
    </row>
    <row r="444" spans="1:6" x14ac:dyDescent="0.35">
      <c r="A444" t="s">
        <v>1577</v>
      </c>
      <c r="B444">
        <v>34</v>
      </c>
      <c r="D444">
        <f t="shared" si="18"/>
        <v>101</v>
      </c>
      <c r="E444" t="str">
        <f t="shared" si="19"/>
        <v>Debreceni SZC Mechwart András Gépipari és Informatikai Technikum Informatika és távközlés</v>
      </c>
      <c r="F444">
        <f t="shared" si="20"/>
        <v>34</v>
      </c>
    </row>
    <row r="445" spans="1:6" x14ac:dyDescent="0.35">
      <c r="A445" t="s">
        <v>1578</v>
      </c>
      <c r="B445">
        <v>0</v>
      </c>
      <c r="D445">
        <f t="shared" si="18"/>
        <v>110</v>
      </c>
      <c r="E445" t="str">
        <f t="shared" si="19"/>
        <v>Debreceni SZC Mechwart András Gépipari és Informatikai Technikum Specializált gép- és járműgyártás</v>
      </c>
      <c r="F445">
        <f t="shared" si="20"/>
        <v>0</v>
      </c>
    </row>
    <row r="446" spans="1:6" x14ac:dyDescent="0.35">
      <c r="A446" t="s">
        <v>1579</v>
      </c>
      <c r="B446">
        <v>16</v>
      </c>
      <c r="D446">
        <f t="shared" si="18"/>
        <v>69</v>
      </c>
      <c r="E446" t="str">
        <f t="shared" si="19"/>
        <v>Debreceni SZC Péchy Mihály Építőipari Technikum Építőipar</v>
      </c>
      <c r="F446">
        <f t="shared" si="20"/>
        <v>16</v>
      </c>
    </row>
    <row r="447" spans="1:6" x14ac:dyDescent="0.35">
      <c r="A447" t="s">
        <v>1580</v>
      </c>
      <c r="B447">
        <v>12</v>
      </c>
      <c r="D447">
        <f t="shared" si="18"/>
        <v>74</v>
      </c>
      <c r="E447" t="str">
        <f t="shared" si="19"/>
        <v>Debreceni SZC Péchy Mihály Építőipari Technikum Épületgépészet</v>
      </c>
      <c r="F447">
        <f t="shared" si="20"/>
        <v>12</v>
      </c>
    </row>
    <row r="448" spans="1:6" x14ac:dyDescent="0.35">
      <c r="A448" t="s">
        <v>1581</v>
      </c>
      <c r="B448">
        <v>0</v>
      </c>
      <c r="D448">
        <f t="shared" si="18"/>
        <v>76</v>
      </c>
      <c r="E448" t="str">
        <f t="shared" si="19"/>
        <v>Debreceni SZC Péchy Mihály Építőipari Technikum Fa- és bútoripar</v>
      </c>
      <c r="F448">
        <f t="shared" si="20"/>
        <v>0</v>
      </c>
    </row>
    <row r="449" spans="1:6" x14ac:dyDescent="0.35">
      <c r="A449" t="s">
        <v>1582</v>
      </c>
      <c r="B449">
        <v>0</v>
      </c>
      <c r="D449">
        <f t="shared" si="18"/>
        <v>67</v>
      </c>
      <c r="E449" t="str">
        <f t="shared" si="19"/>
        <v>Debreceni SZC Péchy Mihály Építőipari Technikum Kreatív</v>
      </c>
      <c r="F449">
        <f t="shared" si="20"/>
        <v>0</v>
      </c>
    </row>
    <row r="450" spans="1:6" x14ac:dyDescent="0.35">
      <c r="A450" t="s">
        <v>1583</v>
      </c>
      <c r="B450">
        <v>17</v>
      </c>
      <c r="D450">
        <f t="shared" si="18"/>
        <v>54</v>
      </c>
      <c r="E450" t="str">
        <f t="shared" si="19"/>
        <v>Debreceni SZC Vegyipari Technikum Vegyipar</v>
      </c>
      <c r="F450">
        <f t="shared" si="20"/>
        <v>17</v>
      </c>
    </row>
    <row r="451" spans="1:6" x14ac:dyDescent="0.35">
      <c r="A451" t="s">
        <v>1584</v>
      </c>
      <c r="B451">
        <v>0</v>
      </c>
      <c r="D451">
        <f t="shared" ref="D451:D514" si="21">LEN(A451)</f>
        <v>106</v>
      </c>
      <c r="E451" t="str">
        <f t="shared" ref="E451:E514" si="22">LEFT(A451,D451-12)</f>
        <v>Déli ASzC Apponyi Sándor Mezőgazdasági Technikum, Szakképző Iskola és Kollégium Élelmiszeripar</v>
      </c>
      <c r="F451">
        <f t="shared" ref="F451:F514" si="23">B451</f>
        <v>0</v>
      </c>
    </row>
    <row r="452" spans="1:6" x14ac:dyDescent="0.35">
      <c r="A452" t="s">
        <v>1585</v>
      </c>
      <c r="B452">
        <v>0</v>
      </c>
      <c r="D452">
        <f t="shared" si="21"/>
        <v>116</v>
      </c>
      <c r="E452" t="str">
        <f t="shared" si="22"/>
        <v>Déli ASzC Apponyi Sándor Mezőgazdasági Technikum, Szakképző Iskola és Kollégium Mezőgazdaság és erdészet</v>
      </c>
      <c r="F452">
        <f t="shared" si="23"/>
        <v>0</v>
      </c>
    </row>
    <row r="453" spans="1:6" x14ac:dyDescent="0.35">
      <c r="A453" t="s">
        <v>1586</v>
      </c>
      <c r="B453">
        <v>0</v>
      </c>
      <c r="D453">
        <f t="shared" si="21"/>
        <v>121</v>
      </c>
      <c r="E453" t="str">
        <f t="shared" si="22"/>
        <v>Déli ASzC Bereczki Máté Mezőgazdasági és Élelmiszeripari Technikum, Szakképző Iskola Mezőgazdaság és erdészet</v>
      </c>
      <c r="F453">
        <f t="shared" si="23"/>
        <v>0</v>
      </c>
    </row>
    <row r="454" spans="1:6" x14ac:dyDescent="0.35">
      <c r="A454" t="s">
        <v>1587</v>
      </c>
      <c r="B454">
        <v>0</v>
      </c>
      <c r="D454">
        <f t="shared" si="21"/>
        <v>122</v>
      </c>
      <c r="E454" t="str">
        <f t="shared" si="22"/>
        <v>Déli ASzC Bereczki Máté Mezőgazdasági és Élelmiszeripari Technikum, Szakképző Iskola Rendészet és közszolgálat</v>
      </c>
      <c r="F454">
        <f t="shared" si="23"/>
        <v>0</v>
      </c>
    </row>
    <row r="455" spans="1:6" x14ac:dyDescent="0.35">
      <c r="A455" t="s">
        <v>1588</v>
      </c>
      <c r="B455">
        <v>0</v>
      </c>
      <c r="D455">
        <f t="shared" si="21"/>
        <v>102</v>
      </c>
      <c r="E455" t="str">
        <f t="shared" si="22"/>
        <v>Déli ASzC Bereczki Máté Mezőgazdasági és Élelmiszeripari Technikum, Szakképző Iskola Sport</v>
      </c>
      <c r="F455">
        <f t="shared" si="23"/>
        <v>0</v>
      </c>
    </row>
    <row r="456" spans="1:6" x14ac:dyDescent="0.35">
      <c r="A456" t="s">
        <v>1589</v>
      </c>
      <c r="B456">
        <v>0</v>
      </c>
      <c r="D456">
        <f t="shared" si="21"/>
        <v>104</v>
      </c>
      <c r="E456" t="str">
        <f t="shared" si="22"/>
        <v>Déli ASzC Csapó Dániel Mezőgazdasági Technikum, Szakképző Iskola és Kollégium Élelmiszeripar</v>
      </c>
      <c r="F456">
        <f t="shared" si="23"/>
        <v>0</v>
      </c>
    </row>
    <row r="457" spans="1:6" x14ac:dyDescent="0.35">
      <c r="A457" t="s">
        <v>1590</v>
      </c>
      <c r="B457">
        <v>0</v>
      </c>
      <c r="D457">
        <f t="shared" si="21"/>
        <v>114</v>
      </c>
      <c r="E457" t="str">
        <f t="shared" si="22"/>
        <v>Déli ASzC Csapó Dániel Mezőgazdasági Technikum, Szakképző Iskola és Kollégium Mezőgazdaság és erdészet</v>
      </c>
      <c r="F457">
        <f t="shared" si="23"/>
        <v>0</v>
      </c>
    </row>
    <row r="458" spans="1:6" x14ac:dyDescent="0.35">
      <c r="A458" t="s">
        <v>1591</v>
      </c>
      <c r="B458">
        <v>0</v>
      </c>
      <c r="D458">
        <f t="shared" si="21"/>
        <v>115</v>
      </c>
      <c r="E458" t="str">
        <f t="shared" si="22"/>
        <v>Déli ASzC Csapó Dániel Mezőgazdasági Technikum, Szakképző Iskola és Kollégium Rendészet és közszolgálat</v>
      </c>
      <c r="F458">
        <f t="shared" si="23"/>
        <v>0</v>
      </c>
    </row>
    <row r="459" spans="1:6" x14ac:dyDescent="0.35">
      <c r="A459" t="s">
        <v>1592</v>
      </c>
      <c r="B459">
        <v>8</v>
      </c>
      <c r="D459">
        <f t="shared" si="21"/>
        <v>113</v>
      </c>
      <c r="E459" t="str">
        <f t="shared" si="22"/>
        <v>Déli ASzC Jánoshalmai Mezőgazdasági Technikum, Szakképző Iskola és Kollégium Mezőgazdaság és erdészet</v>
      </c>
      <c r="F459">
        <f t="shared" si="23"/>
        <v>8</v>
      </c>
    </row>
    <row r="460" spans="1:6" x14ac:dyDescent="0.35">
      <c r="A460" t="s">
        <v>1593</v>
      </c>
      <c r="B460">
        <v>0</v>
      </c>
      <c r="D460">
        <f t="shared" si="21"/>
        <v>94</v>
      </c>
      <c r="E460" t="str">
        <f t="shared" si="22"/>
        <v>Déli ASzC Kinizsi Pál Élelmiszeripari Technikum és Szakképző Iskola Élelmiszeripar</v>
      </c>
      <c r="F460">
        <f t="shared" si="23"/>
        <v>0</v>
      </c>
    </row>
    <row r="461" spans="1:6" x14ac:dyDescent="0.35">
      <c r="A461" t="s">
        <v>1594</v>
      </c>
      <c r="B461">
        <v>0</v>
      </c>
      <c r="D461">
        <f t="shared" si="21"/>
        <v>106</v>
      </c>
      <c r="E461" t="str">
        <f t="shared" si="22"/>
        <v>Déli ASzC Kinizsi Pál Élelmiszeripari Technikum és Szakképző Iskola Környezetvédelem és vízügy</v>
      </c>
      <c r="F461">
        <f t="shared" si="23"/>
        <v>0</v>
      </c>
    </row>
    <row r="462" spans="1:6" x14ac:dyDescent="0.35">
      <c r="A462" t="s">
        <v>1595</v>
      </c>
      <c r="B462">
        <v>0</v>
      </c>
      <c r="D462">
        <f t="shared" si="21"/>
        <v>127</v>
      </c>
      <c r="E462" t="str">
        <f t="shared" si="22"/>
        <v>Déli ASzC Kiskunfélegyházi Mezőgazdasági és Élelmiszeripari Technikum, Szakképző Iskola és Kollégium Élelmiszeripar</v>
      </c>
      <c r="F462">
        <f t="shared" si="23"/>
        <v>0</v>
      </c>
    </row>
    <row r="463" spans="1:6" x14ac:dyDescent="0.35">
      <c r="A463" t="s">
        <v>1596</v>
      </c>
      <c r="B463">
        <v>0</v>
      </c>
      <c r="D463">
        <f t="shared" si="21"/>
        <v>137</v>
      </c>
      <c r="E463" t="str">
        <f t="shared" si="22"/>
        <v>Déli ASzC Kiskunfélegyházi Mezőgazdasági és Élelmiszeripari Technikum, Szakképző Iskola és Kollégium Mezőgazdaság és erdészet</v>
      </c>
      <c r="F463">
        <f t="shared" si="23"/>
        <v>0</v>
      </c>
    </row>
    <row r="464" spans="1:6" x14ac:dyDescent="0.35">
      <c r="A464" t="s">
        <v>1597</v>
      </c>
      <c r="B464">
        <v>0</v>
      </c>
      <c r="D464">
        <f t="shared" si="21"/>
        <v>111</v>
      </c>
      <c r="E464" t="str">
        <f t="shared" si="22"/>
        <v>Déli ASzC Kocsis Pál Mezőgazdasági és Környezetvédelmi Technikum és Szakképző Iskola Élelmiszeripar</v>
      </c>
      <c r="F464">
        <f t="shared" si="23"/>
        <v>0</v>
      </c>
    </row>
    <row r="465" spans="1:6" x14ac:dyDescent="0.35">
      <c r="A465" t="s">
        <v>1598</v>
      </c>
      <c r="B465">
        <v>0</v>
      </c>
      <c r="D465">
        <f t="shared" si="21"/>
        <v>123</v>
      </c>
      <c r="E465" t="str">
        <f t="shared" si="22"/>
        <v>Déli ASzC Kocsis Pál Mezőgazdasági és Környezetvédelmi Technikum és Szakképző Iskola Környezetvédelem és vízügy</v>
      </c>
      <c r="F465">
        <f t="shared" si="23"/>
        <v>0</v>
      </c>
    </row>
    <row r="466" spans="1:6" x14ac:dyDescent="0.35">
      <c r="A466" t="s">
        <v>1599</v>
      </c>
      <c r="B466">
        <v>0</v>
      </c>
      <c r="D466">
        <f t="shared" si="21"/>
        <v>121</v>
      </c>
      <c r="E466" t="str">
        <f t="shared" si="22"/>
        <v>Déli ASzC Kocsis Pál Mezőgazdasági és Környezetvédelmi Technikum és Szakképző Iskola Mezőgazdaság és erdészet</v>
      </c>
      <c r="F466">
        <f t="shared" si="23"/>
        <v>0</v>
      </c>
    </row>
    <row r="467" spans="1:6" x14ac:dyDescent="0.35">
      <c r="A467" t="s">
        <v>1600</v>
      </c>
      <c r="B467">
        <v>0</v>
      </c>
      <c r="D467">
        <f t="shared" si="21"/>
        <v>117</v>
      </c>
      <c r="E467" t="str">
        <f t="shared" si="22"/>
        <v>Déli ASzC Móricz Zsigmond Mezőgazdasági Technikum, Szakképző Iskola és Kollégium Mezőgazdaság és erdészet</v>
      </c>
      <c r="F467">
        <f t="shared" si="23"/>
        <v>0</v>
      </c>
    </row>
    <row r="468" spans="1:6" x14ac:dyDescent="0.35">
      <c r="A468" t="s">
        <v>1601</v>
      </c>
      <c r="B468">
        <v>0</v>
      </c>
      <c r="D468">
        <f t="shared" si="21"/>
        <v>109</v>
      </c>
      <c r="E468" t="str">
        <f t="shared" si="22"/>
        <v>Déli ASzC Sellyei Mezőgazdasági Technikum, Szakképző Iskola és Kollégium Mezőgazdaság és erdészet</v>
      </c>
      <c r="F468">
        <f t="shared" si="23"/>
        <v>0</v>
      </c>
    </row>
    <row r="469" spans="1:6" x14ac:dyDescent="0.35">
      <c r="A469" t="s">
        <v>1602</v>
      </c>
      <c r="B469">
        <v>0</v>
      </c>
      <c r="D469">
        <f t="shared" si="21"/>
        <v>103</v>
      </c>
      <c r="E469" t="str">
        <f t="shared" si="22"/>
        <v>Déli ASzC Széchenyi Zsigmond Mezőgazdasági Technikum, Szakképző Iskola és Kollégium Előkész</v>
      </c>
      <c r="F469">
        <f t="shared" si="23"/>
        <v>0</v>
      </c>
    </row>
    <row r="470" spans="1:6" x14ac:dyDescent="0.35">
      <c r="A470" t="s">
        <v>1603</v>
      </c>
      <c r="B470">
        <v>0</v>
      </c>
      <c r="D470">
        <f t="shared" si="21"/>
        <v>120</v>
      </c>
      <c r="E470" t="str">
        <f t="shared" si="22"/>
        <v>Déli ASzC Széchenyi Zsigmond Mezőgazdasági Technikum, Szakképző Iskola és Kollégium Mezőgazdaság és erdészet</v>
      </c>
      <c r="F470">
        <f t="shared" si="23"/>
        <v>0</v>
      </c>
    </row>
    <row r="471" spans="1:6" x14ac:dyDescent="0.35">
      <c r="A471" t="s">
        <v>1604</v>
      </c>
      <c r="B471">
        <v>0</v>
      </c>
      <c r="D471">
        <f t="shared" si="21"/>
        <v>107</v>
      </c>
      <c r="E471" t="str">
        <f t="shared" si="22"/>
        <v>Déli ASzC Teleki Zsigmond Mezőgazdasági Technikum, Szakképző Iskola és Kollégium Élelmiszeripar</v>
      </c>
      <c r="F471">
        <f t="shared" si="23"/>
        <v>0</v>
      </c>
    </row>
    <row r="472" spans="1:6" x14ac:dyDescent="0.35">
      <c r="A472" t="s">
        <v>1605</v>
      </c>
      <c r="B472">
        <v>0</v>
      </c>
      <c r="D472">
        <f t="shared" si="21"/>
        <v>117</v>
      </c>
      <c r="E472" t="str">
        <f t="shared" si="22"/>
        <v>Déli ASzC Teleki Zsigmond Mezőgazdasági Technikum, Szakképző Iskola és Kollégium Mezőgazdaság és erdészet</v>
      </c>
      <c r="F472">
        <f t="shared" si="23"/>
        <v>0</v>
      </c>
    </row>
    <row r="473" spans="1:6" x14ac:dyDescent="0.35">
      <c r="A473" t="s">
        <v>1606</v>
      </c>
      <c r="B473">
        <v>0</v>
      </c>
      <c r="D473">
        <f t="shared" si="21"/>
        <v>114</v>
      </c>
      <c r="E473" t="str">
        <f t="shared" si="22"/>
        <v>Déli ASzC Ujhelyi Imre Mezőgazdasági Technikum, Szakképző Iskola és Kollégium Mezőgazdaság és erdészet</v>
      </c>
      <c r="F473">
        <f t="shared" si="23"/>
        <v>0</v>
      </c>
    </row>
    <row r="474" spans="1:6" x14ac:dyDescent="0.35">
      <c r="A474" t="s">
        <v>1607</v>
      </c>
      <c r="B474">
        <v>57</v>
      </c>
      <c r="D474">
        <f t="shared" si="21"/>
        <v>68</v>
      </c>
      <c r="E474" t="str">
        <f t="shared" si="22"/>
        <v>DIANA Fegyvertechnikai Technikum és Kollégium Honvédelem</v>
      </c>
      <c r="F474">
        <f t="shared" si="23"/>
        <v>57</v>
      </c>
    </row>
    <row r="475" spans="1:6" x14ac:dyDescent="0.35">
      <c r="A475" t="s">
        <v>1608</v>
      </c>
      <c r="B475">
        <v>23</v>
      </c>
      <c r="D475">
        <f t="shared" si="21"/>
        <v>82</v>
      </c>
      <c r="E475" t="str">
        <f t="shared" si="22"/>
        <v>DIANA Fegyvertechnikai Technikum és Kollégium Mezőgazdaság és erdészet</v>
      </c>
      <c r="F475">
        <f t="shared" si="23"/>
        <v>23</v>
      </c>
    </row>
    <row r="476" spans="1:6" x14ac:dyDescent="0.35">
      <c r="A476" t="s">
        <v>1609</v>
      </c>
      <c r="B476">
        <v>0</v>
      </c>
      <c r="D476">
        <f t="shared" si="21"/>
        <v>78</v>
      </c>
      <c r="E476" t="str">
        <f t="shared" si="22"/>
        <v>Diószegi Sámuel Baptista Technikum és Szakképző Iskola Egészségügy</v>
      </c>
      <c r="F476">
        <f t="shared" si="23"/>
        <v>0</v>
      </c>
    </row>
    <row r="477" spans="1:6" x14ac:dyDescent="0.35">
      <c r="A477" t="s">
        <v>1610</v>
      </c>
      <c r="B477">
        <v>0</v>
      </c>
      <c r="D477">
        <f t="shared" si="21"/>
        <v>75</v>
      </c>
      <c r="E477" t="str">
        <f t="shared" si="22"/>
        <v>Diószegi Sámuel Baptista Technikum és Szakképző Iskola Gépészet</v>
      </c>
      <c r="F477">
        <f t="shared" si="23"/>
        <v>0</v>
      </c>
    </row>
    <row r="478" spans="1:6" x14ac:dyDescent="0.35">
      <c r="A478" t="s">
        <v>1611</v>
      </c>
      <c r="B478">
        <v>0</v>
      </c>
      <c r="D478">
        <f t="shared" si="21"/>
        <v>79</v>
      </c>
      <c r="E478" t="str">
        <f t="shared" si="22"/>
        <v>Diószegi Sámuel Baptista Technikum és Szakképző Iskola Kereskedelem</v>
      </c>
      <c r="F478">
        <f t="shared" si="23"/>
        <v>0</v>
      </c>
    </row>
    <row r="479" spans="1:6" x14ac:dyDescent="0.35">
      <c r="A479" t="s">
        <v>1612</v>
      </c>
      <c r="B479">
        <v>17</v>
      </c>
      <c r="D479">
        <f t="shared" si="21"/>
        <v>100</v>
      </c>
      <c r="E479" t="str">
        <f t="shared" si="22"/>
        <v>Diószegi Sámuel Baptista Technikum és Szakképző Iskola Specializált gép- és járműgyártás</v>
      </c>
      <c r="F479">
        <f t="shared" si="23"/>
        <v>17</v>
      </c>
    </row>
    <row r="480" spans="1:6" x14ac:dyDescent="0.35">
      <c r="A480" t="s">
        <v>1613</v>
      </c>
      <c r="B480">
        <v>0</v>
      </c>
      <c r="D480">
        <f t="shared" si="21"/>
        <v>76</v>
      </c>
      <c r="E480" t="str">
        <f t="shared" si="22"/>
        <v>Diószegi Sámuel Baptista Technikum és Szakképző Iskola Szépészet</v>
      </c>
      <c r="F480">
        <f t="shared" si="23"/>
        <v>0</v>
      </c>
    </row>
    <row r="481" spans="1:6" x14ac:dyDescent="0.35">
      <c r="A481" t="s">
        <v>1614</v>
      </c>
      <c r="B481">
        <v>0</v>
      </c>
      <c r="D481">
        <f t="shared" si="21"/>
        <v>76</v>
      </c>
      <c r="E481" t="str">
        <f t="shared" si="22"/>
        <v>Diószegi Sámuel Baptista Technikum és Szakképző Iskola Szociális</v>
      </c>
      <c r="F481">
        <f t="shared" si="23"/>
        <v>0</v>
      </c>
    </row>
    <row r="482" spans="1:6" x14ac:dyDescent="0.35">
      <c r="A482" t="s">
        <v>1615</v>
      </c>
      <c r="B482">
        <v>0</v>
      </c>
      <c r="D482">
        <f t="shared" si="21"/>
        <v>87</v>
      </c>
      <c r="E482" t="str">
        <f t="shared" si="22"/>
        <v>Diószegi Sámuel Baptista Technikum és Szakképző Iskola Turizmus-vendéglátás</v>
      </c>
      <c r="F482">
        <f t="shared" si="23"/>
        <v>0</v>
      </c>
    </row>
    <row r="483" spans="1:6" x14ac:dyDescent="0.35">
      <c r="A483" t="s">
        <v>1616</v>
      </c>
      <c r="B483">
        <v>0</v>
      </c>
      <c r="D483">
        <f t="shared" si="21"/>
        <v>106</v>
      </c>
      <c r="E483" t="str">
        <f t="shared" si="22"/>
        <v>Don Bosco Általános Iskola, Szakképző Iskola, Technikum, Gimnázium és Kollégium Élelmiszeripar</v>
      </c>
      <c r="F483">
        <f t="shared" si="23"/>
        <v>0</v>
      </c>
    </row>
    <row r="484" spans="1:6" x14ac:dyDescent="0.35">
      <c r="A484" t="s">
        <v>1617</v>
      </c>
      <c r="B484">
        <v>0</v>
      </c>
      <c r="D484">
        <f t="shared" si="21"/>
        <v>99</v>
      </c>
      <c r="E484" t="str">
        <f t="shared" si="22"/>
        <v>Don Bosco Általános Iskola, Szakképző Iskola, Technikum, Gimnázium és Kollégium Előkész</v>
      </c>
      <c r="F484">
        <f t="shared" si="23"/>
        <v>0</v>
      </c>
    </row>
    <row r="485" spans="1:6" x14ac:dyDescent="0.35">
      <c r="A485" t="s">
        <v>1618</v>
      </c>
      <c r="B485">
        <v>0</v>
      </c>
      <c r="D485">
        <f t="shared" si="21"/>
        <v>101</v>
      </c>
      <c r="E485" t="str">
        <f t="shared" si="22"/>
        <v>Don Bosco Általános Iskola, Szakképző Iskola, Technikum, Gimnázium és Kollégium Építőipar</v>
      </c>
      <c r="F485">
        <f t="shared" si="23"/>
        <v>0</v>
      </c>
    </row>
    <row r="486" spans="1:6" x14ac:dyDescent="0.35">
      <c r="A486" t="s">
        <v>1619</v>
      </c>
      <c r="B486">
        <v>0</v>
      </c>
      <c r="D486">
        <f t="shared" si="21"/>
        <v>106</v>
      </c>
      <c r="E486" t="str">
        <f t="shared" si="22"/>
        <v>Don Bosco Általános Iskola, Szakképző Iskola, Technikum, Gimnázium és Kollégium Épületgépészet</v>
      </c>
      <c r="F486">
        <f t="shared" si="23"/>
        <v>0</v>
      </c>
    </row>
    <row r="487" spans="1:6" x14ac:dyDescent="0.35">
      <c r="A487" t="s">
        <v>1620</v>
      </c>
      <c r="B487">
        <v>0</v>
      </c>
      <c r="D487">
        <f t="shared" si="21"/>
        <v>100</v>
      </c>
      <c r="E487" t="str">
        <f t="shared" si="22"/>
        <v>Don Bosco Általános Iskola, Szakképző Iskola, Technikum, Gimnázium és Kollégium Gépészet</v>
      </c>
      <c r="F487">
        <f t="shared" si="23"/>
        <v>0</v>
      </c>
    </row>
    <row r="488" spans="1:6" x14ac:dyDescent="0.35">
      <c r="A488" t="s">
        <v>1621</v>
      </c>
      <c r="B488">
        <v>0</v>
      </c>
      <c r="D488">
        <f t="shared" si="21"/>
        <v>104</v>
      </c>
      <c r="E488" t="str">
        <f t="shared" si="22"/>
        <v>Don Bosco Általános Iskola, Szakképző Iskola, Technikum, Gimnázium és Kollégium Kereskedelem</v>
      </c>
      <c r="F488">
        <f t="shared" si="23"/>
        <v>0</v>
      </c>
    </row>
    <row r="489" spans="1:6" x14ac:dyDescent="0.35">
      <c r="A489" t="s">
        <v>1622</v>
      </c>
      <c r="B489">
        <v>0</v>
      </c>
      <c r="D489">
        <f t="shared" si="21"/>
        <v>99</v>
      </c>
      <c r="E489" t="str">
        <f t="shared" si="22"/>
        <v>Don Bosco Általános Iskola, Szakképző Iskola, Technikum, Gimnázium és Kollégium Kreatív</v>
      </c>
      <c r="F489">
        <f t="shared" si="23"/>
        <v>0</v>
      </c>
    </row>
    <row r="490" spans="1:6" x14ac:dyDescent="0.35">
      <c r="A490" t="s">
        <v>1623</v>
      </c>
      <c r="B490">
        <v>0</v>
      </c>
      <c r="D490">
        <f t="shared" si="21"/>
        <v>92</v>
      </c>
      <c r="E490" t="str">
        <f t="shared" si="22"/>
        <v xml:space="preserve">Don Bosco Általános Iskola, Szakképző Iskola, Technikum, Gimnázium és Kollégium </v>
      </c>
      <c r="F490">
        <f t="shared" si="23"/>
        <v>0</v>
      </c>
    </row>
    <row r="491" spans="1:6" x14ac:dyDescent="0.35">
      <c r="A491" t="s">
        <v>1624</v>
      </c>
      <c r="B491">
        <v>0</v>
      </c>
      <c r="D491">
        <f t="shared" si="21"/>
        <v>101</v>
      </c>
      <c r="E491" t="str">
        <f t="shared" si="22"/>
        <v>Don Bosco Általános Iskola, Szakképző Iskola, Technikum, Gimnázium és Kollégium Szépészet</v>
      </c>
      <c r="F491">
        <f t="shared" si="23"/>
        <v>0</v>
      </c>
    </row>
    <row r="492" spans="1:6" x14ac:dyDescent="0.35">
      <c r="A492" t="s">
        <v>1625</v>
      </c>
      <c r="B492">
        <v>0</v>
      </c>
      <c r="D492">
        <f t="shared" si="21"/>
        <v>101</v>
      </c>
      <c r="E492" t="str">
        <f t="shared" si="22"/>
        <v>Don Bosco Általános Iskola, Szakképző Iskola, Technikum, Gimnázium és Kollégium Szociális</v>
      </c>
      <c r="F492">
        <f t="shared" si="23"/>
        <v>0</v>
      </c>
    </row>
    <row r="493" spans="1:6" x14ac:dyDescent="0.35">
      <c r="A493" t="s">
        <v>1626</v>
      </c>
      <c r="B493">
        <v>0</v>
      </c>
      <c r="D493">
        <f t="shared" si="21"/>
        <v>112</v>
      </c>
      <c r="E493" t="str">
        <f t="shared" si="22"/>
        <v>Don Bosco Általános Iskola, Szakképző Iskola, Technikum, Gimnázium és Kollégium Turizmus-vendéglátás</v>
      </c>
      <c r="F493">
        <f t="shared" si="23"/>
        <v>0</v>
      </c>
    </row>
    <row r="494" spans="1:6" x14ac:dyDescent="0.35">
      <c r="A494" t="s">
        <v>1627</v>
      </c>
      <c r="B494">
        <v>0</v>
      </c>
      <c r="D494">
        <f t="shared" si="21"/>
        <v>85</v>
      </c>
      <c r="E494" t="str">
        <f t="shared" si="22"/>
        <v>Dunaújvárosi Egyetem Bánki Donát Technikum Elektronika és elektrotechnika</v>
      </c>
      <c r="F494">
        <f t="shared" si="23"/>
        <v>0</v>
      </c>
    </row>
    <row r="495" spans="1:6" x14ac:dyDescent="0.35">
      <c r="A495" t="s">
        <v>1628</v>
      </c>
      <c r="B495">
        <v>0</v>
      </c>
      <c r="D495">
        <f t="shared" si="21"/>
        <v>63</v>
      </c>
      <c r="E495" t="str">
        <f t="shared" si="22"/>
        <v>Dunaújvárosi Egyetem Bánki Donát Technikum Gépészet</v>
      </c>
      <c r="F495">
        <f t="shared" si="23"/>
        <v>0</v>
      </c>
    </row>
    <row r="496" spans="1:6" x14ac:dyDescent="0.35">
      <c r="A496" t="s">
        <v>1629</v>
      </c>
      <c r="B496">
        <v>0</v>
      </c>
      <c r="D496">
        <f t="shared" si="21"/>
        <v>79</v>
      </c>
      <c r="E496" t="str">
        <f t="shared" si="22"/>
        <v>Dunaújvárosi Egyetem Bánki Donát Technikum Informatika és távközlés</v>
      </c>
      <c r="F496">
        <f t="shared" si="23"/>
        <v>0</v>
      </c>
    </row>
    <row r="497" spans="1:6" x14ac:dyDescent="0.35">
      <c r="A497" t="s">
        <v>1630</v>
      </c>
      <c r="B497">
        <v>0</v>
      </c>
      <c r="D497">
        <f t="shared" si="21"/>
        <v>88</v>
      </c>
      <c r="E497" t="str">
        <f t="shared" si="22"/>
        <v>Dunaújvárosi Egyetem Bánki Donát Technikum Specializált gép- és járműgyártás</v>
      </c>
      <c r="F497">
        <f t="shared" si="23"/>
        <v>0</v>
      </c>
    </row>
    <row r="498" spans="1:6" x14ac:dyDescent="0.35">
      <c r="A498" t="s">
        <v>1631</v>
      </c>
      <c r="B498">
        <v>0</v>
      </c>
      <c r="D498">
        <f t="shared" si="21"/>
        <v>98</v>
      </c>
      <c r="E498" t="str">
        <f t="shared" si="22"/>
        <v>Dunaújvárosi SZC Dunaferr Technikum és Szakképző Iskola Elektronika és elektrotechnika</v>
      </c>
      <c r="F498">
        <f t="shared" si="23"/>
        <v>0</v>
      </c>
    </row>
    <row r="499" spans="1:6" x14ac:dyDescent="0.35">
      <c r="A499" t="s">
        <v>1632</v>
      </c>
      <c r="B499">
        <v>0</v>
      </c>
      <c r="D499">
        <f t="shared" si="21"/>
        <v>82</v>
      </c>
      <c r="E499" t="str">
        <f t="shared" si="22"/>
        <v>Dunaújvárosi SZC Dunaferr Technikum és Szakképző Iskola Épületgépészet</v>
      </c>
      <c r="F499">
        <f t="shared" si="23"/>
        <v>0</v>
      </c>
    </row>
    <row r="500" spans="1:6" x14ac:dyDescent="0.35">
      <c r="A500" t="s">
        <v>1633</v>
      </c>
      <c r="B500">
        <v>0</v>
      </c>
      <c r="D500">
        <f t="shared" si="21"/>
        <v>76</v>
      </c>
      <c r="E500" t="str">
        <f t="shared" si="22"/>
        <v>Dunaújvárosi SZC Dunaferr Technikum és Szakképző Iskola Gépészet</v>
      </c>
      <c r="F500">
        <f t="shared" si="23"/>
        <v>0</v>
      </c>
    </row>
    <row r="501" spans="1:6" x14ac:dyDescent="0.35">
      <c r="A501" t="s">
        <v>1634</v>
      </c>
      <c r="B501">
        <v>0</v>
      </c>
      <c r="D501">
        <f t="shared" si="21"/>
        <v>93</v>
      </c>
      <c r="E501" t="str">
        <f t="shared" si="22"/>
        <v>Dunaújvárosi SZC Dunaferr Technikum és Szakképző Iskola Rendészet és közszolgálat</v>
      </c>
      <c r="F501">
        <f t="shared" si="23"/>
        <v>0</v>
      </c>
    </row>
    <row r="502" spans="1:6" x14ac:dyDescent="0.35">
      <c r="A502" t="s">
        <v>1635</v>
      </c>
      <c r="B502">
        <v>0</v>
      </c>
      <c r="D502">
        <f t="shared" si="21"/>
        <v>101</v>
      </c>
      <c r="E502" t="str">
        <f t="shared" si="22"/>
        <v>Dunaújvárosi SZC Dunaferr Technikum és Szakképző Iskola Specializált gép- és járműgyártás</v>
      </c>
      <c r="F502">
        <f t="shared" si="23"/>
        <v>0</v>
      </c>
    </row>
    <row r="503" spans="1:6" x14ac:dyDescent="0.35">
      <c r="A503" t="s">
        <v>1636</v>
      </c>
      <c r="B503">
        <v>0</v>
      </c>
      <c r="D503">
        <f t="shared" si="21"/>
        <v>90</v>
      </c>
      <c r="E503" t="str">
        <f t="shared" si="22"/>
        <v>Dunaújvárosi SZC Hild József Technikum, Szakképző Iskola és Szakiskola Előkész</v>
      </c>
      <c r="F503">
        <f t="shared" si="23"/>
        <v>0</v>
      </c>
    </row>
    <row r="504" spans="1:6" x14ac:dyDescent="0.35">
      <c r="A504" t="s">
        <v>1637</v>
      </c>
      <c r="B504">
        <v>0</v>
      </c>
      <c r="D504">
        <f t="shared" si="21"/>
        <v>92</v>
      </c>
      <c r="E504" t="str">
        <f t="shared" si="22"/>
        <v>Dunaújvárosi SZC Hild József Technikum, Szakképző Iskola és Szakiskola Építőipar</v>
      </c>
      <c r="F504">
        <f t="shared" si="23"/>
        <v>0</v>
      </c>
    </row>
    <row r="505" spans="1:6" x14ac:dyDescent="0.35">
      <c r="A505" t="s">
        <v>1638</v>
      </c>
      <c r="B505">
        <v>0</v>
      </c>
      <c r="D505">
        <f t="shared" si="21"/>
        <v>99</v>
      </c>
      <c r="E505" t="str">
        <f t="shared" si="22"/>
        <v>Dunaújvárosi SZC Hild József Technikum, Szakképző Iskola és Szakiskola Fa- és bútoripar</v>
      </c>
      <c r="F505">
        <f t="shared" si="23"/>
        <v>0</v>
      </c>
    </row>
    <row r="506" spans="1:6" x14ac:dyDescent="0.35">
      <c r="A506" t="s">
        <v>1639</v>
      </c>
      <c r="B506">
        <v>0</v>
      </c>
      <c r="D506">
        <f t="shared" si="21"/>
        <v>103</v>
      </c>
      <c r="E506" t="str">
        <f t="shared" si="22"/>
        <v>Dunaújvárosi SZC Kereskedelmi és Vendéglátóipari Technikum és Szakképző Iskola Kereskedelem</v>
      </c>
      <c r="F506">
        <f t="shared" si="23"/>
        <v>0</v>
      </c>
    </row>
    <row r="507" spans="1:6" x14ac:dyDescent="0.35">
      <c r="A507" t="s">
        <v>1640</v>
      </c>
      <c r="B507">
        <v>0</v>
      </c>
      <c r="D507">
        <f t="shared" si="21"/>
        <v>120</v>
      </c>
      <c r="E507" t="str">
        <f t="shared" si="22"/>
        <v>Dunaújvárosi SZC Kereskedelmi és Vendéglátóipari Technikum és Szakképző Iskola Közlekedés és szállítmányozás</v>
      </c>
      <c r="F507">
        <f t="shared" si="23"/>
        <v>0</v>
      </c>
    </row>
    <row r="508" spans="1:6" x14ac:dyDescent="0.35">
      <c r="A508" t="s">
        <v>1641</v>
      </c>
      <c r="B508">
        <v>0</v>
      </c>
      <c r="D508">
        <f t="shared" si="21"/>
        <v>111</v>
      </c>
      <c r="E508" t="str">
        <f t="shared" si="22"/>
        <v>Dunaújvárosi SZC Kereskedelmi és Vendéglátóipari Technikum és Szakképző Iskola Turizmus-vendéglátás</v>
      </c>
      <c r="F508">
        <f t="shared" si="23"/>
        <v>0</v>
      </c>
    </row>
    <row r="509" spans="1:6" x14ac:dyDescent="0.35">
      <c r="A509" t="s">
        <v>1642</v>
      </c>
      <c r="B509">
        <v>0</v>
      </c>
      <c r="D509">
        <f t="shared" si="21"/>
        <v>83</v>
      </c>
      <c r="E509" t="str">
        <f t="shared" si="22"/>
        <v>Dunaújvárosi SZC Lorántffy Zsuzsanna Technikum és Kollégium Egészségügy</v>
      </c>
      <c r="F509">
        <f t="shared" si="23"/>
        <v>0</v>
      </c>
    </row>
    <row r="510" spans="1:6" x14ac:dyDescent="0.35">
      <c r="A510" t="s">
        <v>1643</v>
      </c>
      <c r="B510">
        <v>0</v>
      </c>
      <c r="D510">
        <f t="shared" si="21"/>
        <v>79</v>
      </c>
      <c r="E510" t="str">
        <f t="shared" si="22"/>
        <v>Dunaújvárosi SZC Lorántffy Zsuzsanna Technikum és Kollégium Kreatív</v>
      </c>
      <c r="F510">
        <f t="shared" si="23"/>
        <v>0</v>
      </c>
    </row>
    <row r="511" spans="1:6" x14ac:dyDescent="0.35">
      <c r="A511" t="s">
        <v>1644</v>
      </c>
      <c r="B511">
        <v>15</v>
      </c>
      <c r="D511">
        <f t="shared" si="21"/>
        <v>81</v>
      </c>
      <c r="E511" t="str">
        <f t="shared" si="22"/>
        <v>Dunaújvárosi SZC Lorántffy Zsuzsanna Technikum és Kollégium Szépészet</v>
      </c>
      <c r="F511">
        <f t="shared" si="23"/>
        <v>15</v>
      </c>
    </row>
    <row r="512" spans="1:6" x14ac:dyDescent="0.35">
      <c r="A512" t="s">
        <v>1645</v>
      </c>
      <c r="B512">
        <v>0</v>
      </c>
      <c r="D512">
        <f t="shared" si="21"/>
        <v>81</v>
      </c>
      <c r="E512" t="str">
        <f t="shared" si="22"/>
        <v>Dunaújvárosi SZC Lorántffy Zsuzsanna Technikum és Kollégium Szociális</v>
      </c>
      <c r="F512">
        <f t="shared" si="23"/>
        <v>0</v>
      </c>
    </row>
    <row r="513" spans="1:6" x14ac:dyDescent="0.35">
      <c r="A513" t="s">
        <v>1646</v>
      </c>
      <c r="B513">
        <v>0</v>
      </c>
      <c r="D513">
        <f t="shared" si="21"/>
        <v>80</v>
      </c>
      <c r="E513" t="str">
        <f t="shared" si="22"/>
        <v>Dunaújvárosi SZC Lorántffy Zsuzsanna Technikum és Kollégium Vegyipar</v>
      </c>
      <c r="F513">
        <f t="shared" si="23"/>
        <v>0</v>
      </c>
    </row>
    <row r="514" spans="1:6" x14ac:dyDescent="0.35">
      <c r="A514" t="s">
        <v>1647</v>
      </c>
      <c r="B514">
        <v>0</v>
      </c>
      <c r="D514">
        <f t="shared" si="21"/>
        <v>97</v>
      </c>
      <c r="E514" t="str">
        <f t="shared" si="22"/>
        <v>Dunaújvárosi SZC Rudas Közgazdasági Technikum és Kollégium Gazdálkodás és menedzsment</v>
      </c>
      <c r="F514">
        <f t="shared" si="23"/>
        <v>0</v>
      </c>
    </row>
    <row r="515" spans="1:6" x14ac:dyDescent="0.35">
      <c r="A515" t="s">
        <v>1648</v>
      </c>
      <c r="B515">
        <v>0</v>
      </c>
      <c r="D515">
        <f t="shared" ref="D515:D578" si="24">LEN(A515)</f>
        <v>95</v>
      </c>
      <c r="E515" t="str">
        <f t="shared" ref="E515:E578" si="25">LEFT(A515,D515-12)</f>
        <v>Dunaújvárosi SZC Rudas Közgazdasági Technikum és Kollégium Informatika és távközlés</v>
      </c>
      <c r="F515">
        <f t="shared" ref="F515:F578" si="26">B515</f>
        <v>0</v>
      </c>
    </row>
    <row r="516" spans="1:6" x14ac:dyDescent="0.35">
      <c r="A516" t="s">
        <v>1649</v>
      </c>
      <c r="B516">
        <v>0</v>
      </c>
      <c r="D516">
        <f t="shared" si="24"/>
        <v>76</v>
      </c>
      <c r="E516" t="str">
        <f t="shared" si="25"/>
        <v>Dunaújvárosi SZC Rudas Közgazdasági Technikum és Kollégium Sport</v>
      </c>
      <c r="F516">
        <f t="shared" si="26"/>
        <v>0</v>
      </c>
    </row>
    <row r="517" spans="1:6" x14ac:dyDescent="0.35">
      <c r="A517" t="s">
        <v>1650</v>
      </c>
      <c r="B517">
        <v>0</v>
      </c>
      <c r="D517">
        <f t="shared" si="24"/>
        <v>91</v>
      </c>
      <c r="E517" t="str">
        <f t="shared" si="25"/>
        <v>Dunaújvárosi SZC Rudas Közgazdasági Technikum és Kollégium Turizmus-vendéglátás</v>
      </c>
      <c r="F517">
        <f t="shared" si="26"/>
        <v>0</v>
      </c>
    </row>
    <row r="518" spans="1:6" x14ac:dyDescent="0.35">
      <c r="A518" t="s">
        <v>1651</v>
      </c>
      <c r="B518">
        <v>0</v>
      </c>
      <c r="D518">
        <f t="shared" si="24"/>
        <v>74</v>
      </c>
      <c r="E518" t="str">
        <f t="shared" si="25"/>
        <v>Dunaújvárosi SZC Szabolcs Vezér Technikum Turizmus-vendéglátás</v>
      </c>
      <c r="F518">
        <f t="shared" si="26"/>
        <v>0</v>
      </c>
    </row>
    <row r="519" spans="1:6" x14ac:dyDescent="0.35">
      <c r="A519" t="s">
        <v>1652</v>
      </c>
      <c r="B519">
        <v>0</v>
      </c>
      <c r="D519">
        <f t="shared" si="24"/>
        <v>77</v>
      </c>
      <c r="E519" t="str">
        <f t="shared" si="25"/>
        <v>Energetikai Technikum és Kollégium Elektronika és elektrotechnika</v>
      </c>
      <c r="F519">
        <f t="shared" si="26"/>
        <v>0</v>
      </c>
    </row>
    <row r="520" spans="1:6" x14ac:dyDescent="0.35">
      <c r="A520" t="s">
        <v>1653</v>
      </c>
      <c r="B520">
        <v>0</v>
      </c>
      <c r="D520">
        <f t="shared" si="24"/>
        <v>73</v>
      </c>
      <c r="E520" t="str">
        <f t="shared" si="25"/>
        <v>Energetikai Technikum és Kollégium Gazdálkodás és menedzsment</v>
      </c>
      <c r="F520">
        <f t="shared" si="26"/>
        <v>0</v>
      </c>
    </row>
    <row r="521" spans="1:6" x14ac:dyDescent="0.35">
      <c r="A521" t="s">
        <v>1654</v>
      </c>
      <c r="B521">
        <v>11</v>
      </c>
      <c r="D521">
        <f t="shared" si="24"/>
        <v>55</v>
      </c>
      <c r="E521" t="str">
        <f t="shared" si="25"/>
        <v>Energetikai Technikum és Kollégium Gépészet</v>
      </c>
      <c r="F521">
        <f t="shared" si="26"/>
        <v>11</v>
      </c>
    </row>
    <row r="522" spans="1:6" x14ac:dyDescent="0.35">
      <c r="A522" t="s">
        <v>1655</v>
      </c>
      <c r="B522">
        <v>0</v>
      </c>
      <c r="D522">
        <f t="shared" si="24"/>
        <v>71</v>
      </c>
      <c r="E522" t="str">
        <f t="shared" si="25"/>
        <v>Energetikai Technikum és Kollégium Informatika és távközlés</v>
      </c>
      <c r="F522">
        <f t="shared" si="26"/>
        <v>0</v>
      </c>
    </row>
    <row r="523" spans="1:6" x14ac:dyDescent="0.35">
      <c r="A523" t="s">
        <v>1656</v>
      </c>
      <c r="B523">
        <v>0</v>
      </c>
      <c r="D523">
        <f t="shared" si="24"/>
        <v>73</v>
      </c>
      <c r="E523" t="str">
        <f t="shared" si="25"/>
        <v>Energetikai Technikum és Kollégium Környezetvédelem és vízügy</v>
      </c>
      <c r="F523">
        <f t="shared" si="26"/>
        <v>0</v>
      </c>
    </row>
    <row r="524" spans="1:6" x14ac:dyDescent="0.35">
      <c r="A524" t="s">
        <v>1657</v>
      </c>
      <c r="B524">
        <v>0</v>
      </c>
      <c r="D524">
        <f t="shared" si="24"/>
        <v>80</v>
      </c>
      <c r="E524" t="str">
        <f t="shared" si="25"/>
        <v>Energetikai Technikum és Kollégium Specializált gép- és járműgyártás</v>
      </c>
      <c r="F524">
        <f t="shared" si="26"/>
        <v>0</v>
      </c>
    </row>
    <row r="525" spans="1:6" x14ac:dyDescent="0.35">
      <c r="A525" t="s">
        <v>1658</v>
      </c>
      <c r="B525">
        <v>0</v>
      </c>
      <c r="D525">
        <f t="shared" si="24"/>
        <v>86</v>
      </c>
      <c r="E525" t="str">
        <f t="shared" si="25"/>
        <v>Epona Spanyol Lovas Szakképző Iskola és Kollégium Mezőgazdaság és erdészet</v>
      </c>
      <c r="F525">
        <f t="shared" si="26"/>
        <v>0</v>
      </c>
    </row>
    <row r="526" spans="1:6" x14ac:dyDescent="0.35">
      <c r="A526" t="s">
        <v>1659</v>
      </c>
      <c r="B526">
        <v>0</v>
      </c>
      <c r="D526">
        <f t="shared" si="24"/>
        <v>78</v>
      </c>
      <c r="E526" t="str">
        <f t="shared" si="25"/>
        <v>Érdi SZC Csonka János Műszaki Technikum Gazdálkodás és menedzsment</v>
      </c>
      <c r="F526">
        <f t="shared" si="26"/>
        <v>0</v>
      </c>
    </row>
    <row r="527" spans="1:6" x14ac:dyDescent="0.35">
      <c r="A527" t="s">
        <v>1660</v>
      </c>
      <c r="B527">
        <v>0</v>
      </c>
      <c r="D527">
        <f t="shared" si="24"/>
        <v>60</v>
      </c>
      <c r="E527" t="str">
        <f t="shared" si="25"/>
        <v>Érdi SZC Csonka János Műszaki Technikum Gépészet</v>
      </c>
      <c r="F527">
        <f t="shared" si="26"/>
        <v>0</v>
      </c>
    </row>
    <row r="528" spans="1:6" x14ac:dyDescent="0.35">
      <c r="A528" t="s">
        <v>1661</v>
      </c>
      <c r="B528">
        <v>0</v>
      </c>
      <c r="D528">
        <f t="shared" si="24"/>
        <v>81</v>
      </c>
      <c r="E528" t="str">
        <f t="shared" si="25"/>
        <v>Érdi SZC Csonka János Műszaki Technikum Közlekedés és szállítmányozás</v>
      </c>
      <c r="F528">
        <f t="shared" si="26"/>
        <v>0</v>
      </c>
    </row>
    <row r="529" spans="1:6" x14ac:dyDescent="0.35">
      <c r="A529" t="s">
        <v>1662</v>
      </c>
      <c r="B529">
        <v>0</v>
      </c>
      <c r="D529">
        <f t="shared" si="24"/>
        <v>85</v>
      </c>
      <c r="E529" t="str">
        <f t="shared" si="25"/>
        <v>Érdi SZC Csonka János Műszaki Technikum Specializált gép- és járműgyártás</v>
      </c>
      <c r="F529">
        <f t="shared" si="26"/>
        <v>0</v>
      </c>
    </row>
    <row r="530" spans="1:6" x14ac:dyDescent="0.35">
      <c r="A530" t="s">
        <v>1663</v>
      </c>
      <c r="B530">
        <v>0</v>
      </c>
      <c r="D530">
        <f t="shared" si="24"/>
        <v>71</v>
      </c>
      <c r="E530" t="str">
        <f t="shared" si="25"/>
        <v>Érdi SZC Eötvös József Technikum Gazdálkodás és menedzsment</v>
      </c>
      <c r="F530">
        <f t="shared" si="26"/>
        <v>0</v>
      </c>
    </row>
    <row r="531" spans="1:6" x14ac:dyDescent="0.35">
      <c r="A531" t="s">
        <v>1664</v>
      </c>
      <c r="B531">
        <v>0</v>
      </c>
      <c r="D531">
        <f t="shared" si="24"/>
        <v>69</v>
      </c>
      <c r="E531" t="str">
        <f t="shared" si="25"/>
        <v>Érdi SZC Eötvös József Technikum Informatika és távközlés</v>
      </c>
      <c r="F531">
        <f t="shared" si="26"/>
        <v>0</v>
      </c>
    </row>
    <row r="532" spans="1:6" x14ac:dyDescent="0.35">
      <c r="A532" t="s">
        <v>1665</v>
      </c>
      <c r="B532">
        <v>0</v>
      </c>
      <c r="D532">
        <f t="shared" si="24"/>
        <v>57</v>
      </c>
      <c r="E532" t="str">
        <f t="shared" si="25"/>
        <v>Érdi SZC Eötvös József Technikum Kereskedelem</v>
      </c>
      <c r="F532">
        <f t="shared" si="26"/>
        <v>0</v>
      </c>
    </row>
    <row r="533" spans="1:6" x14ac:dyDescent="0.35">
      <c r="A533" t="s">
        <v>1666</v>
      </c>
      <c r="B533">
        <v>0</v>
      </c>
      <c r="D533">
        <f t="shared" si="24"/>
        <v>74</v>
      </c>
      <c r="E533" t="str">
        <f t="shared" si="25"/>
        <v>Érdi SZC Eötvös József Technikum Közlekedés és szállítmányozás</v>
      </c>
      <c r="F533">
        <f t="shared" si="26"/>
        <v>0</v>
      </c>
    </row>
    <row r="534" spans="1:6" x14ac:dyDescent="0.35">
      <c r="A534" t="s">
        <v>1667</v>
      </c>
      <c r="B534">
        <v>0</v>
      </c>
      <c r="D534">
        <f t="shared" si="24"/>
        <v>70</v>
      </c>
      <c r="E534" t="str">
        <f t="shared" si="25"/>
        <v>Érdi SZC Eötvös József Technikum Rendészet és közszolgálat</v>
      </c>
      <c r="F534">
        <f t="shared" si="26"/>
        <v>0</v>
      </c>
    </row>
    <row r="535" spans="1:6" x14ac:dyDescent="0.35">
      <c r="A535" t="s">
        <v>1668</v>
      </c>
      <c r="B535">
        <v>0</v>
      </c>
      <c r="D535">
        <f t="shared" si="24"/>
        <v>50</v>
      </c>
      <c r="E535" t="str">
        <f t="shared" si="25"/>
        <v>Érdi SZC Eötvös József Technikum Sport</v>
      </c>
      <c r="F535">
        <f t="shared" si="26"/>
        <v>0</v>
      </c>
    </row>
    <row r="536" spans="1:6" x14ac:dyDescent="0.35">
      <c r="A536" t="s">
        <v>1669</v>
      </c>
      <c r="B536">
        <v>0</v>
      </c>
      <c r="D536">
        <f t="shared" si="24"/>
        <v>74</v>
      </c>
      <c r="E536" t="str">
        <f t="shared" si="25"/>
        <v>Érdi SZC Kiskunlacházi Technikum és Szakképző Iskola Építőipar</v>
      </c>
      <c r="F536">
        <f t="shared" si="26"/>
        <v>0</v>
      </c>
    </row>
    <row r="537" spans="1:6" x14ac:dyDescent="0.35">
      <c r="A537" t="s">
        <v>1670</v>
      </c>
      <c r="B537">
        <v>0</v>
      </c>
      <c r="D537">
        <f t="shared" si="24"/>
        <v>81</v>
      </c>
      <c r="E537" t="str">
        <f t="shared" si="25"/>
        <v>Érdi SZC Kiskunlacházi Technikum és Szakképző Iskola Fa- és bútoripar</v>
      </c>
      <c r="F537">
        <f t="shared" si="26"/>
        <v>0</v>
      </c>
    </row>
    <row r="538" spans="1:6" x14ac:dyDescent="0.35">
      <c r="A538" t="s">
        <v>1671</v>
      </c>
      <c r="B538">
        <v>0</v>
      </c>
      <c r="D538">
        <f t="shared" si="24"/>
        <v>91</v>
      </c>
      <c r="E538" t="str">
        <f t="shared" si="25"/>
        <v>Érdi SZC Kiskunlacházi Technikum és Szakképző Iskola Gazdálkodás és menedzsment</v>
      </c>
      <c r="F538">
        <f t="shared" si="26"/>
        <v>0</v>
      </c>
    </row>
    <row r="539" spans="1:6" x14ac:dyDescent="0.35">
      <c r="A539" t="s">
        <v>1672</v>
      </c>
      <c r="B539">
        <v>0</v>
      </c>
      <c r="D539">
        <f t="shared" si="24"/>
        <v>73</v>
      </c>
      <c r="E539" t="str">
        <f t="shared" si="25"/>
        <v>Érdi SZC Kiskunlacházi Technikum és Szakképző Iskola Gépészet</v>
      </c>
      <c r="F539">
        <f t="shared" si="26"/>
        <v>0</v>
      </c>
    </row>
    <row r="540" spans="1:6" x14ac:dyDescent="0.35">
      <c r="A540" t="s">
        <v>1673</v>
      </c>
      <c r="B540">
        <v>0</v>
      </c>
      <c r="D540">
        <f t="shared" si="24"/>
        <v>89</v>
      </c>
      <c r="E540" t="str">
        <f t="shared" si="25"/>
        <v>Érdi SZC Kiskunlacházi Technikum és Szakképző Iskola Informatika és távközlés</v>
      </c>
      <c r="F540">
        <f t="shared" si="26"/>
        <v>0</v>
      </c>
    </row>
    <row r="541" spans="1:6" x14ac:dyDescent="0.35">
      <c r="A541" t="s">
        <v>1674</v>
      </c>
      <c r="B541">
        <v>0</v>
      </c>
      <c r="D541">
        <f t="shared" si="24"/>
        <v>77</v>
      </c>
      <c r="E541" t="str">
        <f t="shared" si="25"/>
        <v>Érdi SZC Kiskunlacházi Technikum és Szakképző Iskola Kereskedelem</v>
      </c>
      <c r="F541">
        <f t="shared" si="26"/>
        <v>0</v>
      </c>
    </row>
    <row r="542" spans="1:6" x14ac:dyDescent="0.35">
      <c r="A542" t="s">
        <v>1675</v>
      </c>
      <c r="B542">
        <v>0</v>
      </c>
      <c r="D542">
        <f t="shared" si="24"/>
        <v>74</v>
      </c>
      <c r="E542" t="str">
        <f t="shared" si="25"/>
        <v>Érdi SZC Kiskunlacházi Technikum és Szakképző Iskola Szépészet</v>
      </c>
      <c r="F542">
        <f t="shared" si="26"/>
        <v>0</v>
      </c>
    </row>
    <row r="543" spans="1:6" x14ac:dyDescent="0.35">
      <c r="A543" t="s">
        <v>1676</v>
      </c>
      <c r="B543">
        <v>0</v>
      </c>
      <c r="D543">
        <f t="shared" si="24"/>
        <v>72</v>
      </c>
      <c r="E543" t="str">
        <f t="shared" si="25"/>
        <v>Érdi SZC Kós Károly Technikum Elektronika és elektrotechnika</v>
      </c>
      <c r="F543">
        <f t="shared" si="26"/>
        <v>0</v>
      </c>
    </row>
    <row r="544" spans="1:6" x14ac:dyDescent="0.35">
      <c r="A544" t="s">
        <v>1677</v>
      </c>
      <c r="B544">
        <v>0</v>
      </c>
      <c r="D544">
        <f t="shared" si="24"/>
        <v>51</v>
      </c>
      <c r="E544" t="str">
        <f t="shared" si="25"/>
        <v>Érdi SZC Kós Károly Technikum Építőipar</v>
      </c>
      <c r="F544">
        <f t="shared" si="26"/>
        <v>0</v>
      </c>
    </row>
    <row r="545" spans="1:6" x14ac:dyDescent="0.35">
      <c r="A545" t="s">
        <v>1678</v>
      </c>
      <c r="B545">
        <v>0</v>
      </c>
      <c r="D545">
        <f t="shared" si="24"/>
        <v>56</v>
      </c>
      <c r="E545" t="str">
        <f t="shared" si="25"/>
        <v>Érdi SZC Kós Károly Technikum Épületgépészet</v>
      </c>
      <c r="F545">
        <f t="shared" si="26"/>
        <v>0</v>
      </c>
    </row>
    <row r="546" spans="1:6" x14ac:dyDescent="0.35">
      <c r="A546" t="s">
        <v>1679</v>
      </c>
      <c r="B546">
        <v>0</v>
      </c>
      <c r="D546">
        <f t="shared" si="24"/>
        <v>68</v>
      </c>
      <c r="E546" t="str">
        <f t="shared" si="25"/>
        <v>Érdi SZC Kós Károly Technikum Gazdálkodás és menedzsment</v>
      </c>
      <c r="F546">
        <f t="shared" si="26"/>
        <v>0</v>
      </c>
    </row>
    <row r="547" spans="1:6" x14ac:dyDescent="0.35">
      <c r="A547" t="s">
        <v>1680</v>
      </c>
      <c r="B547">
        <v>0</v>
      </c>
      <c r="D547">
        <f t="shared" si="24"/>
        <v>50</v>
      </c>
      <c r="E547" t="str">
        <f t="shared" si="25"/>
        <v>Érdi SZC Kós Károly Technikum Gépészet</v>
      </c>
      <c r="F547">
        <f t="shared" si="26"/>
        <v>0</v>
      </c>
    </row>
    <row r="548" spans="1:6" x14ac:dyDescent="0.35">
      <c r="A548" t="s">
        <v>1681</v>
      </c>
      <c r="B548">
        <v>0</v>
      </c>
      <c r="D548">
        <f t="shared" si="24"/>
        <v>66</v>
      </c>
      <c r="E548" t="str">
        <f t="shared" si="25"/>
        <v>Érdi SZC Kós Károly Technikum Informatika és távközlés</v>
      </c>
      <c r="F548">
        <f t="shared" si="26"/>
        <v>0</v>
      </c>
    </row>
    <row r="549" spans="1:6" x14ac:dyDescent="0.35">
      <c r="A549" t="s">
        <v>1682</v>
      </c>
      <c r="B549">
        <v>0</v>
      </c>
      <c r="D549">
        <f t="shared" si="24"/>
        <v>54</v>
      </c>
      <c r="E549" t="str">
        <f t="shared" si="25"/>
        <v>Érdi SZC Kós Károly Technikum Kereskedelem</v>
      </c>
      <c r="F549">
        <f t="shared" si="26"/>
        <v>0</v>
      </c>
    </row>
    <row r="550" spans="1:6" x14ac:dyDescent="0.35">
      <c r="A550" t="s">
        <v>1683</v>
      </c>
      <c r="B550">
        <v>0</v>
      </c>
      <c r="D550">
        <f t="shared" si="24"/>
        <v>67</v>
      </c>
      <c r="E550" t="str">
        <f t="shared" si="25"/>
        <v>Érdi SZC Kós Károly Technikum Rendészet és közszolgálat</v>
      </c>
      <c r="F550">
        <f t="shared" si="26"/>
        <v>0</v>
      </c>
    </row>
    <row r="551" spans="1:6" x14ac:dyDescent="0.35">
      <c r="A551" t="s">
        <v>1684</v>
      </c>
      <c r="B551">
        <v>0</v>
      </c>
      <c r="D551">
        <f t="shared" si="24"/>
        <v>75</v>
      </c>
      <c r="E551" t="str">
        <f t="shared" si="25"/>
        <v>Érdi SZC Kós Károly Technikum Specializált gép- és járműgyártás</v>
      </c>
      <c r="F551">
        <f t="shared" si="26"/>
        <v>0</v>
      </c>
    </row>
    <row r="552" spans="1:6" x14ac:dyDescent="0.35">
      <c r="A552" t="s">
        <v>1685</v>
      </c>
      <c r="B552">
        <v>0</v>
      </c>
      <c r="D552">
        <f t="shared" si="24"/>
        <v>62</v>
      </c>
      <c r="E552" t="str">
        <f t="shared" si="25"/>
        <v>Érdi SZC Kós Károly Technikum Turizmus-vendéglátás</v>
      </c>
      <c r="F552">
        <f t="shared" si="26"/>
        <v>0</v>
      </c>
    </row>
    <row r="553" spans="1:6" x14ac:dyDescent="0.35">
      <c r="A553" t="s">
        <v>1686</v>
      </c>
      <c r="B553">
        <v>0</v>
      </c>
      <c r="D553">
        <f t="shared" si="24"/>
        <v>99</v>
      </c>
      <c r="E553" t="str">
        <f t="shared" si="25"/>
        <v>Érdi SZC Kossuth Zsuzsanna Szakképző Iskola és Kollégium Elektronika és elektrotechnika</v>
      </c>
      <c r="F553">
        <f t="shared" si="26"/>
        <v>0</v>
      </c>
    </row>
    <row r="554" spans="1:6" x14ac:dyDescent="0.35">
      <c r="A554" t="s">
        <v>1687</v>
      </c>
      <c r="B554">
        <v>0</v>
      </c>
      <c r="D554">
        <f t="shared" si="24"/>
        <v>76</v>
      </c>
      <c r="E554" t="str">
        <f t="shared" si="25"/>
        <v>Érdi SZC Kossuth Zsuzsanna Szakképző Iskola és Kollégium Előkész</v>
      </c>
      <c r="F554">
        <f t="shared" si="26"/>
        <v>0</v>
      </c>
    </row>
    <row r="555" spans="1:6" x14ac:dyDescent="0.35">
      <c r="A555" t="s">
        <v>1688</v>
      </c>
      <c r="B555">
        <v>0</v>
      </c>
      <c r="D555">
        <f t="shared" si="24"/>
        <v>78</v>
      </c>
      <c r="E555" t="str">
        <f t="shared" si="25"/>
        <v>Érdi SZC Kossuth Zsuzsanna Szakképző Iskola és Kollégium Építőipar</v>
      </c>
      <c r="F555">
        <f t="shared" si="26"/>
        <v>0</v>
      </c>
    </row>
    <row r="556" spans="1:6" x14ac:dyDescent="0.35">
      <c r="A556" t="s">
        <v>1689</v>
      </c>
      <c r="B556">
        <v>0</v>
      </c>
      <c r="D556">
        <f t="shared" si="24"/>
        <v>95</v>
      </c>
      <c r="E556" t="str">
        <f t="shared" si="25"/>
        <v>Érdi SZC Kossuth Zsuzsanna Szakképző Iskola és Kollégium Gazdálkodás és menedzsment</v>
      </c>
      <c r="F556">
        <f t="shared" si="26"/>
        <v>0</v>
      </c>
    </row>
    <row r="557" spans="1:6" x14ac:dyDescent="0.35">
      <c r="A557" t="s">
        <v>1690</v>
      </c>
      <c r="B557">
        <v>0</v>
      </c>
      <c r="D557">
        <f t="shared" si="24"/>
        <v>93</v>
      </c>
      <c r="E557" t="str">
        <f t="shared" si="25"/>
        <v>Érdi SZC Kossuth Zsuzsanna Szakképző Iskola és Kollégium Informatika és távközlés</v>
      </c>
      <c r="F557">
        <f t="shared" si="26"/>
        <v>0</v>
      </c>
    </row>
    <row r="558" spans="1:6" x14ac:dyDescent="0.35">
      <c r="A558" t="s">
        <v>1691</v>
      </c>
      <c r="B558">
        <v>0</v>
      </c>
      <c r="D558">
        <f t="shared" si="24"/>
        <v>81</v>
      </c>
      <c r="E558" t="str">
        <f t="shared" si="25"/>
        <v>Érdi SZC Kossuth Zsuzsanna Szakképző Iskola és Kollégium Kereskedelem</v>
      </c>
      <c r="F558">
        <f t="shared" si="26"/>
        <v>0</v>
      </c>
    </row>
    <row r="559" spans="1:6" x14ac:dyDescent="0.35">
      <c r="A559" t="s">
        <v>1692</v>
      </c>
      <c r="B559">
        <v>0</v>
      </c>
      <c r="D559">
        <f t="shared" si="24"/>
        <v>69</v>
      </c>
      <c r="E559" t="str">
        <f t="shared" si="25"/>
        <v xml:space="preserve">Érdi SZC Kossuth Zsuzsanna Szakképző Iskola és Kollégium </v>
      </c>
      <c r="F559">
        <f t="shared" si="26"/>
        <v>0</v>
      </c>
    </row>
    <row r="560" spans="1:6" x14ac:dyDescent="0.35">
      <c r="A560" t="s">
        <v>1693</v>
      </c>
      <c r="B560">
        <v>0</v>
      </c>
      <c r="D560">
        <f t="shared" si="24"/>
        <v>89</v>
      </c>
      <c r="E560" t="str">
        <f t="shared" si="25"/>
        <v>Érdi SZC Kossuth Zsuzsanna Szakképző Iskola és Kollégium Turizmus-vendéglátás</v>
      </c>
      <c r="F560">
        <f t="shared" si="26"/>
        <v>0</v>
      </c>
    </row>
    <row r="561" spans="1:6" x14ac:dyDescent="0.35">
      <c r="A561" t="s">
        <v>1694</v>
      </c>
      <c r="B561">
        <v>0</v>
      </c>
      <c r="D561">
        <f t="shared" si="24"/>
        <v>103</v>
      </c>
      <c r="E561" t="str">
        <f t="shared" si="25"/>
        <v>Érdi SZC Százhalombattai Széchenyi István Technikum és Gimnázium Gazdálkodás és menedzsment</v>
      </c>
      <c r="F561">
        <f t="shared" si="26"/>
        <v>0</v>
      </c>
    </row>
    <row r="562" spans="1:6" x14ac:dyDescent="0.35">
      <c r="A562" t="s">
        <v>1695</v>
      </c>
      <c r="B562">
        <v>0</v>
      </c>
      <c r="D562">
        <f t="shared" si="24"/>
        <v>85</v>
      </c>
      <c r="E562" t="str">
        <f t="shared" si="25"/>
        <v>Érdi SZC Százhalombattai Széchenyi István Technikum és Gimnázium Gépészet</v>
      </c>
      <c r="F562">
        <f t="shared" si="26"/>
        <v>0</v>
      </c>
    </row>
    <row r="563" spans="1:6" x14ac:dyDescent="0.35">
      <c r="A563" t="s">
        <v>1696</v>
      </c>
      <c r="B563">
        <v>0</v>
      </c>
      <c r="D563">
        <f t="shared" si="24"/>
        <v>101</v>
      </c>
      <c r="E563" t="str">
        <f t="shared" si="25"/>
        <v>Érdi SZC Százhalombattai Széchenyi István Technikum és Gimnázium Informatika és távközlés</v>
      </c>
      <c r="F563">
        <f t="shared" si="26"/>
        <v>0</v>
      </c>
    </row>
    <row r="564" spans="1:6" x14ac:dyDescent="0.35">
      <c r="A564" t="s">
        <v>1697</v>
      </c>
      <c r="B564">
        <v>0</v>
      </c>
      <c r="D564">
        <f t="shared" si="24"/>
        <v>106</v>
      </c>
      <c r="E564" t="str">
        <f t="shared" si="25"/>
        <v>Érdi SZC Százhalombattai Széchenyi István Technikum és Gimnázium Közlekedés és szállítmányozás</v>
      </c>
      <c r="F564">
        <f t="shared" si="26"/>
        <v>0</v>
      </c>
    </row>
    <row r="565" spans="1:6" x14ac:dyDescent="0.35">
      <c r="A565" t="s">
        <v>1698</v>
      </c>
      <c r="B565">
        <v>0</v>
      </c>
      <c r="D565">
        <f t="shared" si="24"/>
        <v>117</v>
      </c>
      <c r="E565" t="str">
        <f t="shared" si="25"/>
        <v>Északi ASzC Bárczay János Mezőgazdasági Technikum, Szakképző Iskola és Kollégium Mezőgazdaság és erdészet</v>
      </c>
      <c r="F565">
        <f t="shared" si="26"/>
        <v>0</v>
      </c>
    </row>
    <row r="566" spans="1:6" x14ac:dyDescent="0.35">
      <c r="A566" t="s">
        <v>1699</v>
      </c>
      <c r="B566">
        <v>0</v>
      </c>
      <c r="D566">
        <f t="shared" si="24"/>
        <v>113</v>
      </c>
      <c r="E566" t="str">
        <f t="shared" si="25"/>
        <v>Északi ASzC Bárczay János Mezőgazdasági Technikum, Szakképző Iskola és Kollégium Turizmus-vendéglátás</v>
      </c>
      <c r="F566">
        <f t="shared" si="26"/>
        <v>0</v>
      </c>
    </row>
    <row r="567" spans="1:6" x14ac:dyDescent="0.35">
      <c r="A567" t="s">
        <v>1700</v>
      </c>
      <c r="B567">
        <v>22</v>
      </c>
      <c r="D567">
        <f t="shared" si="24"/>
        <v>117</v>
      </c>
      <c r="E567" t="str">
        <f t="shared" si="25"/>
        <v>Északi ASzC Baross László Mezőgazdasági Technikum, Szakképző Iskola és Kollégium Mezőgazdaság és erdészet</v>
      </c>
      <c r="F567">
        <f t="shared" si="26"/>
        <v>22</v>
      </c>
    </row>
    <row r="568" spans="1:6" x14ac:dyDescent="0.35">
      <c r="A568" t="s">
        <v>1701</v>
      </c>
      <c r="B568">
        <v>4</v>
      </c>
      <c r="D568">
        <f t="shared" si="24"/>
        <v>119</v>
      </c>
      <c r="E568" t="str">
        <f t="shared" si="25"/>
        <v>Északi ASzC Debreczeni Márton Mezőgazdasági és Élelmiszeripari Technikum és Szakképző Iskola Élelmiszeripar</v>
      </c>
      <c r="F568">
        <f t="shared" si="26"/>
        <v>4</v>
      </c>
    </row>
    <row r="569" spans="1:6" x14ac:dyDescent="0.35">
      <c r="A569" t="s">
        <v>1702</v>
      </c>
      <c r="B569">
        <v>0</v>
      </c>
      <c r="D569">
        <f t="shared" si="24"/>
        <v>112</v>
      </c>
      <c r="E569" t="str">
        <f t="shared" si="25"/>
        <v>Északi ASzC Debreczeni Márton Mezőgazdasági és Élelmiszeripari Technikum és Szakképző Iskola Előkész</v>
      </c>
      <c r="F569">
        <f t="shared" si="26"/>
        <v>0</v>
      </c>
    </row>
    <row r="570" spans="1:6" x14ac:dyDescent="0.35">
      <c r="A570" t="s">
        <v>1703</v>
      </c>
      <c r="B570">
        <v>1</v>
      </c>
      <c r="D570">
        <f t="shared" si="24"/>
        <v>129</v>
      </c>
      <c r="E570" t="str">
        <f t="shared" si="25"/>
        <v>Északi ASzC Debreczeni Márton Mezőgazdasági és Élelmiszeripari Technikum és Szakképző Iskola Mezőgazdaság és erdészet</v>
      </c>
      <c r="F570">
        <f t="shared" si="26"/>
        <v>1</v>
      </c>
    </row>
    <row r="571" spans="1:6" x14ac:dyDescent="0.35">
      <c r="A571" t="s">
        <v>1704</v>
      </c>
      <c r="B571">
        <v>1</v>
      </c>
      <c r="D571">
        <f t="shared" si="24"/>
        <v>105</v>
      </c>
      <c r="E571" t="str">
        <f t="shared" si="25"/>
        <v>Északi ASzC Lippai János Mezőgazdasági Technikum és Szakképző Iskola Mezőgazdaság és erdészet</v>
      </c>
      <c r="F571">
        <f t="shared" si="26"/>
        <v>1</v>
      </c>
    </row>
    <row r="572" spans="1:6" x14ac:dyDescent="0.35">
      <c r="A572" t="s">
        <v>1705</v>
      </c>
      <c r="B572">
        <v>1</v>
      </c>
      <c r="D572">
        <f t="shared" si="24"/>
        <v>105</v>
      </c>
      <c r="E572" t="str">
        <f t="shared" si="25"/>
        <v>Északi ASzC Mátra Erdészeti Technikum, Szakképző Iskola és Kollégium Mezőgazdaság és erdészet</v>
      </c>
      <c r="F572">
        <f t="shared" si="26"/>
        <v>1</v>
      </c>
    </row>
    <row r="573" spans="1:6" x14ac:dyDescent="0.35">
      <c r="A573" t="s">
        <v>1706</v>
      </c>
      <c r="B573">
        <v>0</v>
      </c>
      <c r="D573">
        <f t="shared" si="24"/>
        <v>100</v>
      </c>
      <c r="E573" t="str">
        <f t="shared" si="25"/>
        <v>Északi ASzC Pétervásárai Mezőgazdasági Technikum, Szakképző Iskola és Kollégium Gépészet</v>
      </c>
      <c r="F573">
        <f t="shared" si="26"/>
        <v>0</v>
      </c>
    </row>
    <row r="574" spans="1:6" x14ac:dyDescent="0.35">
      <c r="A574" t="s">
        <v>1707</v>
      </c>
      <c r="B574">
        <v>0</v>
      </c>
      <c r="D574">
        <f t="shared" si="24"/>
        <v>116</v>
      </c>
      <c r="E574" t="str">
        <f t="shared" si="25"/>
        <v>Északi ASzC Pétervásárai Mezőgazdasági Technikum, Szakképző Iskola és Kollégium Mezőgazdaság és erdészet</v>
      </c>
      <c r="F574">
        <f t="shared" si="26"/>
        <v>0</v>
      </c>
    </row>
    <row r="575" spans="1:6" x14ac:dyDescent="0.35">
      <c r="A575" t="s">
        <v>1708</v>
      </c>
      <c r="B575">
        <v>0</v>
      </c>
      <c r="D575">
        <f t="shared" si="24"/>
        <v>95</v>
      </c>
      <c r="E575" t="str">
        <f t="shared" si="25"/>
        <v>Északi ASzC Serényi Béla Mezőgazdasági Technikum és Szakképző Iskola Élelmiszeripar</v>
      </c>
      <c r="F575">
        <f t="shared" si="26"/>
        <v>0</v>
      </c>
    </row>
    <row r="576" spans="1:6" x14ac:dyDescent="0.35">
      <c r="A576" t="s">
        <v>1709</v>
      </c>
      <c r="B576">
        <v>0</v>
      </c>
      <c r="D576">
        <f t="shared" si="24"/>
        <v>89</v>
      </c>
      <c r="E576" t="str">
        <f t="shared" si="25"/>
        <v>Északi ASzC Serényi Béla Mezőgazdasági Technikum és Szakképző Iskola Gépészet</v>
      </c>
      <c r="F576">
        <f t="shared" si="26"/>
        <v>0</v>
      </c>
    </row>
    <row r="577" spans="1:6" x14ac:dyDescent="0.35">
      <c r="A577" t="s">
        <v>1710</v>
      </c>
      <c r="B577">
        <v>0</v>
      </c>
      <c r="D577">
        <f t="shared" si="24"/>
        <v>105</v>
      </c>
      <c r="E577" t="str">
        <f t="shared" si="25"/>
        <v>Északi ASzC Serényi Béla Mezőgazdasági Technikum és Szakképző Iskola Mezőgazdaság és erdészet</v>
      </c>
      <c r="F577">
        <f t="shared" si="26"/>
        <v>0</v>
      </c>
    </row>
    <row r="578" spans="1:6" x14ac:dyDescent="0.35">
      <c r="A578" t="s">
        <v>1711</v>
      </c>
      <c r="B578">
        <v>0</v>
      </c>
      <c r="D578">
        <f t="shared" si="24"/>
        <v>106</v>
      </c>
      <c r="E578" t="str">
        <f t="shared" si="25"/>
        <v>Északi ASzC Serényi Béla Mezőgazdasági Technikum és Szakképző Iskola Rendészet és közszolgálat</v>
      </c>
      <c r="F578">
        <f t="shared" si="26"/>
        <v>0</v>
      </c>
    </row>
    <row r="579" spans="1:6" x14ac:dyDescent="0.35">
      <c r="A579" t="s">
        <v>1712</v>
      </c>
      <c r="B579">
        <v>0</v>
      </c>
      <c r="D579">
        <f t="shared" ref="D579:D642" si="27">LEN(A579)</f>
        <v>156</v>
      </c>
      <c r="E579" t="str">
        <f t="shared" ref="E579:E642" si="28">LEFT(A579,D579-12)</f>
        <v>Északi ASzC Széchenyi István Mezőgazdasági és Élelmiszeripari Technikum, Szakképző Iskola és Kollégium Brózik Dezső Tagintézménye Élelmiszeripar</v>
      </c>
      <c r="F579">
        <f t="shared" ref="F579:F642" si="29">B579</f>
        <v>0</v>
      </c>
    </row>
    <row r="580" spans="1:6" x14ac:dyDescent="0.35">
      <c r="A580" t="s">
        <v>1713</v>
      </c>
      <c r="B580">
        <v>0</v>
      </c>
      <c r="D580">
        <f t="shared" si="27"/>
        <v>166</v>
      </c>
      <c r="E580" t="str">
        <f t="shared" si="28"/>
        <v>Északi ASzC Széchenyi István Mezőgazdasági és Élelmiszeripari Technikum, Szakképző Iskola és Kollégium Brózik Dezső Tagintézménye Mezőgazdaság és erdészet</v>
      </c>
      <c r="F580">
        <f t="shared" si="29"/>
        <v>0</v>
      </c>
    </row>
    <row r="581" spans="1:6" x14ac:dyDescent="0.35">
      <c r="A581" t="s">
        <v>1714</v>
      </c>
      <c r="B581">
        <v>0</v>
      </c>
      <c r="D581">
        <f t="shared" si="27"/>
        <v>129</v>
      </c>
      <c r="E581" t="str">
        <f t="shared" si="28"/>
        <v>Északi ASzC Széchenyi István Mezőgazdasági és Élelmiszeripari Technikum, Szakképző Iskola és Kollégium Élelmiszeripar</v>
      </c>
      <c r="F581">
        <f t="shared" si="29"/>
        <v>0</v>
      </c>
    </row>
    <row r="582" spans="1:6" x14ac:dyDescent="0.35">
      <c r="A582" t="s">
        <v>1715</v>
      </c>
      <c r="B582">
        <v>0</v>
      </c>
      <c r="D582">
        <f t="shared" si="27"/>
        <v>141</v>
      </c>
      <c r="E582" t="str">
        <f t="shared" si="28"/>
        <v>Északi ASzC Széchenyi István Mezőgazdasági és Élelmiszeripari Technikum, Szakképző Iskola és Kollégium Környezetvédelem és vízügy</v>
      </c>
      <c r="F582">
        <f t="shared" si="29"/>
        <v>0</v>
      </c>
    </row>
    <row r="583" spans="1:6" x14ac:dyDescent="0.35">
      <c r="A583" t="s">
        <v>1716</v>
      </c>
      <c r="B583">
        <v>0</v>
      </c>
      <c r="D583">
        <f t="shared" si="27"/>
        <v>139</v>
      </c>
      <c r="E583" t="str">
        <f t="shared" si="28"/>
        <v>Északi ASzC Széchenyi István Mezőgazdasági és Élelmiszeripari Technikum, Szakképző Iskola és Kollégium Mezőgazdaság és erdészet</v>
      </c>
      <c r="F583">
        <f t="shared" si="29"/>
        <v>0</v>
      </c>
    </row>
    <row r="584" spans="1:6" x14ac:dyDescent="0.35">
      <c r="A584" t="s">
        <v>1717</v>
      </c>
      <c r="B584">
        <v>0</v>
      </c>
      <c r="D584">
        <f t="shared" si="27"/>
        <v>102</v>
      </c>
      <c r="E584" t="str">
        <f t="shared" si="28"/>
        <v>Északi ASzC Vay Ádám Mezőgazdasági Technikum, Szakképző Iskola és Kollégium Élelmiszeripar</v>
      </c>
      <c r="F584">
        <f t="shared" si="29"/>
        <v>0</v>
      </c>
    </row>
    <row r="585" spans="1:6" x14ac:dyDescent="0.35">
      <c r="A585" t="s">
        <v>1718</v>
      </c>
      <c r="B585">
        <v>0</v>
      </c>
      <c r="D585">
        <f t="shared" si="27"/>
        <v>112</v>
      </c>
      <c r="E585" t="str">
        <f t="shared" si="28"/>
        <v>Északi ASzC Vay Ádám Mezőgazdasági Technikum, Szakképző Iskola és Kollégium Mezőgazdaság és erdészet</v>
      </c>
      <c r="F585">
        <f t="shared" si="29"/>
        <v>0</v>
      </c>
    </row>
    <row r="586" spans="1:6" x14ac:dyDescent="0.35">
      <c r="A586" t="s">
        <v>1719</v>
      </c>
      <c r="B586">
        <v>0</v>
      </c>
      <c r="D586">
        <f t="shared" si="27"/>
        <v>113</v>
      </c>
      <c r="E586" t="str">
        <f t="shared" si="28"/>
        <v>Északi ASzC Vay Ádám Mezőgazdasági Technikum, Szakképző Iskola és Kollégium Rendészet és közszolgálat</v>
      </c>
      <c r="F586">
        <f t="shared" si="29"/>
        <v>0</v>
      </c>
    </row>
    <row r="587" spans="1:6" x14ac:dyDescent="0.35">
      <c r="A587" t="s">
        <v>1720</v>
      </c>
      <c r="B587">
        <v>0</v>
      </c>
      <c r="D587">
        <f t="shared" si="27"/>
        <v>108</v>
      </c>
      <c r="E587" t="str">
        <f t="shared" si="28"/>
        <v>Északi ASzC Vay Ádám Mezőgazdasági Technikum, Szakképző Iskola és Kollégium Turizmus-vendéglátás</v>
      </c>
      <c r="F587">
        <f t="shared" si="29"/>
        <v>0</v>
      </c>
    </row>
    <row r="588" spans="1:6" x14ac:dyDescent="0.35">
      <c r="A588" t="s">
        <v>1721</v>
      </c>
      <c r="B588">
        <v>1</v>
      </c>
      <c r="D588">
        <f t="shared" si="27"/>
        <v>99</v>
      </c>
      <c r="E588" t="str">
        <f t="shared" si="28"/>
        <v>Északi ASzC Westsik Vilmos Élelmiszeripari Technikum és Szakképző Iskola Élelmiszeripar</v>
      </c>
      <c r="F588">
        <f t="shared" si="29"/>
        <v>1</v>
      </c>
    </row>
    <row r="589" spans="1:6" x14ac:dyDescent="0.35">
      <c r="A589" t="s">
        <v>1722</v>
      </c>
      <c r="B589">
        <v>0</v>
      </c>
      <c r="D589">
        <f t="shared" si="27"/>
        <v>109</v>
      </c>
      <c r="E589" t="str">
        <f t="shared" si="28"/>
        <v>Északi ASzC Westsik Vilmos Élelmiszeripari Technikum és Szakképző Iskola Mezőgazdaság és erdészet</v>
      </c>
      <c r="F589">
        <f t="shared" si="29"/>
        <v>0</v>
      </c>
    </row>
    <row r="590" spans="1:6" x14ac:dyDescent="0.35">
      <c r="A590" t="s">
        <v>1723</v>
      </c>
      <c r="B590">
        <v>0</v>
      </c>
      <c r="D590">
        <f t="shared" si="27"/>
        <v>105</v>
      </c>
      <c r="E590" t="str">
        <f t="shared" si="28"/>
        <v>Északi ASzC Westsik Vilmos Élelmiszeripari Technikum és Szakképző Iskola Turizmus-vendéglátás</v>
      </c>
      <c r="F590">
        <f t="shared" si="29"/>
        <v>0</v>
      </c>
    </row>
    <row r="591" spans="1:6" x14ac:dyDescent="0.35">
      <c r="A591" t="s">
        <v>1724</v>
      </c>
      <c r="B591">
        <v>0</v>
      </c>
      <c r="D591">
        <f t="shared" si="27"/>
        <v>72</v>
      </c>
      <c r="E591" t="str">
        <f t="shared" si="28"/>
        <v>Esztergomi Kolping Katolikus Szakképző Iskola Élelmiszeripar</v>
      </c>
      <c r="F591">
        <f t="shared" si="29"/>
        <v>0</v>
      </c>
    </row>
    <row r="592" spans="1:6" x14ac:dyDescent="0.35">
      <c r="A592" t="s">
        <v>1725</v>
      </c>
      <c r="B592">
        <v>0</v>
      </c>
      <c r="D592">
        <f t="shared" si="27"/>
        <v>67</v>
      </c>
      <c r="E592" t="str">
        <f t="shared" si="28"/>
        <v>Esztergomi Kolping Katolikus Szakképző Iskola Szociális</v>
      </c>
      <c r="F592">
        <f t="shared" si="29"/>
        <v>0</v>
      </c>
    </row>
    <row r="593" spans="1:6" x14ac:dyDescent="0.35">
      <c r="A593" t="s">
        <v>1726</v>
      </c>
      <c r="B593">
        <v>0</v>
      </c>
      <c r="D593">
        <f t="shared" si="27"/>
        <v>78</v>
      </c>
      <c r="E593" t="str">
        <f t="shared" si="28"/>
        <v>Esztergomi Kolping Katolikus Szakképző Iskola Turizmus-vendéglátás</v>
      </c>
      <c r="F593">
        <f t="shared" si="29"/>
        <v>0</v>
      </c>
    </row>
    <row r="594" spans="1:6" x14ac:dyDescent="0.35">
      <c r="A594" t="s">
        <v>1727</v>
      </c>
      <c r="B594">
        <v>0</v>
      </c>
      <c r="D594">
        <f t="shared" si="27"/>
        <v>108</v>
      </c>
      <c r="E594" t="str">
        <f t="shared" si="28"/>
        <v>Esztergomi SZC Balassa Bálint Gazdasági Technikum és Szakképző Iskola Gazdálkodás és menedzsment</v>
      </c>
      <c r="F594">
        <f t="shared" si="29"/>
        <v>0</v>
      </c>
    </row>
    <row r="595" spans="1:6" x14ac:dyDescent="0.35">
      <c r="A595" t="s">
        <v>1728</v>
      </c>
      <c r="B595">
        <v>0</v>
      </c>
      <c r="D595">
        <f t="shared" si="27"/>
        <v>94</v>
      </c>
      <c r="E595" t="str">
        <f t="shared" si="28"/>
        <v>Esztergomi SZC Balassa Bálint Gazdasági Technikum és Szakképző Iskola Kereskedelem</v>
      </c>
      <c r="F595">
        <f t="shared" si="29"/>
        <v>0</v>
      </c>
    </row>
    <row r="596" spans="1:6" x14ac:dyDescent="0.35">
      <c r="A596" t="s">
        <v>1729</v>
      </c>
      <c r="B596">
        <v>19</v>
      </c>
      <c r="D596">
        <f t="shared" si="27"/>
        <v>111</v>
      </c>
      <c r="E596" t="str">
        <f t="shared" si="28"/>
        <v>Esztergomi SZC Balassa Bálint Gazdasági Technikum és Szakképző Iskola Közlekedés és szállítmányozás</v>
      </c>
      <c r="F596">
        <f t="shared" si="29"/>
        <v>19</v>
      </c>
    </row>
    <row r="597" spans="1:6" x14ac:dyDescent="0.35">
      <c r="A597" t="s">
        <v>1730</v>
      </c>
      <c r="B597">
        <v>0</v>
      </c>
      <c r="D597">
        <f t="shared" si="27"/>
        <v>102</v>
      </c>
      <c r="E597" t="str">
        <f t="shared" si="28"/>
        <v>Esztergomi SZC Balassa Bálint Gazdasági Technikum és Szakképző Iskola Turizmus-vendéglátás</v>
      </c>
      <c r="F597">
        <f t="shared" si="29"/>
        <v>0</v>
      </c>
    </row>
    <row r="598" spans="1:6" x14ac:dyDescent="0.35">
      <c r="A598" t="s">
        <v>1731</v>
      </c>
      <c r="B598">
        <v>0</v>
      </c>
      <c r="D598">
        <f t="shared" si="27"/>
        <v>81</v>
      </c>
      <c r="E598" t="str">
        <f t="shared" si="28"/>
        <v>Esztergomi SZC Bottyán János Technikum Elektronika és elektrotechnika</v>
      </c>
      <c r="F598">
        <f t="shared" si="29"/>
        <v>0</v>
      </c>
    </row>
    <row r="599" spans="1:6" x14ac:dyDescent="0.35">
      <c r="A599" t="s">
        <v>1732</v>
      </c>
      <c r="B599">
        <v>0</v>
      </c>
      <c r="D599">
        <f t="shared" si="27"/>
        <v>58</v>
      </c>
      <c r="E599" t="str">
        <f t="shared" si="28"/>
        <v>Esztergomi SZC Bottyán János Technikum Előkész</v>
      </c>
      <c r="F599">
        <f t="shared" si="29"/>
        <v>0</v>
      </c>
    </row>
    <row r="600" spans="1:6" x14ac:dyDescent="0.35">
      <c r="A600" t="s">
        <v>1733</v>
      </c>
      <c r="B600">
        <v>0</v>
      </c>
      <c r="D600">
        <f t="shared" si="27"/>
        <v>75</v>
      </c>
      <c r="E600" t="str">
        <f t="shared" si="28"/>
        <v>Esztergomi SZC Bottyán János Technikum Informatika és távközlés</v>
      </c>
      <c r="F600">
        <f t="shared" si="29"/>
        <v>0</v>
      </c>
    </row>
    <row r="601" spans="1:6" x14ac:dyDescent="0.35">
      <c r="A601" t="s">
        <v>1734</v>
      </c>
      <c r="B601">
        <v>0</v>
      </c>
      <c r="D601">
        <f t="shared" si="27"/>
        <v>60</v>
      </c>
      <c r="E601" t="str">
        <f t="shared" si="28"/>
        <v>Esztergomi SZC Bottyán János Technikum Szépészet</v>
      </c>
      <c r="F601">
        <f t="shared" si="29"/>
        <v>0</v>
      </c>
    </row>
    <row r="602" spans="1:6" x14ac:dyDescent="0.35">
      <c r="A602" t="s">
        <v>1735</v>
      </c>
      <c r="B602">
        <v>0</v>
      </c>
      <c r="D602">
        <f t="shared" si="27"/>
        <v>60</v>
      </c>
      <c r="E602" t="str">
        <f t="shared" si="28"/>
        <v>Esztergomi SZC Bottyán János Technikum Szociális</v>
      </c>
      <c r="F602">
        <f t="shared" si="29"/>
        <v>0</v>
      </c>
    </row>
    <row r="603" spans="1:6" x14ac:dyDescent="0.35">
      <c r="A603" t="s">
        <v>1736</v>
      </c>
      <c r="B603">
        <v>0</v>
      </c>
      <c r="D603">
        <f t="shared" si="27"/>
        <v>59</v>
      </c>
      <c r="E603" t="str">
        <f t="shared" si="28"/>
        <v>Esztergomi SZC Bottyán János Technikum Vegyipar</v>
      </c>
      <c r="F603">
        <f t="shared" si="29"/>
        <v>0</v>
      </c>
    </row>
    <row r="604" spans="1:6" x14ac:dyDescent="0.35">
      <c r="A604" t="s">
        <v>1737</v>
      </c>
      <c r="B604">
        <v>0</v>
      </c>
      <c r="D604">
        <f t="shared" si="27"/>
        <v>83</v>
      </c>
      <c r="E604" t="str">
        <f t="shared" si="28"/>
        <v>Esztergomi SZC Géza Fejedelem Technikum és Szakképző Iskola Egészségügy</v>
      </c>
      <c r="F604">
        <f t="shared" si="29"/>
        <v>0</v>
      </c>
    </row>
    <row r="605" spans="1:6" x14ac:dyDescent="0.35">
      <c r="A605" t="s">
        <v>1738</v>
      </c>
      <c r="B605">
        <v>0</v>
      </c>
      <c r="D605">
        <f t="shared" si="27"/>
        <v>102</v>
      </c>
      <c r="E605" t="str">
        <f t="shared" si="28"/>
        <v>Esztergomi SZC Géza Fejedelem Technikum és Szakképző Iskola Elektronika és elektrotechnika</v>
      </c>
      <c r="F605">
        <f t="shared" si="29"/>
        <v>0</v>
      </c>
    </row>
    <row r="606" spans="1:6" x14ac:dyDescent="0.35">
      <c r="A606" t="s">
        <v>1739</v>
      </c>
      <c r="B606">
        <v>0</v>
      </c>
      <c r="D606">
        <f t="shared" si="27"/>
        <v>81</v>
      </c>
      <c r="E606" t="str">
        <f t="shared" si="28"/>
        <v>Esztergomi SZC Géza Fejedelem Technikum és Szakképző Iskola Építőipar</v>
      </c>
      <c r="F606">
        <f t="shared" si="29"/>
        <v>0</v>
      </c>
    </row>
    <row r="607" spans="1:6" x14ac:dyDescent="0.35">
      <c r="A607" t="s">
        <v>1740</v>
      </c>
      <c r="B607">
        <v>0</v>
      </c>
      <c r="D607">
        <f t="shared" si="27"/>
        <v>88</v>
      </c>
      <c r="E607" t="str">
        <f t="shared" si="28"/>
        <v>Esztergomi SZC Géza Fejedelem Technikum és Szakképző Iskola Fa- és bútoripar</v>
      </c>
      <c r="F607">
        <f t="shared" si="29"/>
        <v>0</v>
      </c>
    </row>
    <row r="608" spans="1:6" x14ac:dyDescent="0.35">
      <c r="A608" t="s">
        <v>1741</v>
      </c>
      <c r="B608">
        <v>0</v>
      </c>
      <c r="D608">
        <f t="shared" si="27"/>
        <v>80</v>
      </c>
      <c r="E608" t="str">
        <f t="shared" si="28"/>
        <v>Esztergomi SZC Géza Fejedelem Technikum és Szakképző Iskola Gépészet</v>
      </c>
      <c r="F608">
        <f t="shared" si="29"/>
        <v>0</v>
      </c>
    </row>
    <row r="609" spans="1:6" x14ac:dyDescent="0.35">
      <c r="A609" t="s">
        <v>1742</v>
      </c>
      <c r="B609">
        <v>0</v>
      </c>
      <c r="D609">
        <f t="shared" si="27"/>
        <v>79</v>
      </c>
      <c r="E609" t="str">
        <f t="shared" si="28"/>
        <v>Esztergomi SZC Géza Fejedelem Technikum és Szakképző Iskola Kreatív</v>
      </c>
      <c r="F609">
        <f t="shared" si="29"/>
        <v>0</v>
      </c>
    </row>
    <row r="610" spans="1:6" x14ac:dyDescent="0.35">
      <c r="A610" t="s">
        <v>1743</v>
      </c>
      <c r="B610">
        <v>0</v>
      </c>
      <c r="D610">
        <f t="shared" si="27"/>
        <v>72</v>
      </c>
      <c r="E610" t="str">
        <f t="shared" si="28"/>
        <v xml:space="preserve">Esztergomi SZC Géza Fejedelem Technikum és Szakképző Iskola </v>
      </c>
      <c r="F610">
        <f t="shared" si="29"/>
        <v>0</v>
      </c>
    </row>
    <row r="611" spans="1:6" x14ac:dyDescent="0.35">
      <c r="A611" t="s">
        <v>1744</v>
      </c>
      <c r="B611">
        <v>0</v>
      </c>
      <c r="D611">
        <f t="shared" si="27"/>
        <v>97</v>
      </c>
      <c r="E611" t="str">
        <f t="shared" si="28"/>
        <v>Esztergomi SZC Géza Fejedelem Technikum és Szakképző Iskola Rendészet és közszolgálat</v>
      </c>
      <c r="F611">
        <f t="shared" si="29"/>
        <v>0</v>
      </c>
    </row>
    <row r="612" spans="1:6" x14ac:dyDescent="0.35">
      <c r="A612" t="s">
        <v>1745</v>
      </c>
      <c r="B612">
        <v>0</v>
      </c>
      <c r="D612">
        <f t="shared" si="27"/>
        <v>105</v>
      </c>
      <c r="E612" t="str">
        <f t="shared" si="28"/>
        <v>Esztergomi SZC Géza Fejedelem Technikum és Szakképző Iskola Specializált gép- és járműgyártás</v>
      </c>
      <c r="F612">
        <f t="shared" si="29"/>
        <v>0</v>
      </c>
    </row>
    <row r="613" spans="1:6" x14ac:dyDescent="0.35">
      <c r="A613" t="s">
        <v>1746</v>
      </c>
      <c r="B613">
        <v>0</v>
      </c>
      <c r="D613">
        <f t="shared" si="27"/>
        <v>77</v>
      </c>
      <c r="E613" t="str">
        <f t="shared" si="28"/>
        <v>Esztergomi SZC Géza Fejedelem Technikum és Szakképző Iskola Sport</v>
      </c>
      <c r="F613">
        <f t="shared" si="29"/>
        <v>0</v>
      </c>
    </row>
    <row r="614" spans="1:6" x14ac:dyDescent="0.35">
      <c r="A614" t="s">
        <v>1747</v>
      </c>
      <c r="B614">
        <v>0</v>
      </c>
      <c r="D614">
        <f t="shared" si="27"/>
        <v>81</v>
      </c>
      <c r="E614" t="str">
        <f t="shared" si="28"/>
        <v>Esztergomi SZC Géza Fejedelem Technikum és Szakképző Iskola Szépészet</v>
      </c>
      <c r="F614">
        <f t="shared" si="29"/>
        <v>0</v>
      </c>
    </row>
    <row r="615" spans="1:6" x14ac:dyDescent="0.35">
      <c r="A615" t="s">
        <v>1748</v>
      </c>
      <c r="B615">
        <v>0</v>
      </c>
      <c r="D615">
        <f t="shared" si="27"/>
        <v>81</v>
      </c>
      <c r="E615" t="str">
        <f t="shared" si="28"/>
        <v>Esztergomi SZC Géza Fejedelem Technikum és Szakképző Iskola Szociális</v>
      </c>
      <c r="F615">
        <f t="shared" si="29"/>
        <v>0</v>
      </c>
    </row>
    <row r="616" spans="1:6" x14ac:dyDescent="0.35">
      <c r="A616" t="s">
        <v>1749</v>
      </c>
      <c r="B616">
        <v>12</v>
      </c>
      <c r="D616">
        <f t="shared" si="27"/>
        <v>91</v>
      </c>
      <c r="E616" t="str">
        <f t="shared" si="28"/>
        <v>Fáy András Görögkatolikus Technikum és Szakgimnázium Gazdálkodás és menedzsment</v>
      </c>
      <c r="F616">
        <f t="shared" si="29"/>
        <v>12</v>
      </c>
    </row>
    <row r="617" spans="1:6" x14ac:dyDescent="0.35">
      <c r="A617" t="s">
        <v>1750</v>
      </c>
      <c r="B617">
        <v>0</v>
      </c>
      <c r="D617">
        <f t="shared" si="27"/>
        <v>89</v>
      </c>
      <c r="E617" t="str">
        <f t="shared" si="28"/>
        <v>Fáy András Görögkatolikus Technikum és Szakgimnázium Informatika és távközlés</v>
      </c>
      <c r="F617">
        <f t="shared" si="29"/>
        <v>0</v>
      </c>
    </row>
    <row r="618" spans="1:6" x14ac:dyDescent="0.35">
      <c r="A618" t="s">
        <v>1751</v>
      </c>
      <c r="B618">
        <v>17</v>
      </c>
      <c r="D618">
        <f t="shared" si="27"/>
        <v>94</v>
      </c>
      <c r="E618" t="str">
        <f t="shared" si="28"/>
        <v>Fáy András Görögkatolikus Technikum és Szakgimnázium Közlekedés és szállítmányozás</v>
      </c>
      <c r="F618">
        <f t="shared" si="29"/>
        <v>17</v>
      </c>
    </row>
    <row r="619" spans="1:6" x14ac:dyDescent="0.35">
      <c r="A619" t="s">
        <v>1752</v>
      </c>
      <c r="B619">
        <v>0</v>
      </c>
      <c r="D619">
        <f t="shared" si="27"/>
        <v>56</v>
      </c>
      <c r="E619" t="str">
        <f t="shared" si="28"/>
        <v>Fáy András Görögkatolikus Technikum és Szakg</v>
      </c>
      <c r="F619">
        <f t="shared" si="29"/>
        <v>0</v>
      </c>
    </row>
    <row r="620" spans="1:6" x14ac:dyDescent="0.35">
      <c r="A620" t="s">
        <v>1753</v>
      </c>
      <c r="B620">
        <v>0</v>
      </c>
      <c r="D620">
        <f t="shared" si="27"/>
        <v>70</v>
      </c>
      <c r="E620" t="str">
        <f t="shared" si="28"/>
        <v>Fáy András Görögkatolikus Technikum és Szakgimnázium Sport</v>
      </c>
      <c r="F620">
        <f t="shared" si="29"/>
        <v>0</v>
      </c>
    </row>
    <row r="621" spans="1:6" x14ac:dyDescent="0.35">
      <c r="A621" t="s">
        <v>1754</v>
      </c>
      <c r="B621">
        <v>0</v>
      </c>
      <c r="D621">
        <f t="shared" si="27"/>
        <v>85</v>
      </c>
      <c r="E621" t="str">
        <f t="shared" si="28"/>
        <v>Fáy András Görögkatolikus Technikum és Szakgimnázium Turizmus-vendéglátás</v>
      </c>
      <c r="F621">
        <f t="shared" si="29"/>
        <v>0</v>
      </c>
    </row>
    <row r="622" spans="1:6" x14ac:dyDescent="0.35">
      <c r="A622" t="s">
        <v>1755</v>
      </c>
      <c r="B622">
        <v>0</v>
      </c>
      <c r="D622">
        <f t="shared" si="27"/>
        <v>78</v>
      </c>
      <c r="E622" t="str">
        <f t="shared" si="28"/>
        <v>Fáy András Technikum, Szakképző Iskola és Kollégium Élelmiszeripar</v>
      </c>
      <c r="F622">
        <f t="shared" si="29"/>
        <v>0</v>
      </c>
    </row>
    <row r="623" spans="1:6" x14ac:dyDescent="0.35">
      <c r="A623" t="s">
        <v>1756</v>
      </c>
      <c r="B623">
        <v>0</v>
      </c>
      <c r="D623">
        <f t="shared" si="27"/>
        <v>80</v>
      </c>
      <c r="E623" t="str">
        <f t="shared" si="28"/>
        <v>Fáy András Technikum, Szakképző Iskola és Kollégium Fa- és bútoripar</v>
      </c>
      <c r="F623">
        <f t="shared" si="29"/>
        <v>0</v>
      </c>
    </row>
    <row r="624" spans="1:6" x14ac:dyDescent="0.35">
      <c r="A624" t="s">
        <v>1757</v>
      </c>
      <c r="B624">
        <v>0</v>
      </c>
      <c r="D624">
        <f t="shared" si="27"/>
        <v>72</v>
      </c>
      <c r="E624" t="str">
        <f t="shared" si="28"/>
        <v>Fáy András Technikum, Szakképző Iskola és Kollégium Gépészet</v>
      </c>
      <c r="F624">
        <f t="shared" si="29"/>
        <v>0</v>
      </c>
    </row>
    <row r="625" spans="1:6" x14ac:dyDescent="0.35">
      <c r="A625" t="s">
        <v>1758</v>
      </c>
      <c r="B625">
        <v>0</v>
      </c>
      <c r="D625">
        <f t="shared" si="27"/>
        <v>89</v>
      </c>
      <c r="E625" t="str">
        <f t="shared" si="28"/>
        <v>Fáy András Technikum, Szakképző Iskola és Kollégium Rendészet és közszolgálat</v>
      </c>
      <c r="F625">
        <f t="shared" si="29"/>
        <v>0</v>
      </c>
    </row>
    <row r="626" spans="1:6" x14ac:dyDescent="0.35">
      <c r="A626" t="s">
        <v>1759</v>
      </c>
      <c r="B626">
        <v>0</v>
      </c>
      <c r="D626">
        <f t="shared" si="27"/>
        <v>97</v>
      </c>
      <c r="E626" t="str">
        <f t="shared" si="28"/>
        <v>Fáy András Technikum, Szakképző Iskola és Kollégium Specializált gép- és járműgyártás</v>
      </c>
      <c r="F626">
        <f t="shared" si="29"/>
        <v>0</v>
      </c>
    </row>
    <row r="627" spans="1:6" x14ac:dyDescent="0.35">
      <c r="A627" t="s">
        <v>1760</v>
      </c>
      <c r="B627">
        <v>0</v>
      </c>
      <c r="D627">
        <f t="shared" si="27"/>
        <v>84</v>
      </c>
      <c r="E627" t="str">
        <f t="shared" si="28"/>
        <v>Fáy András Technikum, Szakképző Iskola és Kollégium Turizmus-vendéglátás</v>
      </c>
      <c r="F627">
        <f t="shared" si="29"/>
        <v>0</v>
      </c>
    </row>
    <row r="628" spans="1:6" x14ac:dyDescent="0.35">
      <c r="A628" t="s">
        <v>1761</v>
      </c>
      <c r="B628">
        <v>0</v>
      </c>
      <c r="D628">
        <f t="shared" si="27"/>
        <v>72</v>
      </c>
      <c r="E628" t="str">
        <f t="shared" si="28"/>
        <v>Fáy András Technikum, Szakképző Iskola és Kollégium Vegyipar</v>
      </c>
      <c r="F628">
        <f t="shared" si="29"/>
        <v>0</v>
      </c>
    </row>
    <row r="629" spans="1:6" x14ac:dyDescent="0.35">
      <c r="A629" t="s">
        <v>1762</v>
      </c>
      <c r="B629">
        <v>0</v>
      </c>
      <c r="D629">
        <f t="shared" si="27"/>
        <v>100</v>
      </c>
      <c r="E629" t="str">
        <f t="shared" si="28"/>
        <v>Felcsúti Letenyey Lajos Gimnázium Technikum és Szakképző Iskola Mezőgazdaság és erdészet</v>
      </c>
      <c r="F629">
        <f t="shared" si="29"/>
        <v>0</v>
      </c>
    </row>
    <row r="630" spans="1:6" x14ac:dyDescent="0.35">
      <c r="A630" t="s">
        <v>1763</v>
      </c>
      <c r="B630">
        <v>0</v>
      </c>
      <c r="D630">
        <f t="shared" si="27"/>
        <v>81</v>
      </c>
      <c r="E630" t="str">
        <f t="shared" si="28"/>
        <v>Felcsúti Letenyey Lajos Gimnázium Technikum és Szakképző Iskola Sport</v>
      </c>
      <c r="F630">
        <f t="shared" si="29"/>
        <v>0</v>
      </c>
    </row>
    <row r="631" spans="1:6" x14ac:dyDescent="0.35">
      <c r="A631" t="s">
        <v>1764</v>
      </c>
      <c r="B631">
        <v>0</v>
      </c>
      <c r="D631">
        <f t="shared" si="27"/>
        <v>96</v>
      </c>
      <c r="E631" t="str">
        <f t="shared" si="28"/>
        <v>Felcsúti Letenyey Lajos Gimnázium Technikum és Szakképző Iskola Turizmus-vendéglátás</v>
      </c>
      <c r="F631">
        <f t="shared" si="29"/>
        <v>0</v>
      </c>
    </row>
    <row r="632" spans="1:6" x14ac:dyDescent="0.35">
      <c r="A632" t="s">
        <v>1765</v>
      </c>
      <c r="B632">
        <v>0</v>
      </c>
      <c r="D632">
        <f t="shared" si="27"/>
        <v>62</v>
      </c>
      <c r="E632" t="str">
        <f t="shared" si="28"/>
        <v>Fischer Mór Porcelánipari Szakképző Iskola Kreatív</v>
      </c>
      <c r="F632">
        <f t="shared" si="29"/>
        <v>0</v>
      </c>
    </row>
    <row r="633" spans="1:6" x14ac:dyDescent="0.35">
      <c r="A633" t="s">
        <v>1766</v>
      </c>
      <c r="B633">
        <v>36</v>
      </c>
      <c r="D633">
        <f t="shared" si="27"/>
        <v>72</v>
      </c>
      <c r="E633" t="str">
        <f t="shared" si="28"/>
        <v>Focus Szakképző Iskola, Technikum és Oktatóközpont Szépészet</v>
      </c>
      <c r="F633">
        <f t="shared" si="29"/>
        <v>36</v>
      </c>
    </row>
    <row r="634" spans="1:6" x14ac:dyDescent="0.35">
      <c r="A634" t="s">
        <v>1767</v>
      </c>
      <c r="B634">
        <v>10</v>
      </c>
      <c r="D634">
        <f t="shared" si="27"/>
        <v>83</v>
      </c>
      <c r="E634" t="str">
        <f t="shared" si="28"/>
        <v>Focus Szakképző Iskola, Technikum és Oktatóközpont Turizmus-vendéglátás</v>
      </c>
      <c r="F634">
        <f t="shared" si="29"/>
        <v>10</v>
      </c>
    </row>
    <row r="635" spans="1:6" x14ac:dyDescent="0.35">
      <c r="A635" t="s">
        <v>1768</v>
      </c>
      <c r="B635">
        <v>43</v>
      </c>
      <c r="D635">
        <f t="shared" si="27"/>
        <v>69</v>
      </c>
      <c r="E635" t="str">
        <f t="shared" si="28"/>
        <v>Forrai Metodista Gimnázium és Művészeti Technikum Kreatív</v>
      </c>
      <c r="F635">
        <f t="shared" si="29"/>
        <v>43</v>
      </c>
    </row>
    <row r="636" spans="1:6" x14ac:dyDescent="0.35">
      <c r="A636" t="s">
        <v>1769</v>
      </c>
      <c r="B636">
        <v>0</v>
      </c>
      <c r="D636">
        <f t="shared" si="27"/>
        <v>113</v>
      </c>
      <c r="E636" t="str">
        <f t="shared" si="28"/>
        <v>Gál Ferenc Egyetem Technikum, Szakképző Iskola, Gimnázium és Kollégium Elektronika és elektrotechnika</v>
      </c>
      <c r="F636">
        <f t="shared" si="29"/>
        <v>0</v>
      </c>
    </row>
    <row r="637" spans="1:6" x14ac:dyDescent="0.35">
      <c r="A637" t="s">
        <v>1770</v>
      </c>
      <c r="B637">
        <v>0</v>
      </c>
      <c r="D637">
        <f t="shared" si="27"/>
        <v>97</v>
      </c>
      <c r="E637" t="str">
        <f t="shared" si="28"/>
        <v>Gál Ferenc Egyetem Technikum, Szakképző Iskola, Gimnázium és Kollégium Élelmiszeripar</v>
      </c>
      <c r="F637">
        <f t="shared" si="29"/>
        <v>0</v>
      </c>
    </row>
    <row r="638" spans="1:6" x14ac:dyDescent="0.35">
      <c r="A638" t="s">
        <v>1771</v>
      </c>
      <c r="B638">
        <v>10</v>
      </c>
      <c r="D638">
        <f t="shared" si="27"/>
        <v>97</v>
      </c>
      <c r="E638" t="str">
        <f t="shared" si="28"/>
        <v>Gál Ferenc Egyetem Technikum, Szakképző Iskola, Gimnázium és Kollégium Épületgépészet</v>
      </c>
      <c r="F638">
        <f t="shared" si="29"/>
        <v>10</v>
      </c>
    </row>
    <row r="639" spans="1:6" x14ac:dyDescent="0.35">
      <c r="A639" t="s">
        <v>1772</v>
      </c>
      <c r="B639">
        <v>0</v>
      </c>
      <c r="D639">
        <f t="shared" si="27"/>
        <v>91</v>
      </c>
      <c r="E639" t="str">
        <f t="shared" si="28"/>
        <v>Gál Ferenc Egyetem Technikum, Szakképző Iskola, Gimnázium és Kollégium Gépészet</v>
      </c>
      <c r="F639">
        <f t="shared" si="29"/>
        <v>0</v>
      </c>
    </row>
    <row r="640" spans="1:6" x14ac:dyDescent="0.35">
      <c r="A640" t="s">
        <v>1773</v>
      </c>
      <c r="B640">
        <v>0</v>
      </c>
      <c r="D640">
        <f t="shared" si="27"/>
        <v>95</v>
      </c>
      <c r="E640" t="str">
        <f t="shared" si="28"/>
        <v>Gál Ferenc Egyetem Technikum, Szakképző Iskola, Gimnázium és Kollégium Kereskedelem</v>
      </c>
      <c r="F640">
        <f t="shared" si="29"/>
        <v>0</v>
      </c>
    </row>
    <row r="641" spans="1:6" x14ac:dyDescent="0.35">
      <c r="A641" t="s">
        <v>1774</v>
      </c>
      <c r="B641">
        <v>10</v>
      </c>
      <c r="D641">
        <f t="shared" si="27"/>
        <v>107</v>
      </c>
      <c r="E641" t="str">
        <f t="shared" si="28"/>
        <v>Gál Ferenc Egyetem Technikum, Szakképző Iskola, Gimnázium és Kollégium Mezőgazdaság és erdészet</v>
      </c>
      <c r="F641">
        <f t="shared" si="29"/>
        <v>10</v>
      </c>
    </row>
    <row r="642" spans="1:6" x14ac:dyDescent="0.35">
      <c r="A642" t="s">
        <v>1775</v>
      </c>
      <c r="B642">
        <v>0</v>
      </c>
      <c r="D642">
        <f t="shared" si="27"/>
        <v>108</v>
      </c>
      <c r="E642" t="str">
        <f t="shared" si="28"/>
        <v>Gál Ferenc Egyetem Technikum, Szakképző Iskola, Gimnázium és Kollégium Rendészet és közszolgálat</v>
      </c>
      <c r="F642">
        <f t="shared" si="29"/>
        <v>0</v>
      </c>
    </row>
    <row r="643" spans="1:6" x14ac:dyDescent="0.35">
      <c r="A643" t="s">
        <v>1776</v>
      </c>
      <c r="B643">
        <v>0</v>
      </c>
      <c r="D643">
        <f t="shared" ref="D643:D706" si="30">LEN(A643)</f>
        <v>92</v>
      </c>
      <c r="E643" t="str">
        <f t="shared" ref="E643:E706" si="31">LEFT(A643,D643-12)</f>
        <v>Gál Ferenc Egyetem Technikum, Szakképző Iskola, Gimnázium és Kollégium Szociális</v>
      </c>
      <c r="F643">
        <f t="shared" ref="F643:F706" si="32">B643</f>
        <v>0</v>
      </c>
    </row>
    <row r="644" spans="1:6" x14ac:dyDescent="0.35">
      <c r="A644" t="s">
        <v>1777</v>
      </c>
      <c r="B644">
        <v>0</v>
      </c>
      <c r="D644">
        <f t="shared" si="30"/>
        <v>103</v>
      </c>
      <c r="E644" t="str">
        <f t="shared" si="31"/>
        <v>Gál Ferenc Egyetem Technikum, Szakképző Iskola, Gimnázium és Kollégium Turizmus-vendéglátás</v>
      </c>
      <c r="F644">
        <f t="shared" si="32"/>
        <v>0</v>
      </c>
    </row>
    <row r="645" spans="1:6" x14ac:dyDescent="0.35">
      <c r="A645" t="s">
        <v>1778</v>
      </c>
      <c r="B645">
        <v>15</v>
      </c>
      <c r="D645">
        <f t="shared" si="30"/>
        <v>132</v>
      </c>
      <c r="E645" t="str">
        <f t="shared" si="31"/>
        <v>GARABONCIÁS Kreatív szakmák Technikuma, - művészeti Szakgimnázium, Szociális Szakképzőiskola, Gimnázium Budapest Kreatív</v>
      </c>
      <c r="F645">
        <f t="shared" si="32"/>
        <v>15</v>
      </c>
    </row>
    <row r="646" spans="1:6" x14ac:dyDescent="0.35">
      <c r="A646" t="s">
        <v>1779</v>
      </c>
      <c r="B646">
        <v>0</v>
      </c>
      <c r="D646">
        <f t="shared" si="30"/>
        <v>125</v>
      </c>
      <c r="E646" t="str">
        <f t="shared" si="31"/>
        <v>Georgikon Görögkatolikus Mezőgazdasági és Élelmiszeripari Technikum, Szakképző Iskola és Kollégium Élelmiszeripar</v>
      </c>
      <c r="F646">
        <f t="shared" si="32"/>
        <v>0</v>
      </c>
    </row>
    <row r="647" spans="1:6" x14ac:dyDescent="0.35">
      <c r="A647" t="s">
        <v>1780</v>
      </c>
      <c r="B647">
        <v>0</v>
      </c>
      <c r="D647">
        <f t="shared" si="30"/>
        <v>119</v>
      </c>
      <c r="E647" t="str">
        <f t="shared" si="31"/>
        <v>Georgikon Görögkatolikus Mezőgazdasági és Élelmiszeripari Technikum, Szakképző Iskola és Kollégium Gépészet</v>
      </c>
      <c r="F647">
        <f t="shared" si="32"/>
        <v>0</v>
      </c>
    </row>
    <row r="648" spans="1:6" x14ac:dyDescent="0.35">
      <c r="A648" t="s">
        <v>1781</v>
      </c>
      <c r="B648">
        <v>0</v>
      </c>
      <c r="D648">
        <f t="shared" si="30"/>
        <v>135</v>
      </c>
      <c r="E648" t="str">
        <f t="shared" si="31"/>
        <v>Georgikon Görögkatolikus Mezőgazdasági és Élelmiszeripari Technikum, Szakképző Iskola és Kollégium Mezőgazdaság és erdészet</v>
      </c>
      <c r="F648">
        <f t="shared" si="32"/>
        <v>0</v>
      </c>
    </row>
    <row r="649" spans="1:6" x14ac:dyDescent="0.35">
      <c r="A649" t="s">
        <v>1782</v>
      </c>
      <c r="B649">
        <v>0</v>
      </c>
      <c r="D649">
        <f t="shared" si="30"/>
        <v>131</v>
      </c>
      <c r="E649" t="str">
        <f t="shared" si="31"/>
        <v>Georgikon Görögkatolikus Mezőgazdasági és Élelmiszeripari Technikum, Szakképző Iskola és Kollégium Turizmus-vendéglátás</v>
      </c>
      <c r="F649">
        <f t="shared" si="32"/>
        <v>0</v>
      </c>
    </row>
    <row r="650" spans="1:6" x14ac:dyDescent="0.35">
      <c r="A650" t="s">
        <v>1783</v>
      </c>
      <c r="B650">
        <v>0</v>
      </c>
      <c r="D650">
        <f t="shared" si="30"/>
        <v>129</v>
      </c>
      <c r="E650" t="str">
        <f t="shared" si="31"/>
        <v>Gourmand Vendéglátóipari, Idegenforgalmi, Kereskedelmi, Szakképzőiskola,  Technikum és Gimnázium Turizmus-vendéglátás</v>
      </c>
      <c r="F650">
        <f t="shared" si="32"/>
        <v>0</v>
      </c>
    </row>
    <row r="651" spans="1:6" x14ac:dyDescent="0.35">
      <c r="A651" t="s">
        <v>1784</v>
      </c>
      <c r="B651">
        <v>0</v>
      </c>
      <c r="D651">
        <f t="shared" si="30"/>
        <v>90</v>
      </c>
      <c r="E651" t="str">
        <f t="shared" si="31"/>
        <v>Göndöcs Benedek Katolikus Technikum, Szakképző Iskola és Kollégium Egészségügy</v>
      </c>
      <c r="F651">
        <f t="shared" si="32"/>
        <v>0</v>
      </c>
    </row>
    <row r="652" spans="1:6" x14ac:dyDescent="0.35">
      <c r="A652" t="s">
        <v>1785</v>
      </c>
      <c r="B652">
        <v>0</v>
      </c>
      <c r="D652">
        <f t="shared" si="30"/>
        <v>103</v>
      </c>
      <c r="E652" t="str">
        <f t="shared" si="31"/>
        <v>Göndöcs Benedek Katolikus Technikum, Szakképző Iskola és Kollégium Informatika és távközlés</v>
      </c>
      <c r="F652">
        <f t="shared" si="32"/>
        <v>0</v>
      </c>
    </row>
    <row r="653" spans="1:6" x14ac:dyDescent="0.35">
      <c r="A653" t="s">
        <v>1786</v>
      </c>
      <c r="B653">
        <v>0</v>
      </c>
      <c r="D653">
        <f t="shared" si="30"/>
        <v>91</v>
      </c>
      <c r="E653" t="str">
        <f t="shared" si="31"/>
        <v>Göndöcs Benedek Katolikus Technikum, Szakképző Iskola és Kollégium Kereskedelem</v>
      </c>
      <c r="F653">
        <f t="shared" si="32"/>
        <v>0</v>
      </c>
    </row>
    <row r="654" spans="1:6" x14ac:dyDescent="0.35">
      <c r="A654" t="s">
        <v>1787</v>
      </c>
      <c r="B654">
        <v>0</v>
      </c>
      <c r="D654">
        <f t="shared" si="30"/>
        <v>104</v>
      </c>
      <c r="E654" t="str">
        <f t="shared" si="31"/>
        <v>Göndöcs Benedek Katolikus Technikum, Szakképző Iskola és Kollégium Rendészet és közszolgálat</v>
      </c>
      <c r="F654">
        <f t="shared" si="32"/>
        <v>0</v>
      </c>
    </row>
    <row r="655" spans="1:6" x14ac:dyDescent="0.35">
      <c r="A655" t="s">
        <v>1788</v>
      </c>
      <c r="B655">
        <v>8</v>
      </c>
      <c r="D655">
        <f t="shared" si="30"/>
        <v>84</v>
      </c>
      <c r="E655" t="str">
        <f t="shared" si="31"/>
        <v>Göndöcs Benedek Katolikus Technikum, Szakképző Iskola és Kollégium Sport</v>
      </c>
      <c r="F655">
        <f t="shared" si="32"/>
        <v>8</v>
      </c>
    </row>
    <row r="656" spans="1:6" x14ac:dyDescent="0.35">
      <c r="A656" t="s">
        <v>1789</v>
      </c>
      <c r="B656">
        <v>9</v>
      </c>
      <c r="D656">
        <f t="shared" si="30"/>
        <v>88</v>
      </c>
      <c r="E656" t="str">
        <f t="shared" si="31"/>
        <v>Göndöcs Benedek Katolikus Technikum, Szakképző Iskola és Kollégium Szociális</v>
      </c>
      <c r="F656">
        <f t="shared" si="32"/>
        <v>9</v>
      </c>
    </row>
    <row r="657" spans="1:6" x14ac:dyDescent="0.35">
      <c r="A657" t="s">
        <v>1790</v>
      </c>
      <c r="B657">
        <v>0</v>
      </c>
      <c r="D657">
        <f t="shared" si="30"/>
        <v>99</v>
      </c>
      <c r="E657" t="str">
        <f t="shared" si="31"/>
        <v>Göndöcs Benedek Katolikus Technikum, Szakképző Iskola és Kollégium Turizmus-vendéglátás</v>
      </c>
      <c r="F657">
        <f t="shared" si="32"/>
        <v>0</v>
      </c>
    </row>
    <row r="658" spans="1:6" x14ac:dyDescent="0.35">
      <c r="A658" t="s">
        <v>1791</v>
      </c>
      <c r="B658">
        <v>0</v>
      </c>
      <c r="D658">
        <f t="shared" si="30"/>
        <v>95</v>
      </c>
      <c r="E658" t="str">
        <f t="shared" si="31"/>
        <v>Grassalkovich Antal Baptista Szakképző Iskola, Technikum és Szakiskola Kereskedelem</v>
      </c>
      <c r="F658">
        <f t="shared" si="32"/>
        <v>0</v>
      </c>
    </row>
    <row r="659" spans="1:6" x14ac:dyDescent="0.35">
      <c r="A659" t="s">
        <v>1792</v>
      </c>
      <c r="B659">
        <v>0</v>
      </c>
      <c r="D659">
        <f t="shared" si="30"/>
        <v>107</v>
      </c>
      <c r="E659" t="str">
        <f t="shared" si="31"/>
        <v>Grassalkovich Antal Baptista Szakképző Iskola, Technikum és Szakiskola Mezőgazdaság és erdészet</v>
      </c>
      <c r="F659">
        <f t="shared" si="32"/>
        <v>0</v>
      </c>
    </row>
    <row r="660" spans="1:6" x14ac:dyDescent="0.35">
      <c r="A660" t="s">
        <v>1793</v>
      </c>
      <c r="B660">
        <v>0</v>
      </c>
      <c r="D660">
        <f t="shared" si="30"/>
        <v>92</v>
      </c>
      <c r="E660" t="str">
        <f t="shared" si="31"/>
        <v>Grassalkovich Antal Baptista Szakképző Iskola, Technikum és Szakiskola Szociális</v>
      </c>
      <c r="F660">
        <f t="shared" si="32"/>
        <v>0</v>
      </c>
    </row>
    <row r="661" spans="1:6" x14ac:dyDescent="0.35">
      <c r="A661" t="s">
        <v>1794</v>
      </c>
      <c r="B661">
        <v>2</v>
      </c>
      <c r="D661">
        <f t="shared" si="30"/>
        <v>66</v>
      </c>
      <c r="E661" t="str">
        <f t="shared" si="31"/>
        <v>Gróf Széchenyi Ödön Gimnázium és Technikum Egészségügy</v>
      </c>
      <c r="F661">
        <f t="shared" si="32"/>
        <v>2</v>
      </c>
    </row>
    <row r="662" spans="1:6" x14ac:dyDescent="0.35">
      <c r="A662" t="s">
        <v>1795</v>
      </c>
      <c r="B662">
        <v>0</v>
      </c>
      <c r="D662">
        <f t="shared" si="30"/>
        <v>77</v>
      </c>
      <c r="E662" t="str">
        <f t="shared" si="31"/>
        <v>Gubody Ferenc Technikum, Szakképző Iskola és Szakiskola Építőipar</v>
      </c>
      <c r="F662">
        <f t="shared" si="32"/>
        <v>0</v>
      </c>
    </row>
    <row r="663" spans="1:6" x14ac:dyDescent="0.35">
      <c r="A663" t="s">
        <v>1796</v>
      </c>
      <c r="B663">
        <v>0</v>
      </c>
      <c r="D663">
        <f t="shared" si="30"/>
        <v>97</v>
      </c>
      <c r="E663" t="str">
        <f t="shared" si="31"/>
        <v>Gubody Ferenc Technikum, Szakképző Iskola és Szakiskola Közlekedés és szállítmányozás</v>
      </c>
      <c r="F663">
        <f t="shared" si="32"/>
        <v>0</v>
      </c>
    </row>
    <row r="664" spans="1:6" x14ac:dyDescent="0.35">
      <c r="A664" t="s">
        <v>1797</v>
      </c>
      <c r="B664">
        <v>14</v>
      </c>
      <c r="D664">
        <f t="shared" si="30"/>
        <v>77</v>
      </c>
      <c r="E664" t="str">
        <f t="shared" si="31"/>
        <v>Gubody Ferenc Technikum, Szakképző Iskola és Szakiskola Szociális</v>
      </c>
      <c r="F664">
        <f t="shared" si="32"/>
        <v>14</v>
      </c>
    </row>
    <row r="665" spans="1:6" x14ac:dyDescent="0.35">
      <c r="A665" t="s">
        <v>1798</v>
      </c>
      <c r="B665">
        <v>0</v>
      </c>
      <c r="D665">
        <f t="shared" si="30"/>
        <v>83</v>
      </c>
      <c r="E665" t="str">
        <f t="shared" si="31"/>
        <v>Gyöngyösi Kolping Katolikus Szakképző Iskola és Szakiskola Kereskedelem</v>
      </c>
      <c r="F665">
        <f t="shared" si="32"/>
        <v>0</v>
      </c>
    </row>
    <row r="666" spans="1:6" x14ac:dyDescent="0.35">
      <c r="A666" t="s">
        <v>1799</v>
      </c>
      <c r="B666">
        <v>19</v>
      </c>
      <c r="D666">
        <f t="shared" si="30"/>
        <v>104</v>
      </c>
      <c r="E666" t="str">
        <f t="shared" si="31"/>
        <v>Győri SZC Baross Gábor Két Tanítási Nyelvű Közgazdasági Technikum Gazdálkodás és menedzsment</v>
      </c>
      <c r="F666">
        <f t="shared" si="32"/>
        <v>19</v>
      </c>
    </row>
    <row r="667" spans="1:6" x14ac:dyDescent="0.35">
      <c r="A667" t="s">
        <v>1800</v>
      </c>
      <c r="B667">
        <v>0</v>
      </c>
      <c r="D667">
        <f t="shared" si="30"/>
        <v>107</v>
      </c>
      <c r="E667" t="str">
        <f t="shared" si="31"/>
        <v>Győri SZC Bercsényi Miklós Közlekedési és Sportiskolai Technikum Elektronika és elektrotechnika</v>
      </c>
      <c r="F667">
        <f t="shared" si="32"/>
        <v>0</v>
      </c>
    </row>
    <row r="668" spans="1:6" x14ac:dyDescent="0.35">
      <c r="A668" t="s">
        <v>1801</v>
      </c>
      <c r="B668">
        <v>0</v>
      </c>
      <c r="D668">
        <f t="shared" si="30"/>
        <v>106</v>
      </c>
      <c r="E668" t="str">
        <f t="shared" si="31"/>
        <v>Győri SZC Bercsényi Miklós Közlekedési és Sportiskolai Technikum Közlekedés és szállítmányozás</v>
      </c>
      <c r="F668">
        <f t="shared" si="32"/>
        <v>0</v>
      </c>
    </row>
    <row r="669" spans="1:6" x14ac:dyDescent="0.35">
      <c r="A669" t="s">
        <v>1802</v>
      </c>
      <c r="B669">
        <v>0</v>
      </c>
      <c r="D669">
        <f t="shared" si="30"/>
        <v>102</v>
      </c>
      <c r="E669" t="str">
        <f t="shared" si="31"/>
        <v>Győri SZC Bercsényi Miklós Közlekedési és Sportiskolai Technikum Rendészet és közszolgálat</v>
      </c>
      <c r="F669">
        <f t="shared" si="32"/>
        <v>0</v>
      </c>
    </row>
    <row r="670" spans="1:6" x14ac:dyDescent="0.35">
      <c r="A670" t="s">
        <v>1803</v>
      </c>
      <c r="B670">
        <v>0</v>
      </c>
      <c r="D670">
        <f t="shared" si="30"/>
        <v>110</v>
      </c>
      <c r="E670" t="str">
        <f t="shared" si="31"/>
        <v>Győri SZC Bercsényi Miklós Közlekedési és Sportiskolai Technikum Specializált gép- és járműgyártás</v>
      </c>
      <c r="F670">
        <f t="shared" si="32"/>
        <v>0</v>
      </c>
    </row>
    <row r="671" spans="1:6" x14ac:dyDescent="0.35">
      <c r="A671" t="s">
        <v>1804</v>
      </c>
      <c r="B671">
        <v>0</v>
      </c>
      <c r="D671">
        <f t="shared" si="30"/>
        <v>82</v>
      </c>
      <c r="E671" t="str">
        <f t="shared" si="31"/>
        <v>Győri SZC Bercsényi Miklós Közlekedési és Sportiskolai Technikum Sport</v>
      </c>
      <c r="F671">
        <f t="shared" si="32"/>
        <v>0</v>
      </c>
    </row>
    <row r="672" spans="1:6" x14ac:dyDescent="0.35">
      <c r="A672" t="s">
        <v>1805</v>
      </c>
      <c r="B672">
        <v>0</v>
      </c>
      <c r="D672">
        <f t="shared" si="30"/>
        <v>71</v>
      </c>
      <c r="E672" t="str">
        <f t="shared" si="31"/>
        <v>Győri SZC Bolyai János Technikum Gazdálkodás és menedzsment</v>
      </c>
      <c r="F672">
        <f t="shared" si="32"/>
        <v>0</v>
      </c>
    </row>
    <row r="673" spans="1:6" x14ac:dyDescent="0.35">
      <c r="A673" t="s">
        <v>1806</v>
      </c>
      <c r="B673">
        <v>0</v>
      </c>
      <c r="D673">
        <f t="shared" si="30"/>
        <v>69</v>
      </c>
      <c r="E673" t="str">
        <f t="shared" si="31"/>
        <v>Győri SZC Bolyai János Technikum Informatika és távközlés</v>
      </c>
      <c r="F673">
        <f t="shared" si="32"/>
        <v>0</v>
      </c>
    </row>
    <row r="674" spans="1:6" x14ac:dyDescent="0.35">
      <c r="A674" t="s">
        <v>1807</v>
      </c>
      <c r="B674">
        <v>0</v>
      </c>
      <c r="D674">
        <f t="shared" si="30"/>
        <v>74</v>
      </c>
      <c r="E674" t="str">
        <f t="shared" si="31"/>
        <v>Győri SZC Bolyai János Technikum Közlekedés és szállítmányozás</v>
      </c>
      <c r="F674">
        <f t="shared" si="32"/>
        <v>0</v>
      </c>
    </row>
    <row r="675" spans="1:6" x14ac:dyDescent="0.35">
      <c r="A675" t="s">
        <v>1808</v>
      </c>
      <c r="B675">
        <v>22</v>
      </c>
      <c r="D675">
        <f t="shared" si="30"/>
        <v>83</v>
      </c>
      <c r="E675" t="str">
        <f t="shared" si="31"/>
        <v>Győri SZC Deák Ferenc Közgazdasági Technikum Gazdálkodás és menedzsment</v>
      </c>
      <c r="F675">
        <f t="shared" si="32"/>
        <v>22</v>
      </c>
    </row>
    <row r="676" spans="1:6" x14ac:dyDescent="0.35">
      <c r="A676" t="s">
        <v>1809</v>
      </c>
      <c r="B676">
        <v>0</v>
      </c>
      <c r="D676">
        <f t="shared" si="30"/>
        <v>79</v>
      </c>
      <c r="E676" t="str">
        <f t="shared" si="31"/>
        <v>Győri SZC Gábor László Építő- és Faipari Szakképző Iskola Építőipar</v>
      </c>
      <c r="F676">
        <f t="shared" si="32"/>
        <v>0</v>
      </c>
    </row>
    <row r="677" spans="1:6" x14ac:dyDescent="0.35">
      <c r="A677" t="s">
        <v>1810</v>
      </c>
      <c r="B677">
        <v>0</v>
      </c>
      <c r="D677">
        <f t="shared" si="30"/>
        <v>86</v>
      </c>
      <c r="E677" t="str">
        <f t="shared" si="31"/>
        <v>Győri SZC Gábor László Építő- és Faipari Szakképző Iskola Fa- és bútoripar</v>
      </c>
      <c r="F677">
        <f t="shared" si="32"/>
        <v>0</v>
      </c>
    </row>
    <row r="678" spans="1:6" x14ac:dyDescent="0.35">
      <c r="A678" t="s">
        <v>1811</v>
      </c>
      <c r="B678">
        <v>0</v>
      </c>
      <c r="D678">
        <f t="shared" si="30"/>
        <v>117</v>
      </c>
      <c r="E678" t="str">
        <f t="shared" si="31"/>
        <v>Győri SZC Glück Frigyes Turisztikai és Vendéglátóipari Technikum és Szakképző Iskola Turizmus-vendéglátás</v>
      </c>
      <c r="F678">
        <f t="shared" si="32"/>
        <v>0</v>
      </c>
    </row>
    <row r="679" spans="1:6" x14ac:dyDescent="0.35">
      <c r="A679" t="s">
        <v>1812</v>
      </c>
      <c r="B679">
        <v>9</v>
      </c>
      <c r="D679">
        <f t="shared" si="30"/>
        <v>64</v>
      </c>
      <c r="E679" t="str">
        <f t="shared" si="31"/>
        <v>Győri SZC Hild József Építőipari Technikum Építőipar</v>
      </c>
      <c r="F679">
        <f t="shared" si="32"/>
        <v>9</v>
      </c>
    </row>
    <row r="680" spans="1:6" x14ac:dyDescent="0.35">
      <c r="A680" t="s">
        <v>1813</v>
      </c>
      <c r="B680">
        <v>0</v>
      </c>
      <c r="D680">
        <f t="shared" si="30"/>
        <v>56</v>
      </c>
      <c r="E680" t="str">
        <f t="shared" si="31"/>
        <v>Győri SZC Hunyadi Mátyás Technikum Építőipar</v>
      </c>
      <c r="F680">
        <f t="shared" si="32"/>
        <v>0</v>
      </c>
    </row>
    <row r="681" spans="1:6" x14ac:dyDescent="0.35">
      <c r="A681" t="s">
        <v>1814</v>
      </c>
      <c r="B681">
        <v>0</v>
      </c>
      <c r="D681">
        <f t="shared" si="30"/>
        <v>61</v>
      </c>
      <c r="E681" t="str">
        <f t="shared" si="31"/>
        <v>Győri SZC Hunyadi Mátyás Technikum Épületgépészet</v>
      </c>
      <c r="F681">
        <f t="shared" si="32"/>
        <v>0</v>
      </c>
    </row>
    <row r="682" spans="1:6" x14ac:dyDescent="0.35">
      <c r="A682" t="s">
        <v>1815</v>
      </c>
      <c r="B682">
        <v>0</v>
      </c>
      <c r="D682">
        <f t="shared" si="30"/>
        <v>63</v>
      </c>
      <c r="E682" t="str">
        <f t="shared" si="31"/>
        <v>Győri SZC Hunyadi Mátyás Technikum Fa- és bútoripar</v>
      </c>
      <c r="F682">
        <f t="shared" si="32"/>
        <v>0</v>
      </c>
    </row>
    <row r="683" spans="1:6" x14ac:dyDescent="0.35">
      <c r="A683" t="s">
        <v>1816</v>
      </c>
      <c r="B683">
        <v>0</v>
      </c>
      <c r="D683">
        <f t="shared" si="30"/>
        <v>55</v>
      </c>
      <c r="E683" t="str">
        <f t="shared" si="31"/>
        <v>Győri SZC Hunyadi Mátyás Technikum Gépészet</v>
      </c>
      <c r="F683">
        <f t="shared" si="32"/>
        <v>0</v>
      </c>
    </row>
    <row r="684" spans="1:6" x14ac:dyDescent="0.35">
      <c r="A684" t="s">
        <v>1817</v>
      </c>
      <c r="B684">
        <v>0</v>
      </c>
      <c r="D684">
        <f t="shared" si="30"/>
        <v>71</v>
      </c>
      <c r="E684" t="str">
        <f t="shared" si="31"/>
        <v>Győri SZC Hunyadi Mátyás Technikum Informatika és távközlés</v>
      </c>
      <c r="F684">
        <f t="shared" si="32"/>
        <v>0</v>
      </c>
    </row>
    <row r="685" spans="1:6" x14ac:dyDescent="0.35">
      <c r="A685" t="s">
        <v>1818</v>
      </c>
      <c r="B685">
        <v>0</v>
      </c>
      <c r="D685">
        <f t="shared" si="30"/>
        <v>59</v>
      </c>
      <c r="E685" t="str">
        <f t="shared" si="31"/>
        <v>Győri SZC Hunyadi Mátyás Technikum Kereskedelem</v>
      </c>
      <c r="F685">
        <f t="shared" si="32"/>
        <v>0</v>
      </c>
    </row>
    <row r="686" spans="1:6" x14ac:dyDescent="0.35">
      <c r="A686" t="s">
        <v>1819</v>
      </c>
      <c r="B686">
        <v>0</v>
      </c>
      <c r="D686">
        <f t="shared" si="30"/>
        <v>76</v>
      </c>
      <c r="E686" t="str">
        <f t="shared" si="31"/>
        <v>Győri SZC Hunyadi Mátyás Technikum Közlekedés és szállítmányozás</v>
      </c>
      <c r="F686">
        <f t="shared" si="32"/>
        <v>0</v>
      </c>
    </row>
    <row r="687" spans="1:6" x14ac:dyDescent="0.35">
      <c r="A687" t="s">
        <v>1820</v>
      </c>
      <c r="B687">
        <v>0</v>
      </c>
      <c r="D687">
        <f t="shared" si="30"/>
        <v>80</v>
      </c>
      <c r="E687" t="str">
        <f t="shared" si="31"/>
        <v>Győri SZC Hunyadi Mátyás Technikum Specializált gép- és járműgyártás</v>
      </c>
      <c r="F687">
        <f t="shared" si="32"/>
        <v>0</v>
      </c>
    </row>
    <row r="688" spans="1:6" x14ac:dyDescent="0.35">
      <c r="A688" t="s">
        <v>1821</v>
      </c>
      <c r="B688">
        <v>0</v>
      </c>
      <c r="D688">
        <f t="shared" si="30"/>
        <v>56</v>
      </c>
      <c r="E688" t="str">
        <f t="shared" si="31"/>
        <v>Győri SZC Hunyadi Mátyás Technikum Szépészet</v>
      </c>
      <c r="F688">
        <f t="shared" si="32"/>
        <v>0</v>
      </c>
    </row>
    <row r="689" spans="1:6" x14ac:dyDescent="0.35">
      <c r="A689" t="s">
        <v>1822</v>
      </c>
      <c r="B689">
        <v>13</v>
      </c>
      <c r="D689">
        <f t="shared" si="30"/>
        <v>91</v>
      </c>
      <c r="E689" t="str">
        <f t="shared" si="31"/>
        <v>Győri SZC Jedlik Ányos Gépipari és Informatikai Technikum és Kollégium Gépészet</v>
      </c>
      <c r="F689">
        <f t="shared" si="32"/>
        <v>13</v>
      </c>
    </row>
    <row r="690" spans="1:6" x14ac:dyDescent="0.35">
      <c r="A690" t="s">
        <v>1823</v>
      </c>
      <c r="B690">
        <v>19</v>
      </c>
      <c r="D690">
        <f t="shared" si="30"/>
        <v>107</v>
      </c>
      <c r="E690" t="str">
        <f t="shared" si="31"/>
        <v>Győri SZC Jedlik Ányos Gépipari és Informatikai Technikum és Kollégium Informatika és távközlés</v>
      </c>
      <c r="F690">
        <f t="shared" si="32"/>
        <v>19</v>
      </c>
    </row>
    <row r="691" spans="1:6" x14ac:dyDescent="0.35">
      <c r="A691" t="s">
        <v>1824</v>
      </c>
      <c r="B691">
        <v>0</v>
      </c>
      <c r="D691">
        <f t="shared" si="30"/>
        <v>89</v>
      </c>
      <c r="E691" t="str">
        <f t="shared" si="31"/>
        <v>Győri SZC Kossuth Lajos Technikum és Kollégium Elektronika és elektrotechnika</v>
      </c>
      <c r="F691">
        <f t="shared" si="32"/>
        <v>0</v>
      </c>
    </row>
    <row r="692" spans="1:6" x14ac:dyDescent="0.35">
      <c r="A692" t="s">
        <v>1825</v>
      </c>
      <c r="B692">
        <v>0</v>
      </c>
      <c r="D692">
        <f t="shared" si="30"/>
        <v>66</v>
      </c>
      <c r="E692" t="str">
        <f t="shared" si="31"/>
        <v>Győri SZC Kossuth Lajos Technikum és Kollégium Kreatív</v>
      </c>
      <c r="F692">
        <f t="shared" si="32"/>
        <v>0</v>
      </c>
    </row>
    <row r="693" spans="1:6" x14ac:dyDescent="0.35">
      <c r="A693" t="s">
        <v>1826</v>
      </c>
      <c r="B693">
        <v>21</v>
      </c>
      <c r="D693">
        <f t="shared" si="30"/>
        <v>68</v>
      </c>
      <c r="E693" t="str">
        <f t="shared" si="31"/>
        <v>Győri SZC Kossuth Lajos Technikum és Kollégium Szépészet</v>
      </c>
      <c r="F693">
        <f t="shared" si="32"/>
        <v>21</v>
      </c>
    </row>
    <row r="694" spans="1:6" x14ac:dyDescent="0.35">
      <c r="A694" t="s">
        <v>1827</v>
      </c>
      <c r="B694">
        <v>3</v>
      </c>
      <c r="D694">
        <f t="shared" si="30"/>
        <v>95</v>
      </c>
      <c r="E694" t="str">
        <f t="shared" si="31"/>
        <v>Győri SZC Krúdy Gyula Turisztikai és Vendéglátóipari Technikum Turizmus-vendéglátás</v>
      </c>
      <c r="F694">
        <f t="shared" si="32"/>
        <v>3</v>
      </c>
    </row>
    <row r="695" spans="1:6" x14ac:dyDescent="0.35">
      <c r="A695" t="s">
        <v>1828</v>
      </c>
      <c r="B695">
        <v>7</v>
      </c>
      <c r="D695">
        <f t="shared" si="30"/>
        <v>104</v>
      </c>
      <c r="E695" t="str">
        <f t="shared" si="31"/>
        <v>Győri SZC Lukács Sándor Járműipari és Gépészeti Technikum és Kollégium Bányászat és kohászat</v>
      </c>
      <c r="F695">
        <f t="shared" si="32"/>
        <v>7</v>
      </c>
    </row>
    <row r="696" spans="1:6" x14ac:dyDescent="0.35">
      <c r="A696" t="s">
        <v>1829</v>
      </c>
      <c r="B696">
        <v>0</v>
      </c>
      <c r="D696">
        <f t="shared" si="30"/>
        <v>97</v>
      </c>
      <c r="E696" t="str">
        <f t="shared" si="31"/>
        <v>Győri SZC Lukács Sándor Járműipari és Gépészeti Technikum és Kollégium Épületgépészet</v>
      </c>
      <c r="F696">
        <f t="shared" si="32"/>
        <v>0</v>
      </c>
    </row>
    <row r="697" spans="1:6" x14ac:dyDescent="0.35">
      <c r="A697" t="s">
        <v>1830</v>
      </c>
      <c r="B697">
        <v>13</v>
      </c>
      <c r="D697">
        <f t="shared" si="30"/>
        <v>91</v>
      </c>
      <c r="E697" t="str">
        <f t="shared" si="31"/>
        <v>Győri SZC Lukács Sándor Járműipari és Gépészeti Technikum és Kollégium Gépészet</v>
      </c>
      <c r="F697">
        <f t="shared" si="32"/>
        <v>13</v>
      </c>
    </row>
    <row r="698" spans="1:6" x14ac:dyDescent="0.35">
      <c r="A698" t="s">
        <v>1831</v>
      </c>
      <c r="B698">
        <v>48</v>
      </c>
      <c r="D698">
        <f t="shared" si="30"/>
        <v>116</v>
      </c>
      <c r="E698" t="str">
        <f t="shared" si="31"/>
        <v>Győri SZC Lukács Sándor Járműipari és Gépészeti Technikum és Kollégium Specializált gép- és járműgyártás</v>
      </c>
      <c r="F698">
        <f t="shared" si="32"/>
        <v>48</v>
      </c>
    </row>
    <row r="699" spans="1:6" x14ac:dyDescent="0.35">
      <c r="A699" t="s">
        <v>1832</v>
      </c>
      <c r="B699">
        <v>1</v>
      </c>
      <c r="D699">
        <f t="shared" si="30"/>
        <v>86</v>
      </c>
      <c r="E699" t="str">
        <f t="shared" si="31"/>
        <v>Győri SZC Pálffy Miklós Kereskedelmi és Logisztikai Technikum Kereskedelem</v>
      </c>
      <c r="F699">
        <f t="shared" si="32"/>
        <v>1</v>
      </c>
    </row>
    <row r="700" spans="1:6" x14ac:dyDescent="0.35">
      <c r="A700" t="s">
        <v>1833</v>
      </c>
      <c r="B700">
        <v>18</v>
      </c>
      <c r="D700">
        <f t="shared" si="30"/>
        <v>103</v>
      </c>
      <c r="E700" t="str">
        <f t="shared" si="31"/>
        <v>Győri SZC Pálffy Miklós Kereskedelmi és Logisztikai Technikum Közlekedés és szállítmányozás</v>
      </c>
      <c r="F700">
        <f t="shared" si="32"/>
        <v>18</v>
      </c>
    </row>
    <row r="701" spans="1:6" x14ac:dyDescent="0.35">
      <c r="A701" t="s">
        <v>1834</v>
      </c>
      <c r="B701">
        <v>0</v>
      </c>
      <c r="D701">
        <f t="shared" si="30"/>
        <v>86</v>
      </c>
      <c r="E701" t="str">
        <f t="shared" si="31"/>
        <v>Győri SZC Pattantyús-Ábrahám Géza Technikum Elektronika és elektrotechnika</v>
      </c>
      <c r="F701">
        <f t="shared" si="32"/>
        <v>0</v>
      </c>
    </row>
    <row r="702" spans="1:6" x14ac:dyDescent="0.35">
      <c r="A702" t="s">
        <v>1835</v>
      </c>
      <c r="B702">
        <v>0</v>
      </c>
      <c r="D702">
        <f t="shared" si="30"/>
        <v>80</v>
      </c>
      <c r="E702" t="str">
        <f t="shared" si="31"/>
        <v>Győri SZC Pattantyús-Ábrahám Géza Technikum Informatika és távközlés</v>
      </c>
      <c r="F702">
        <f t="shared" si="32"/>
        <v>0</v>
      </c>
    </row>
    <row r="703" spans="1:6" x14ac:dyDescent="0.35">
      <c r="A703" t="s">
        <v>1836</v>
      </c>
      <c r="B703">
        <v>0</v>
      </c>
      <c r="D703">
        <f t="shared" si="30"/>
        <v>56</v>
      </c>
      <c r="E703" t="str">
        <f t="shared" si="31"/>
        <v>Győri SZC Sport és Kreatív Technikum Kreatív</v>
      </c>
      <c r="F703">
        <f t="shared" si="32"/>
        <v>0</v>
      </c>
    </row>
    <row r="704" spans="1:6" x14ac:dyDescent="0.35">
      <c r="A704" t="s">
        <v>1837</v>
      </c>
      <c r="B704">
        <v>0</v>
      </c>
      <c r="D704">
        <f t="shared" si="30"/>
        <v>54</v>
      </c>
      <c r="E704" t="str">
        <f t="shared" si="31"/>
        <v>Győri SZC Sport és Kreatív Technikum Sport</v>
      </c>
      <c r="F704">
        <f t="shared" si="32"/>
        <v>0</v>
      </c>
    </row>
    <row r="705" spans="1:6" x14ac:dyDescent="0.35">
      <c r="A705" t="s">
        <v>1838</v>
      </c>
      <c r="B705">
        <v>8</v>
      </c>
      <c r="D705">
        <f t="shared" si="30"/>
        <v>100</v>
      </c>
      <c r="E705" t="str">
        <f t="shared" si="31"/>
        <v>Gyulai SZC Ady Endre-Bay Zoltán Technikum és Szakképző Iskola Gazdálkodás és menedzsment</v>
      </c>
      <c r="F705">
        <f t="shared" si="32"/>
        <v>8</v>
      </c>
    </row>
    <row r="706" spans="1:6" x14ac:dyDescent="0.35">
      <c r="A706" t="s">
        <v>1839</v>
      </c>
      <c r="B706">
        <v>0</v>
      </c>
      <c r="D706">
        <f t="shared" si="30"/>
        <v>98</v>
      </c>
      <c r="E706" t="str">
        <f t="shared" si="31"/>
        <v>Gyulai SZC Ady Endre-Bay Zoltán Technikum és Szakképző Iskola Informatika és távközlés</v>
      </c>
      <c r="F706">
        <f t="shared" si="32"/>
        <v>0</v>
      </c>
    </row>
    <row r="707" spans="1:6" x14ac:dyDescent="0.35">
      <c r="A707" t="s">
        <v>1840</v>
      </c>
      <c r="B707">
        <v>0</v>
      </c>
      <c r="D707">
        <f t="shared" ref="D707:D770" si="33">LEN(A707)</f>
        <v>86</v>
      </c>
      <c r="E707" t="str">
        <f t="shared" ref="E707:E770" si="34">LEFT(A707,D707-12)</f>
        <v>Gyulai SZC Ady Endre-Bay Zoltán Technikum és Szakképző Iskola Kereskedelem</v>
      </c>
      <c r="F707">
        <f t="shared" ref="F707:F770" si="35">B707</f>
        <v>0</v>
      </c>
    </row>
    <row r="708" spans="1:6" x14ac:dyDescent="0.35">
      <c r="A708" t="s">
        <v>1841</v>
      </c>
      <c r="B708">
        <v>0</v>
      </c>
      <c r="D708">
        <f t="shared" si="33"/>
        <v>103</v>
      </c>
      <c r="E708" t="str">
        <f t="shared" si="34"/>
        <v>Gyulai SZC Ady Endre-Bay Zoltán Technikum és Szakképző Iskola Közlekedés és szállítmányozás</v>
      </c>
      <c r="F708">
        <f t="shared" si="35"/>
        <v>0</v>
      </c>
    </row>
    <row r="709" spans="1:6" x14ac:dyDescent="0.35">
      <c r="A709" t="s">
        <v>1842</v>
      </c>
      <c r="B709">
        <v>0</v>
      </c>
      <c r="D709">
        <f t="shared" si="33"/>
        <v>84</v>
      </c>
      <c r="E709" t="str">
        <f t="shared" si="34"/>
        <v>Gyulai SZC Dévaványai Technikum, Szakképző Iskola és Kollégium Építőipar</v>
      </c>
      <c r="F709">
        <f t="shared" si="35"/>
        <v>0</v>
      </c>
    </row>
    <row r="710" spans="1:6" x14ac:dyDescent="0.35">
      <c r="A710" t="s">
        <v>1843</v>
      </c>
      <c r="B710">
        <v>0</v>
      </c>
      <c r="D710">
        <f t="shared" si="33"/>
        <v>99</v>
      </c>
      <c r="E710" t="str">
        <f t="shared" si="34"/>
        <v>Gyulai SZC Dévaványai Technikum, Szakképző Iskola és Kollégium Informatika és távközlés</v>
      </c>
      <c r="F710">
        <f t="shared" si="35"/>
        <v>0</v>
      </c>
    </row>
    <row r="711" spans="1:6" x14ac:dyDescent="0.35">
      <c r="A711" t="s">
        <v>1844</v>
      </c>
      <c r="B711">
        <v>0</v>
      </c>
      <c r="D711">
        <f t="shared" si="33"/>
        <v>87</v>
      </c>
      <c r="E711" t="str">
        <f t="shared" si="34"/>
        <v>Gyulai SZC Dévaványai Technikum, Szakképző Iskola és Kollégium Kereskedelem</v>
      </c>
      <c r="F711">
        <f t="shared" si="35"/>
        <v>0</v>
      </c>
    </row>
    <row r="712" spans="1:6" x14ac:dyDescent="0.35">
      <c r="A712" t="s">
        <v>1845</v>
      </c>
      <c r="B712">
        <v>0</v>
      </c>
      <c r="D712">
        <f t="shared" si="33"/>
        <v>84</v>
      </c>
      <c r="E712" t="str">
        <f t="shared" si="34"/>
        <v>Gyulai SZC Dévaványai Technikum, Szakképző Iskola és Kollégium Szépészet</v>
      </c>
      <c r="F712">
        <f t="shared" si="35"/>
        <v>0</v>
      </c>
    </row>
    <row r="713" spans="1:6" x14ac:dyDescent="0.35">
      <c r="A713" t="s">
        <v>1846</v>
      </c>
      <c r="B713">
        <v>0</v>
      </c>
      <c r="D713">
        <f t="shared" si="33"/>
        <v>84</v>
      </c>
      <c r="E713" t="str">
        <f t="shared" si="34"/>
        <v>Gyulai SZC Dévaványai Technikum, Szakképző Iskola és Kollégium Szociális</v>
      </c>
      <c r="F713">
        <f t="shared" si="35"/>
        <v>0</v>
      </c>
    </row>
    <row r="714" spans="1:6" x14ac:dyDescent="0.35">
      <c r="A714" t="s">
        <v>1847</v>
      </c>
      <c r="B714">
        <v>0</v>
      </c>
      <c r="D714">
        <f t="shared" si="33"/>
        <v>95</v>
      </c>
      <c r="E714" t="str">
        <f t="shared" si="34"/>
        <v>Gyulai SZC Dévaványai Technikum, Szakképző Iskola és Kollégium Turizmus-vendéglátás</v>
      </c>
      <c r="F714">
        <f t="shared" si="35"/>
        <v>0</v>
      </c>
    </row>
    <row r="715" spans="1:6" x14ac:dyDescent="0.35">
      <c r="A715" t="s">
        <v>1848</v>
      </c>
      <c r="B715">
        <v>10</v>
      </c>
      <c r="D715">
        <f t="shared" si="33"/>
        <v>92</v>
      </c>
      <c r="E715" t="str">
        <f t="shared" si="34"/>
        <v>Gyulai SZC Harruckern János Technikum, Szakképző Iskola és Kollégium Egészségügy</v>
      </c>
      <c r="F715">
        <f t="shared" si="35"/>
        <v>10</v>
      </c>
    </row>
    <row r="716" spans="1:6" x14ac:dyDescent="0.35">
      <c r="A716" t="s">
        <v>1849</v>
      </c>
      <c r="B716">
        <v>0</v>
      </c>
      <c r="D716">
        <f t="shared" si="33"/>
        <v>95</v>
      </c>
      <c r="E716" t="str">
        <f t="shared" si="34"/>
        <v>Gyulai SZC Harruckern János Technikum, Szakképző Iskola és Kollégium Élelmiszeripar</v>
      </c>
      <c r="F716">
        <f t="shared" si="35"/>
        <v>0</v>
      </c>
    </row>
    <row r="717" spans="1:6" x14ac:dyDescent="0.35">
      <c r="A717" t="s">
        <v>1850</v>
      </c>
      <c r="B717">
        <v>0</v>
      </c>
      <c r="D717">
        <f t="shared" si="33"/>
        <v>88</v>
      </c>
      <c r="E717" t="str">
        <f t="shared" si="34"/>
        <v>Gyulai SZC Harruckern János Technikum, Szakképző Iskola és Kollégium Előkész</v>
      </c>
      <c r="F717">
        <f t="shared" si="35"/>
        <v>0</v>
      </c>
    </row>
    <row r="718" spans="1:6" x14ac:dyDescent="0.35">
      <c r="A718" t="s">
        <v>1851</v>
      </c>
      <c r="B718">
        <v>0</v>
      </c>
      <c r="D718">
        <f t="shared" si="33"/>
        <v>90</v>
      </c>
      <c r="E718" t="str">
        <f t="shared" si="34"/>
        <v>Gyulai SZC Harruckern János Technikum, Szakképző Iskola és Kollégium Építőipar</v>
      </c>
      <c r="F718">
        <f t="shared" si="35"/>
        <v>0</v>
      </c>
    </row>
    <row r="719" spans="1:6" x14ac:dyDescent="0.35">
      <c r="A719" t="s">
        <v>1852</v>
      </c>
      <c r="B719">
        <v>0</v>
      </c>
      <c r="D719">
        <f t="shared" si="33"/>
        <v>95</v>
      </c>
      <c r="E719" t="str">
        <f t="shared" si="34"/>
        <v>Gyulai SZC Harruckern János Technikum, Szakképző Iskola és Kollégium Épületgépészet</v>
      </c>
      <c r="F719">
        <f t="shared" si="35"/>
        <v>0</v>
      </c>
    </row>
    <row r="720" spans="1:6" x14ac:dyDescent="0.35">
      <c r="A720" t="s">
        <v>1853</v>
      </c>
      <c r="B720">
        <v>0</v>
      </c>
      <c r="D720">
        <f t="shared" si="33"/>
        <v>97</v>
      </c>
      <c r="E720" t="str">
        <f t="shared" si="34"/>
        <v>Gyulai SZC Harruckern János Technikum, Szakképző Iskola és Kollégium Fa- és bútoripar</v>
      </c>
      <c r="F720">
        <f t="shared" si="35"/>
        <v>0</v>
      </c>
    </row>
    <row r="721" spans="1:6" x14ac:dyDescent="0.35">
      <c r="A721" t="s">
        <v>1854</v>
      </c>
      <c r="B721">
        <v>0</v>
      </c>
      <c r="D721">
        <f t="shared" si="33"/>
        <v>89</v>
      </c>
      <c r="E721" t="str">
        <f t="shared" si="34"/>
        <v>Gyulai SZC Harruckern János Technikum, Szakképző Iskola és Kollégium Gépészet</v>
      </c>
      <c r="F721">
        <f t="shared" si="35"/>
        <v>0</v>
      </c>
    </row>
    <row r="722" spans="1:6" x14ac:dyDescent="0.35">
      <c r="A722" t="s">
        <v>1855</v>
      </c>
      <c r="B722">
        <v>0</v>
      </c>
      <c r="D722">
        <f t="shared" si="33"/>
        <v>105</v>
      </c>
      <c r="E722" t="str">
        <f t="shared" si="34"/>
        <v>Gyulai SZC Harruckern János Technikum, Szakképző Iskola és Kollégium Informatika és távközlés</v>
      </c>
      <c r="F722">
        <f t="shared" si="35"/>
        <v>0</v>
      </c>
    </row>
    <row r="723" spans="1:6" x14ac:dyDescent="0.35">
      <c r="A723" t="s">
        <v>1856</v>
      </c>
      <c r="B723">
        <v>0</v>
      </c>
      <c r="D723">
        <f t="shared" si="33"/>
        <v>93</v>
      </c>
      <c r="E723" t="str">
        <f t="shared" si="34"/>
        <v>Gyulai SZC Harruckern János Technikum, Szakképző Iskola és Kollégium Kereskedelem</v>
      </c>
      <c r="F723">
        <f t="shared" si="35"/>
        <v>0</v>
      </c>
    </row>
    <row r="724" spans="1:6" x14ac:dyDescent="0.35">
      <c r="A724" t="s">
        <v>1857</v>
      </c>
      <c r="B724">
        <v>0</v>
      </c>
      <c r="D724">
        <f t="shared" si="33"/>
        <v>81</v>
      </c>
      <c r="E724" t="str">
        <f t="shared" si="34"/>
        <v xml:space="preserve">Gyulai SZC Harruckern János Technikum, Szakképző Iskola és Kollégium </v>
      </c>
      <c r="F724">
        <f t="shared" si="35"/>
        <v>0</v>
      </c>
    </row>
    <row r="725" spans="1:6" x14ac:dyDescent="0.35">
      <c r="A725" t="s">
        <v>1858</v>
      </c>
      <c r="B725">
        <v>0</v>
      </c>
      <c r="D725">
        <f t="shared" si="33"/>
        <v>106</v>
      </c>
      <c r="E725" t="str">
        <f t="shared" si="34"/>
        <v>Gyulai SZC Harruckern János Technikum, Szakképző Iskola és Kollégium Rendészet és közszolgálat</v>
      </c>
      <c r="F725">
        <f t="shared" si="35"/>
        <v>0</v>
      </c>
    </row>
    <row r="726" spans="1:6" x14ac:dyDescent="0.35">
      <c r="A726" t="s">
        <v>1859</v>
      </c>
      <c r="B726">
        <v>0</v>
      </c>
      <c r="D726">
        <f t="shared" si="33"/>
        <v>90</v>
      </c>
      <c r="E726" t="str">
        <f t="shared" si="34"/>
        <v>Gyulai SZC Harruckern János Technikum, Szakképző Iskola és Kollégium Szépészet</v>
      </c>
      <c r="F726">
        <f t="shared" si="35"/>
        <v>0</v>
      </c>
    </row>
    <row r="727" spans="1:6" x14ac:dyDescent="0.35">
      <c r="A727" t="s">
        <v>1860</v>
      </c>
      <c r="B727">
        <v>0</v>
      </c>
      <c r="D727">
        <f t="shared" si="33"/>
        <v>90</v>
      </c>
      <c r="E727" t="str">
        <f t="shared" si="34"/>
        <v>Gyulai SZC Harruckern János Technikum, Szakképző Iskola és Kollégium Szociális</v>
      </c>
      <c r="F727">
        <f t="shared" si="35"/>
        <v>0</v>
      </c>
    </row>
    <row r="728" spans="1:6" x14ac:dyDescent="0.35">
      <c r="A728" t="s">
        <v>1861</v>
      </c>
      <c r="B728">
        <v>0</v>
      </c>
      <c r="D728">
        <f t="shared" si="33"/>
        <v>101</v>
      </c>
      <c r="E728" t="str">
        <f t="shared" si="34"/>
        <v>Gyulai SZC Harruckern János Technikum, Szakképző Iskola és Kollégium Turizmus-vendéglátás</v>
      </c>
      <c r="F728">
        <f t="shared" si="35"/>
        <v>0</v>
      </c>
    </row>
    <row r="729" spans="1:6" x14ac:dyDescent="0.35">
      <c r="A729" t="s">
        <v>1862</v>
      </c>
      <c r="B729">
        <v>0</v>
      </c>
      <c r="D729">
        <f t="shared" si="33"/>
        <v>89</v>
      </c>
      <c r="E729" t="str">
        <f t="shared" si="34"/>
        <v>Gyulai SZC Kossuth Lajos Technikum, Szakképző Iskola és Kollégium Egészségügy</v>
      </c>
      <c r="F729">
        <f t="shared" si="35"/>
        <v>0</v>
      </c>
    </row>
    <row r="730" spans="1:6" x14ac:dyDescent="0.35">
      <c r="A730" t="s">
        <v>1863</v>
      </c>
      <c r="B730">
        <v>0</v>
      </c>
      <c r="D730">
        <f t="shared" si="33"/>
        <v>108</v>
      </c>
      <c r="E730" t="str">
        <f t="shared" si="34"/>
        <v>Gyulai SZC Kossuth Lajos Technikum, Szakképző Iskola és Kollégium Elektronika és elektrotechnika</v>
      </c>
      <c r="F730">
        <f t="shared" si="35"/>
        <v>0</v>
      </c>
    </row>
    <row r="731" spans="1:6" x14ac:dyDescent="0.35">
      <c r="A731" t="s">
        <v>1864</v>
      </c>
      <c r="B731">
        <v>0</v>
      </c>
      <c r="D731">
        <f t="shared" si="33"/>
        <v>85</v>
      </c>
      <c r="E731" t="str">
        <f t="shared" si="34"/>
        <v>Gyulai SZC Kossuth Lajos Technikum, Szakképző Iskola és Kollégium Előkész</v>
      </c>
      <c r="F731">
        <f t="shared" si="35"/>
        <v>0</v>
      </c>
    </row>
    <row r="732" spans="1:6" x14ac:dyDescent="0.35">
      <c r="A732" t="s">
        <v>1865</v>
      </c>
      <c r="B732">
        <v>0</v>
      </c>
      <c r="D732">
        <f t="shared" si="33"/>
        <v>87</v>
      </c>
      <c r="E732" t="str">
        <f t="shared" si="34"/>
        <v>Gyulai SZC Kossuth Lajos Technikum, Szakképző Iskola és Kollégium Építőipar</v>
      </c>
      <c r="F732">
        <f t="shared" si="35"/>
        <v>0</v>
      </c>
    </row>
    <row r="733" spans="1:6" x14ac:dyDescent="0.35">
      <c r="A733" t="s">
        <v>1866</v>
      </c>
      <c r="B733">
        <v>0</v>
      </c>
      <c r="D733">
        <f t="shared" si="33"/>
        <v>94</v>
      </c>
      <c r="E733" t="str">
        <f t="shared" si="34"/>
        <v>Gyulai SZC Kossuth Lajos Technikum, Szakképző Iskola és Kollégium Fa- és bútoripar</v>
      </c>
      <c r="F733">
        <f t="shared" si="35"/>
        <v>0</v>
      </c>
    </row>
    <row r="734" spans="1:6" x14ac:dyDescent="0.35">
      <c r="A734" t="s">
        <v>1867</v>
      </c>
      <c r="B734">
        <v>0</v>
      </c>
      <c r="D734">
        <f t="shared" si="33"/>
        <v>104</v>
      </c>
      <c r="E734" t="str">
        <f t="shared" si="34"/>
        <v>Gyulai SZC Kossuth Lajos Technikum, Szakképző Iskola és Kollégium Gazdálkodás és menedzsment</v>
      </c>
      <c r="F734">
        <f t="shared" si="35"/>
        <v>0</v>
      </c>
    </row>
    <row r="735" spans="1:6" x14ac:dyDescent="0.35">
      <c r="A735" t="s">
        <v>1868</v>
      </c>
      <c r="B735">
        <v>8</v>
      </c>
      <c r="D735">
        <f t="shared" si="33"/>
        <v>86</v>
      </c>
      <c r="E735" t="str">
        <f t="shared" si="34"/>
        <v>Gyulai SZC Kossuth Lajos Technikum, Szakképző Iskola és Kollégium Gépészet</v>
      </c>
      <c r="F735">
        <f t="shared" si="35"/>
        <v>8</v>
      </c>
    </row>
    <row r="736" spans="1:6" x14ac:dyDescent="0.35">
      <c r="A736" t="s">
        <v>1869</v>
      </c>
      <c r="B736">
        <v>0</v>
      </c>
      <c r="D736">
        <f t="shared" si="33"/>
        <v>102</v>
      </c>
      <c r="E736" t="str">
        <f t="shared" si="34"/>
        <v>Gyulai SZC Kossuth Lajos Technikum, Szakképző Iskola és Kollégium Informatika és távközlés</v>
      </c>
      <c r="F736">
        <f t="shared" si="35"/>
        <v>0</v>
      </c>
    </row>
    <row r="737" spans="1:6" x14ac:dyDescent="0.35">
      <c r="A737" t="s">
        <v>1870</v>
      </c>
      <c r="B737">
        <v>0</v>
      </c>
      <c r="D737">
        <f t="shared" si="33"/>
        <v>90</v>
      </c>
      <c r="E737" t="str">
        <f t="shared" si="34"/>
        <v>Gyulai SZC Kossuth Lajos Technikum, Szakképző Iskola és Kollégium Kereskedelem</v>
      </c>
      <c r="F737">
        <f t="shared" si="35"/>
        <v>0</v>
      </c>
    </row>
    <row r="738" spans="1:6" x14ac:dyDescent="0.35">
      <c r="A738" t="s">
        <v>1871</v>
      </c>
      <c r="B738">
        <v>0</v>
      </c>
      <c r="D738">
        <f t="shared" si="33"/>
        <v>78</v>
      </c>
      <c r="E738" t="str">
        <f t="shared" si="34"/>
        <v xml:space="preserve">Gyulai SZC Kossuth Lajos Technikum, Szakképző Iskola és Kollégium </v>
      </c>
      <c r="F738">
        <f t="shared" si="35"/>
        <v>0</v>
      </c>
    </row>
    <row r="739" spans="1:6" x14ac:dyDescent="0.35">
      <c r="A739" t="s">
        <v>1872</v>
      </c>
      <c r="B739">
        <v>0</v>
      </c>
      <c r="D739">
        <f t="shared" si="33"/>
        <v>103</v>
      </c>
      <c r="E739" t="str">
        <f t="shared" si="34"/>
        <v>Gyulai SZC Kossuth Lajos Technikum, Szakképző Iskola és Kollégium Rendészet és közszolgálat</v>
      </c>
      <c r="F739">
        <f t="shared" si="35"/>
        <v>0</v>
      </c>
    </row>
    <row r="740" spans="1:6" x14ac:dyDescent="0.35">
      <c r="A740" t="s">
        <v>1873</v>
      </c>
      <c r="B740">
        <v>0</v>
      </c>
      <c r="D740">
        <f t="shared" si="33"/>
        <v>87</v>
      </c>
      <c r="E740" t="str">
        <f t="shared" si="34"/>
        <v>Gyulai SZC Kossuth Lajos Technikum, Szakképző Iskola és Kollégium Szépészet</v>
      </c>
      <c r="F740">
        <f t="shared" si="35"/>
        <v>0</v>
      </c>
    </row>
    <row r="741" spans="1:6" x14ac:dyDescent="0.35">
      <c r="A741" t="s">
        <v>1874</v>
      </c>
      <c r="B741">
        <v>0</v>
      </c>
      <c r="D741">
        <f t="shared" si="33"/>
        <v>87</v>
      </c>
      <c r="E741" t="str">
        <f t="shared" si="34"/>
        <v>Gyulai SZC Kossuth Lajos Technikum, Szakképző Iskola és Kollégium Szociális</v>
      </c>
      <c r="F741">
        <f t="shared" si="35"/>
        <v>0</v>
      </c>
    </row>
    <row r="742" spans="1:6" x14ac:dyDescent="0.35">
      <c r="A742" t="s">
        <v>1875</v>
      </c>
      <c r="B742">
        <v>0</v>
      </c>
      <c r="D742">
        <f t="shared" si="33"/>
        <v>98</v>
      </c>
      <c r="E742" t="str">
        <f t="shared" si="34"/>
        <v>Gyulai SZC Kossuth Lajos Technikum, Szakképző Iskola és Kollégium Turizmus-vendéglátás</v>
      </c>
      <c r="F742">
        <f t="shared" si="35"/>
        <v>0</v>
      </c>
    </row>
    <row r="743" spans="1:6" x14ac:dyDescent="0.35">
      <c r="A743" t="s">
        <v>1876</v>
      </c>
      <c r="B743">
        <v>0</v>
      </c>
      <c r="D743">
        <f t="shared" si="33"/>
        <v>93</v>
      </c>
      <c r="E743" t="str">
        <f t="shared" si="34"/>
        <v>Gyulai SZC Székely Mihály Technikum, Szakképző Iskola és Kollégium Élelmiszeripar</v>
      </c>
      <c r="F743">
        <f t="shared" si="35"/>
        <v>0</v>
      </c>
    </row>
    <row r="744" spans="1:6" x14ac:dyDescent="0.35">
      <c r="A744" t="s">
        <v>1877</v>
      </c>
      <c r="B744">
        <v>0</v>
      </c>
      <c r="D744">
        <f t="shared" si="33"/>
        <v>86</v>
      </c>
      <c r="E744" t="str">
        <f t="shared" si="34"/>
        <v>Gyulai SZC Székely Mihály Technikum, Szakképző Iskola és Kollégium Előkész</v>
      </c>
      <c r="F744">
        <f t="shared" si="35"/>
        <v>0</v>
      </c>
    </row>
    <row r="745" spans="1:6" x14ac:dyDescent="0.35">
      <c r="A745" t="s">
        <v>1878</v>
      </c>
      <c r="B745">
        <v>0</v>
      </c>
      <c r="D745">
        <f t="shared" si="33"/>
        <v>88</v>
      </c>
      <c r="E745" t="str">
        <f t="shared" si="34"/>
        <v>Gyulai SZC Székely Mihály Technikum, Szakképző Iskola és Kollégium Építőipar</v>
      </c>
      <c r="F745">
        <f t="shared" si="35"/>
        <v>0</v>
      </c>
    </row>
    <row r="746" spans="1:6" x14ac:dyDescent="0.35">
      <c r="A746" t="s">
        <v>1879</v>
      </c>
      <c r="B746">
        <v>0</v>
      </c>
      <c r="D746">
        <f t="shared" si="33"/>
        <v>95</v>
      </c>
      <c r="E746" t="str">
        <f t="shared" si="34"/>
        <v>Gyulai SZC Székely Mihály Technikum, Szakképző Iskola és Kollégium Fa- és bútoripar</v>
      </c>
      <c r="F746">
        <f t="shared" si="35"/>
        <v>0</v>
      </c>
    </row>
    <row r="747" spans="1:6" x14ac:dyDescent="0.35">
      <c r="A747" t="s">
        <v>1880</v>
      </c>
      <c r="B747">
        <v>0</v>
      </c>
      <c r="D747">
        <f t="shared" si="33"/>
        <v>105</v>
      </c>
      <c r="E747" t="str">
        <f t="shared" si="34"/>
        <v>Gyulai SZC Székely Mihály Technikum, Szakképző Iskola és Kollégium Gazdálkodás és menedzsment</v>
      </c>
      <c r="F747">
        <f t="shared" si="35"/>
        <v>0</v>
      </c>
    </row>
    <row r="748" spans="1:6" x14ac:dyDescent="0.35">
      <c r="A748" t="s">
        <v>1881</v>
      </c>
      <c r="B748">
        <v>0</v>
      </c>
      <c r="D748">
        <f t="shared" si="33"/>
        <v>103</v>
      </c>
      <c r="E748" t="str">
        <f t="shared" si="34"/>
        <v>Gyulai SZC Székely Mihály Technikum, Szakképző Iskola és Kollégium Informatika és távközlés</v>
      </c>
      <c r="F748">
        <f t="shared" si="35"/>
        <v>0</v>
      </c>
    </row>
    <row r="749" spans="1:6" x14ac:dyDescent="0.35">
      <c r="A749" t="s">
        <v>1882</v>
      </c>
      <c r="B749">
        <v>0</v>
      </c>
      <c r="D749">
        <f t="shared" si="33"/>
        <v>91</v>
      </c>
      <c r="E749" t="str">
        <f t="shared" si="34"/>
        <v>Gyulai SZC Székely Mihály Technikum, Szakképző Iskola és Kollégium Kereskedelem</v>
      </c>
      <c r="F749">
        <f t="shared" si="35"/>
        <v>0</v>
      </c>
    </row>
    <row r="750" spans="1:6" x14ac:dyDescent="0.35">
      <c r="A750" t="s">
        <v>1883</v>
      </c>
      <c r="B750">
        <v>0</v>
      </c>
      <c r="D750">
        <f t="shared" si="33"/>
        <v>105</v>
      </c>
      <c r="E750" t="str">
        <f t="shared" si="34"/>
        <v>Gyulai SZC Székely Mihály Technikum, Szakképző Iskola és Kollégium Környezetvédelem és vízügy</v>
      </c>
      <c r="F750">
        <f t="shared" si="35"/>
        <v>0</v>
      </c>
    </row>
    <row r="751" spans="1:6" x14ac:dyDescent="0.35">
      <c r="A751" t="s">
        <v>1884</v>
      </c>
      <c r="B751">
        <v>0</v>
      </c>
      <c r="D751">
        <f t="shared" si="33"/>
        <v>70</v>
      </c>
      <c r="E751" t="str">
        <f t="shared" si="34"/>
        <v>Gyulai SZC Székely Mihály Technikum, Szakképző Iskola és K</v>
      </c>
      <c r="F751">
        <f t="shared" si="35"/>
        <v>0</v>
      </c>
    </row>
    <row r="752" spans="1:6" x14ac:dyDescent="0.35">
      <c r="A752" t="s">
        <v>1885</v>
      </c>
      <c r="B752">
        <v>0</v>
      </c>
      <c r="D752">
        <f t="shared" si="33"/>
        <v>88</v>
      </c>
      <c r="E752" t="str">
        <f t="shared" si="34"/>
        <v>Gyulai SZC Székely Mihály Technikum, Szakképző Iskola és Kollégium Szépészet</v>
      </c>
      <c r="F752">
        <f t="shared" si="35"/>
        <v>0</v>
      </c>
    </row>
    <row r="753" spans="1:6" x14ac:dyDescent="0.35">
      <c r="A753" t="s">
        <v>1886</v>
      </c>
      <c r="B753">
        <v>0</v>
      </c>
      <c r="D753">
        <f t="shared" si="33"/>
        <v>88</v>
      </c>
      <c r="E753" t="str">
        <f t="shared" si="34"/>
        <v>Gyulai SZC Székely Mihály Technikum, Szakképző Iskola és Kollégium Szociális</v>
      </c>
      <c r="F753">
        <f t="shared" si="35"/>
        <v>0</v>
      </c>
    </row>
    <row r="754" spans="1:6" x14ac:dyDescent="0.35">
      <c r="A754" t="s">
        <v>1887</v>
      </c>
      <c r="B754">
        <v>14</v>
      </c>
      <c r="D754">
        <f t="shared" si="33"/>
        <v>99</v>
      </c>
      <c r="E754" t="str">
        <f t="shared" si="34"/>
        <v>Gyulai SZC Székely Mihály Technikum, Szakképző Iskola és Kollégium Turizmus-vendéglátás</v>
      </c>
      <c r="F754">
        <f t="shared" si="35"/>
        <v>14</v>
      </c>
    </row>
    <row r="755" spans="1:6" x14ac:dyDescent="0.35">
      <c r="A755" t="s">
        <v>1888</v>
      </c>
      <c r="B755">
        <v>0</v>
      </c>
      <c r="D755">
        <f t="shared" si="33"/>
        <v>75</v>
      </c>
      <c r="E755" t="str">
        <f t="shared" si="34"/>
        <v>Gyulai SZC Szigeti Endre Technikum és Szakképző Iskola Gépészet</v>
      </c>
      <c r="F755">
        <f t="shared" si="35"/>
        <v>0</v>
      </c>
    </row>
    <row r="756" spans="1:6" x14ac:dyDescent="0.35">
      <c r="A756" t="s">
        <v>1889</v>
      </c>
      <c r="B756">
        <v>12</v>
      </c>
      <c r="D756">
        <f t="shared" si="33"/>
        <v>91</v>
      </c>
      <c r="E756" t="str">
        <f t="shared" si="34"/>
        <v>Gyulai SZC Szigeti Endre Technikum és Szakképző Iskola Informatika és távközlés</v>
      </c>
      <c r="F756">
        <f t="shared" si="35"/>
        <v>12</v>
      </c>
    </row>
    <row r="757" spans="1:6" x14ac:dyDescent="0.35">
      <c r="A757" t="s">
        <v>1890</v>
      </c>
      <c r="B757">
        <v>0</v>
      </c>
      <c r="D757">
        <f t="shared" si="33"/>
        <v>79</v>
      </c>
      <c r="E757" t="str">
        <f t="shared" si="34"/>
        <v>Gyulai SZC Szigeti Endre Technikum és Szakképző Iskola Kereskedelem</v>
      </c>
      <c r="F757">
        <f t="shared" si="35"/>
        <v>0</v>
      </c>
    </row>
    <row r="758" spans="1:6" x14ac:dyDescent="0.35">
      <c r="A758" t="s">
        <v>1891</v>
      </c>
      <c r="B758">
        <v>0</v>
      </c>
      <c r="D758">
        <f t="shared" si="33"/>
        <v>74</v>
      </c>
      <c r="E758" t="str">
        <f t="shared" si="34"/>
        <v>Gyulai SZC Szigeti Endre Technikum és Szakképző Iskola Kreatív</v>
      </c>
      <c r="F758">
        <f t="shared" si="35"/>
        <v>0</v>
      </c>
    </row>
    <row r="759" spans="1:6" x14ac:dyDescent="0.35">
      <c r="A759" t="s">
        <v>1892</v>
      </c>
      <c r="B759">
        <v>0</v>
      </c>
      <c r="D759">
        <f t="shared" si="33"/>
        <v>76</v>
      </c>
      <c r="E759" t="str">
        <f t="shared" si="34"/>
        <v>Gyulai SZC Szigeti Endre Technikum és Szakképző Iskola Szociális</v>
      </c>
      <c r="F759">
        <f t="shared" si="35"/>
        <v>0</v>
      </c>
    </row>
    <row r="760" spans="1:6" x14ac:dyDescent="0.35">
      <c r="A760" t="s">
        <v>1893</v>
      </c>
      <c r="B760">
        <v>0</v>
      </c>
      <c r="D760">
        <f t="shared" si="33"/>
        <v>120</v>
      </c>
      <c r="E760" t="str">
        <f t="shared" si="34"/>
        <v>Heves Megyei SZC Bornemissza Gergely Technikum, Szakképző Iskola és Kollégium Elektronika és elektrotechnika</v>
      </c>
      <c r="F760">
        <f t="shared" si="35"/>
        <v>0</v>
      </c>
    </row>
    <row r="761" spans="1:6" x14ac:dyDescent="0.35">
      <c r="A761" t="s">
        <v>1894</v>
      </c>
      <c r="B761">
        <v>0</v>
      </c>
      <c r="D761">
        <f t="shared" si="33"/>
        <v>99</v>
      </c>
      <c r="E761" t="str">
        <f t="shared" si="34"/>
        <v>Heves Megyei SZC Bornemissza Gergely Technikum, Szakképző Iskola és Kollégium Építőipar</v>
      </c>
      <c r="F761">
        <f t="shared" si="35"/>
        <v>0</v>
      </c>
    </row>
    <row r="762" spans="1:6" x14ac:dyDescent="0.35">
      <c r="A762" t="s">
        <v>1895</v>
      </c>
      <c r="B762">
        <v>0</v>
      </c>
      <c r="D762">
        <f t="shared" si="33"/>
        <v>104</v>
      </c>
      <c r="E762" t="str">
        <f t="shared" si="34"/>
        <v>Heves Megyei SZC Bornemissza Gergely Technikum, Szakképző Iskola és Kollégium Épületgépészet</v>
      </c>
      <c r="F762">
        <f t="shared" si="35"/>
        <v>0</v>
      </c>
    </row>
    <row r="763" spans="1:6" x14ac:dyDescent="0.35">
      <c r="A763" t="s">
        <v>1896</v>
      </c>
      <c r="B763">
        <v>0</v>
      </c>
      <c r="D763">
        <f t="shared" si="33"/>
        <v>106</v>
      </c>
      <c r="E763" t="str">
        <f t="shared" si="34"/>
        <v>Heves Megyei SZC Bornemissza Gergely Technikum, Szakképző Iskola és Kollégium Fa- és bútoripar</v>
      </c>
      <c r="F763">
        <f t="shared" si="35"/>
        <v>0</v>
      </c>
    </row>
    <row r="764" spans="1:6" x14ac:dyDescent="0.35">
      <c r="A764" t="s">
        <v>1897</v>
      </c>
      <c r="B764">
        <v>0</v>
      </c>
      <c r="D764">
        <f t="shared" si="33"/>
        <v>98</v>
      </c>
      <c r="E764" t="str">
        <f t="shared" si="34"/>
        <v>Heves Megyei SZC Bornemissza Gergely Technikum, Szakképző Iskola és Kollégium Gépészet</v>
      </c>
      <c r="F764">
        <f t="shared" si="35"/>
        <v>0</v>
      </c>
    </row>
    <row r="765" spans="1:6" x14ac:dyDescent="0.35">
      <c r="A765" t="s">
        <v>1898</v>
      </c>
      <c r="B765">
        <v>0</v>
      </c>
      <c r="D765">
        <f t="shared" si="33"/>
        <v>97</v>
      </c>
      <c r="E765" t="str">
        <f t="shared" si="34"/>
        <v>Heves Megyei SZC Bornemissza Gergely Technikum, Szakképző Iskola és Kollégium Kreatív</v>
      </c>
      <c r="F765">
        <f t="shared" si="35"/>
        <v>0</v>
      </c>
    </row>
    <row r="766" spans="1:6" x14ac:dyDescent="0.35">
      <c r="A766" t="s">
        <v>1899</v>
      </c>
      <c r="B766">
        <v>0</v>
      </c>
      <c r="D766">
        <f t="shared" si="33"/>
        <v>90</v>
      </c>
      <c r="E766" t="str">
        <f t="shared" si="34"/>
        <v xml:space="preserve">Heves Megyei SZC Bornemissza Gergely Technikum, Szakképző Iskola és Kollégium </v>
      </c>
      <c r="F766">
        <f t="shared" si="35"/>
        <v>0</v>
      </c>
    </row>
    <row r="767" spans="1:6" x14ac:dyDescent="0.35">
      <c r="A767" t="s">
        <v>1900</v>
      </c>
      <c r="B767">
        <v>23</v>
      </c>
      <c r="D767">
        <f t="shared" si="33"/>
        <v>123</v>
      </c>
      <c r="E767" t="str">
        <f t="shared" si="34"/>
        <v>Heves Megyei SZC Bornemissza Gergely Technikum, Szakképző Iskola és Kollégium Specializált gép- és járműgyártás</v>
      </c>
      <c r="F767">
        <f t="shared" si="35"/>
        <v>23</v>
      </c>
    </row>
    <row r="768" spans="1:6" x14ac:dyDescent="0.35">
      <c r="A768" t="s">
        <v>1901</v>
      </c>
      <c r="B768">
        <v>0</v>
      </c>
      <c r="D768">
        <f t="shared" si="33"/>
        <v>97</v>
      </c>
      <c r="E768" t="str">
        <f t="shared" si="34"/>
        <v>Heves Megyei SZC Damjanich János Technikum, Szakképző Iskola és Kollégium Egészségügy</v>
      </c>
      <c r="F768">
        <f t="shared" si="35"/>
        <v>0</v>
      </c>
    </row>
    <row r="769" spans="1:6" x14ac:dyDescent="0.35">
      <c r="A769" t="s">
        <v>1902</v>
      </c>
      <c r="B769">
        <v>0</v>
      </c>
      <c r="D769">
        <f t="shared" si="33"/>
        <v>116</v>
      </c>
      <c r="E769" t="str">
        <f t="shared" si="34"/>
        <v>Heves Megyei SZC Damjanich János Technikum, Szakképző Iskola és Kollégium Elektronika és elektrotechnika</v>
      </c>
      <c r="F769">
        <f t="shared" si="35"/>
        <v>0</v>
      </c>
    </row>
    <row r="770" spans="1:6" x14ac:dyDescent="0.35">
      <c r="A770" t="s">
        <v>1903</v>
      </c>
      <c r="B770">
        <v>0</v>
      </c>
      <c r="D770">
        <f t="shared" si="33"/>
        <v>100</v>
      </c>
      <c r="E770" t="str">
        <f t="shared" si="34"/>
        <v>Heves Megyei SZC Damjanich János Technikum, Szakképző Iskola és Kollégium Élelmiszeripar</v>
      </c>
      <c r="F770">
        <f t="shared" si="35"/>
        <v>0</v>
      </c>
    </row>
    <row r="771" spans="1:6" x14ac:dyDescent="0.35">
      <c r="A771" t="s">
        <v>1904</v>
      </c>
      <c r="B771">
        <v>0</v>
      </c>
      <c r="D771">
        <f t="shared" ref="D771:D834" si="36">LEN(A771)</f>
        <v>95</v>
      </c>
      <c r="E771" t="str">
        <f t="shared" ref="E771:E834" si="37">LEFT(A771,D771-12)</f>
        <v>Heves Megyei SZC Damjanich János Technikum, Szakképző Iskola és Kollégium Építőipar</v>
      </c>
      <c r="F771">
        <f t="shared" ref="F771:F834" si="38">B771</f>
        <v>0</v>
      </c>
    </row>
    <row r="772" spans="1:6" x14ac:dyDescent="0.35">
      <c r="A772" t="s">
        <v>1905</v>
      </c>
      <c r="B772">
        <v>0</v>
      </c>
      <c r="D772">
        <f t="shared" si="36"/>
        <v>100</v>
      </c>
      <c r="E772" t="str">
        <f t="shared" si="37"/>
        <v>Heves Megyei SZC Damjanich János Technikum, Szakképző Iskola és Kollégium Épületgépészet</v>
      </c>
      <c r="F772">
        <f t="shared" si="38"/>
        <v>0</v>
      </c>
    </row>
    <row r="773" spans="1:6" x14ac:dyDescent="0.35">
      <c r="A773" t="s">
        <v>1906</v>
      </c>
      <c r="B773">
        <v>0</v>
      </c>
      <c r="D773">
        <f t="shared" si="36"/>
        <v>102</v>
      </c>
      <c r="E773" t="str">
        <f t="shared" si="37"/>
        <v>Heves Megyei SZC Damjanich János Technikum, Szakképző Iskola és Kollégium Fa- és bútoripar</v>
      </c>
      <c r="F773">
        <f t="shared" si="38"/>
        <v>0</v>
      </c>
    </row>
    <row r="774" spans="1:6" x14ac:dyDescent="0.35">
      <c r="A774" t="s">
        <v>1907</v>
      </c>
      <c r="B774">
        <v>0</v>
      </c>
      <c r="D774">
        <f t="shared" si="36"/>
        <v>94</v>
      </c>
      <c r="E774" t="str">
        <f t="shared" si="37"/>
        <v>Heves Megyei SZC Damjanich János Technikum, Szakképző Iskola és Kollégium Gépészet</v>
      </c>
      <c r="F774">
        <f t="shared" si="38"/>
        <v>0</v>
      </c>
    </row>
    <row r="775" spans="1:6" x14ac:dyDescent="0.35">
      <c r="A775" t="s">
        <v>1908</v>
      </c>
      <c r="B775">
        <v>0</v>
      </c>
      <c r="D775">
        <f t="shared" si="36"/>
        <v>110</v>
      </c>
      <c r="E775" t="str">
        <f t="shared" si="37"/>
        <v>Heves Megyei SZC Damjanich János Technikum, Szakképző Iskola és Kollégium Informatika és távközlés</v>
      </c>
      <c r="F775">
        <f t="shared" si="38"/>
        <v>0</v>
      </c>
    </row>
    <row r="776" spans="1:6" x14ac:dyDescent="0.35">
      <c r="A776" t="s">
        <v>1909</v>
      </c>
      <c r="B776">
        <v>0</v>
      </c>
      <c r="D776">
        <f t="shared" si="36"/>
        <v>98</v>
      </c>
      <c r="E776" t="str">
        <f t="shared" si="37"/>
        <v>Heves Megyei SZC Damjanich János Technikum, Szakképző Iskola és Kollégium Kereskedelem</v>
      </c>
      <c r="F776">
        <f t="shared" si="38"/>
        <v>0</v>
      </c>
    </row>
    <row r="777" spans="1:6" x14ac:dyDescent="0.35">
      <c r="A777" t="s">
        <v>1910</v>
      </c>
      <c r="B777">
        <v>6</v>
      </c>
      <c r="D777">
        <f t="shared" si="36"/>
        <v>115</v>
      </c>
      <c r="E777" t="str">
        <f t="shared" si="37"/>
        <v>Heves Megyei SZC Damjanich János Technikum, Szakképző Iskola és Kollégium Közlekedés és szállítmányozás</v>
      </c>
      <c r="F777">
        <f t="shared" si="38"/>
        <v>6</v>
      </c>
    </row>
    <row r="778" spans="1:6" x14ac:dyDescent="0.35">
      <c r="A778" t="s">
        <v>1911</v>
      </c>
      <c r="B778">
        <v>14</v>
      </c>
      <c r="D778">
        <f t="shared" si="36"/>
        <v>119</v>
      </c>
      <c r="E778" t="str">
        <f t="shared" si="37"/>
        <v>Heves Megyei SZC Damjanich János Technikum, Szakképző Iskola és Kollégium Specializált gép- és járműgyártás</v>
      </c>
      <c r="F778">
        <f t="shared" si="38"/>
        <v>14</v>
      </c>
    </row>
    <row r="779" spans="1:6" x14ac:dyDescent="0.35">
      <c r="A779" t="s">
        <v>1912</v>
      </c>
      <c r="B779">
        <v>0</v>
      </c>
      <c r="D779">
        <f t="shared" si="36"/>
        <v>106</v>
      </c>
      <c r="E779" t="str">
        <f t="shared" si="37"/>
        <v>Heves Megyei SZC Damjanich János Technikum, Szakképző Iskola és Kollégium Turizmus-vendéglátás</v>
      </c>
      <c r="F779">
        <f t="shared" si="38"/>
        <v>0</v>
      </c>
    </row>
    <row r="780" spans="1:6" x14ac:dyDescent="0.35">
      <c r="A780" t="s">
        <v>1913</v>
      </c>
      <c r="B780">
        <v>0</v>
      </c>
      <c r="D780">
        <f t="shared" si="36"/>
        <v>114</v>
      </c>
      <c r="E780" t="str">
        <f t="shared" si="37"/>
        <v>Heves Megyei SZC József Attila Technikum, Szakképző Iskola és Kollégium Elektronika és elektrotechnika</v>
      </c>
      <c r="F780">
        <f t="shared" si="38"/>
        <v>0</v>
      </c>
    </row>
    <row r="781" spans="1:6" x14ac:dyDescent="0.35">
      <c r="A781" t="s">
        <v>1914</v>
      </c>
      <c r="B781">
        <v>0</v>
      </c>
      <c r="D781">
        <f t="shared" si="36"/>
        <v>98</v>
      </c>
      <c r="E781" t="str">
        <f t="shared" si="37"/>
        <v>Heves Megyei SZC József Attila Technikum, Szakképző Iskola és Kollégium Élelmiszeripar</v>
      </c>
      <c r="F781">
        <f t="shared" si="38"/>
        <v>0</v>
      </c>
    </row>
    <row r="782" spans="1:6" x14ac:dyDescent="0.35">
      <c r="A782" t="s">
        <v>1915</v>
      </c>
      <c r="B782">
        <v>0</v>
      </c>
      <c r="D782">
        <f t="shared" si="36"/>
        <v>93</v>
      </c>
      <c r="E782" t="str">
        <f t="shared" si="37"/>
        <v>Heves Megyei SZC József Attila Technikum, Szakképző Iskola és Kollégium Építőipar</v>
      </c>
      <c r="F782">
        <f t="shared" si="38"/>
        <v>0</v>
      </c>
    </row>
    <row r="783" spans="1:6" x14ac:dyDescent="0.35">
      <c r="A783" t="s">
        <v>1916</v>
      </c>
      <c r="B783">
        <v>0</v>
      </c>
      <c r="D783">
        <f t="shared" si="36"/>
        <v>92</v>
      </c>
      <c r="E783" t="str">
        <f t="shared" si="37"/>
        <v>Heves Megyei SZC József Attila Technikum, Szakképző Iskola és Kollégium Gépészet</v>
      </c>
      <c r="F783">
        <f t="shared" si="38"/>
        <v>0</v>
      </c>
    </row>
    <row r="784" spans="1:6" x14ac:dyDescent="0.35">
      <c r="A784" t="s">
        <v>1917</v>
      </c>
      <c r="B784">
        <v>0</v>
      </c>
      <c r="D784">
        <f t="shared" si="36"/>
        <v>108</v>
      </c>
      <c r="E784" t="str">
        <f t="shared" si="37"/>
        <v>Heves Megyei SZC József Attila Technikum, Szakképző Iskola és Kollégium Informatika és távközlés</v>
      </c>
      <c r="F784">
        <f t="shared" si="38"/>
        <v>0</v>
      </c>
    </row>
    <row r="785" spans="1:6" x14ac:dyDescent="0.35">
      <c r="A785" t="s">
        <v>1918</v>
      </c>
      <c r="B785">
        <v>0</v>
      </c>
      <c r="D785">
        <f t="shared" si="36"/>
        <v>84</v>
      </c>
      <c r="E785" t="str">
        <f t="shared" si="37"/>
        <v xml:space="preserve">Heves Megyei SZC József Attila Technikum, Szakképző Iskola és Kollégium </v>
      </c>
      <c r="F785">
        <f t="shared" si="38"/>
        <v>0</v>
      </c>
    </row>
    <row r="786" spans="1:6" x14ac:dyDescent="0.35">
      <c r="A786" t="s">
        <v>1919</v>
      </c>
      <c r="B786">
        <v>19</v>
      </c>
      <c r="D786">
        <f t="shared" si="36"/>
        <v>93</v>
      </c>
      <c r="E786" t="str">
        <f t="shared" si="37"/>
        <v>Heves Megyei SZC József Attila Technikum, Szakképző Iskola és Kollégium Szépészet</v>
      </c>
      <c r="F786">
        <f t="shared" si="38"/>
        <v>19</v>
      </c>
    </row>
    <row r="787" spans="1:6" x14ac:dyDescent="0.35">
      <c r="A787" t="s">
        <v>1920</v>
      </c>
      <c r="B787">
        <v>0</v>
      </c>
      <c r="D787">
        <f t="shared" si="36"/>
        <v>92</v>
      </c>
      <c r="E787" t="str">
        <f t="shared" si="37"/>
        <v>Heves Megyei SZC József Attila Technikum, Szakképző Iskola és Kollégium Vegyipar</v>
      </c>
      <c r="F787">
        <f t="shared" si="38"/>
        <v>0</v>
      </c>
    </row>
    <row r="788" spans="1:6" x14ac:dyDescent="0.35">
      <c r="A788" t="s">
        <v>1921</v>
      </c>
      <c r="B788">
        <v>0</v>
      </c>
      <c r="D788">
        <f t="shared" si="36"/>
        <v>109</v>
      </c>
      <c r="E788" t="str">
        <f t="shared" si="37"/>
        <v>Heves Megyei SZC Kossuth Zsuzsanna Technikum, Szakképző Iskola, Kollégium és Könyvtár Egészségügy</v>
      </c>
      <c r="F788">
        <f t="shared" si="38"/>
        <v>0</v>
      </c>
    </row>
    <row r="789" spans="1:6" x14ac:dyDescent="0.35">
      <c r="A789" t="s">
        <v>1922</v>
      </c>
      <c r="B789">
        <v>0</v>
      </c>
      <c r="D789">
        <f t="shared" si="36"/>
        <v>123</v>
      </c>
      <c r="E789" t="str">
        <f t="shared" si="37"/>
        <v>Heves Megyei SZC Kossuth Zsuzsanna Technikum, Szakképző Iskola, Kollégium és Könyvtár Rendészet és közszolgálat</v>
      </c>
      <c r="F789">
        <f t="shared" si="38"/>
        <v>0</v>
      </c>
    </row>
    <row r="790" spans="1:6" x14ac:dyDescent="0.35">
      <c r="A790" t="s">
        <v>1923</v>
      </c>
      <c r="B790">
        <v>21</v>
      </c>
      <c r="D790">
        <f t="shared" si="36"/>
        <v>107</v>
      </c>
      <c r="E790" t="str">
        <f t="shared" si="37"/>
        <v>Heves Megyei SZC Kossuth Zsuzsanna Technikum, Szakképző Iskola, Kollégium és Könyvtár Szociális</v>
      </c>
      <c r="F790">
        <f t="shared" si="38"/>
        <v>21</v>
      </c>
    </row>
    <row r="791" spans="1:6" x14ac:dyDescent="0.35">
      <c r="A791" t="s">
        <v>1924</v>
      </c>
      <c r="B791">
        <v>0</v>
      </c>
      <c r="D791">
        <f t="shared" si="36"/>
        <v>103</v>
      </c>
      <c r="E791" t="str">
        <f t="shared" si="37"/>
        <v>Heves Megyei SZC Március 15. Technikum, Szakképző Iskola és Kollégium Bányászat és kohászat</v>
      </c>
      <c r="F791">
        <f t="shared" si="38"/>
        <v>0</v>
      </c>
    </row>
    <row r="792" spans="1:6" x14ac:dyDescent="0.35">
      <c r="A792" t="s">
        <v>1925</v>
      </c>
      <c r="B792">
        <v>0</v>
      </c>
      <c r="D792">
        <f t="shared" si="36"/>
        <v>91</v>
      </c>
      <c r="E792" t="str">
        <f t="shared" si="37"/>
        <v>Heves Megyei SZC Március 15. Technikum, Szakképző Iskola és Kollégium Építőipar</v>
      </c>
      <c r="F792">
        <f t="shared" si="38"/>
        <v>0</v>
      </c>
    </row>
    <row r="793" spans="1:6" x14ac:dyDescent="0.35">
      <c r="A793" t="s">
        <v>1926</v>
      </c>
      <c r="B793">
        <v>0</v>
      </c>
      <c r="D793">
        <f t="shared" si="36"/>
        <v>94</v>
      </c>
      <c r="E793" t="str">
        <f t="shared" si="37"/>
        <v>Heves Megyei SZC Március 15. Technikum, Szakképző Iskola és Kollégium Kereskedelem</v>
      </c>
      <c r="F793">
        <f t="shared" si="38"/>
        <v>0</v>
      </c>
    </row>
    <row r="794" spans="1:6" x14ac:dyDescent="0.35">
      <c r="A794" t="s">
        <v>1927</v>
      </c>
      <c r="B794">
        <v>0</v>
      </c>
      <c r="D794">
        <f t="shared" si="36"/>
        <v>73</v>
      </c>
      <c r="E794" t="str">
        <f t="shared" si="37"/>
        <v>Heves Megyei SZC Március 15. Technikum, Szakképző Iskola és K</v>
      </c>
      <c r="F794">
        <f t="shared" si="38"/>
        <v>0</v>
      </c>
    </row>
    <row r="795" spans="1:6" x14ac:dyDescent="0.35">
      <c r="A795" t="s">
        <v>1928</v>
      </c>
      <c r="B795">
        <v>0</v>
      </c>
      <c r="D795">
        <f t="shared" si="36"/>
        <v>107</v>
      </c>
      <c r="E795" t="str">
        <f t="shared" si="37"/>
        <v>Heves Megyei SZC Március 15. Technikum, Szakképző Iskola és Kollégium Rendészet és közszolgálat</v>
      </c>
      <c r="F795">
        <f t="shared" si="38"/>
        <v>0</v>
      </c>
    </row>
    <row r="796" spans="1:6" x14ac:dyDescent="0.35">
      <c r="A796" t="s">
        <v>1929</v>
      </c>
      <c r="B796">
        <v>12</v>
      </c>
      <c r="D796">
        <f t="shared" si="36"/>
        <v>87</v>
      </c>
      <c r="E796" t="str">
        <f t="shared" si="37"/>
        <v>Heves Megyei SZC Március 15. Technikum, Szakképző Iskola és Kollégium Sport</v>
      </c>
      <c r="F796">
        <f t="shared" si="38"/>
        <v>12</v>
      </c>
    </row>
    <row r="797" spans="1:6" x14ac:dyDescent="0.35">
      <c r="A797" t="s">
        <v>1930</v>
      </c>
      <c r="B797">
        <v>0</v>
      </c>
      <c r="D797">
        <f t="shared" si="36"/>
        <v>91</v>
      </c>
      <c r="E797" t="str">
        <f t="shared" si="37"/>
        <v>Heves Megyei SZC Március 15. Technikum, Szakképző Iskola és Kollégium Szociális</v>
      </c>
      <c r="F797">
        <f t="shared" si="38"/>
        <v>0</v>
      </c>
    </row>
    <row r="798" spans="1:6" x14ac:dyDescent="0.35">
      <c r="A798" t="s">
        <v>1931</v>
      </c>
      <c r="B798">
        <v>0</v>
      </c>
      <c r="D798">
        <f t="shared" si="36"/>
        <v>102</v>
      </c>
      <c r="E798" t="str">
        <f t="shared" si="37"/>
        <v>Heves Megyei SZC Március 15. Technikum, Szakképző Iskola és Kollégium Turizmus-vendéglátás</v>
      </c>
      <c r="F798">
        <f t="shared" si="38"/>
        <v>0</v>
      </c>
    </row>
    <row r="799" spans="1:6" x14ac:dyDescent="0.35">
      <c r="A799" t="s">
        <v>1932</v>
      </c>
      <c r="B799">
        <v>0</v>
      </c>
      <c r="D799">
        <f t="shared" si="36"/>
        <v>83</v>
      </c>
      <c r="E799" t="str">
        <f t="shared" si="37"/>
        <v>Heves Megyei SZC Remenyik Zsigmond Technikum Gazdálkodás és menedzsment</v>
      </c>
      <c r="F799">
        <f t="shared" si="38"/>
        <v>0</v>
      </c>
    </row>
    <row r="800" spans="1:6" x14ac:dyDescent="0.35">
      <c r="A800" t="s">
        <v>1933</v>
      </c>
      <c r="B800">
        <v>0</v>
      </c>
      <c r="D800">
        <f t="shared" si="36"/>
        <v>81</v>
      </c>
      <c r="E800" t="str">
        <f t="shared" si="37"/>
        <v>Heves Megyei SZC Remenyik Zsigmond Technikum Informatika és távközlés</v>
      </c>
      <c r="F800">
        <f t="shared" si="38"/>
        <v>0</v>
      </c>
    </row>
    <row r="801" spans="1:6" x14ac:dyDescent="0.35">
      <c r="A801" t="s">
        <v>1934</v>
      </c>
      <c r="B801">
        <v>10</v>
      </c>
      <c r="D801">
        <f t="shared" si="36"/>
        <v>86</v>
      </c>
      <c r="E801" t="str">
        <f t="shared" si="37"/>
        <v>Heves Megyei SZC Remenyik Zsigmond Technikum Közlekedés és szállítmányozás</v>
      </c>
      <c r="F801">
        <f t="shared" si="38"/>
        <v>10</v>
      </c>
    </row>
    <row r="802" spans="1:6" x14ac:dyDescent="0.35">
      <c r="A802" t="s">
        <v>1935</v>
      </c>
      <c r="B802">
        <v>0</v>
      </c>
      <c r="D802">
        <f t="shared" si="36"/>
        <v>99</v>
      </c>
      <c r="E802" t="str">
        <f t="shared" si="37"/>
        <v>Heves Megyei SZC Sárvári Kálmán Technikum, Szakképző Iskola és Kollégium Élelmiszeripar</v>
      </c>
      <c r="F802">
        <f t="shared" si="38"/>
        <v>0</v>
      </c>
    </row>
    <row r="803" spans="1:6" x14ac:dyDescent="0.35">
      <c r="A803" t="s">
        <v>1936</v>
      </c>
      <c r="B803">
        <v>0</v>
      </c>
      <c r="D803">
        <f t="shared" si="36"/>
        <v>92</v>
      </c>
      <c r="E803" t="str">
        <f t="shared" si="37"/>
        <v>Heves Megyei SZC Sárvári Kálmán Technikum, Szakképző Iskola és Kollégium Előkész</v>
      </c>
      <c r="F803">
        <f t="shared" si="38"/>
        <v>0</v>
      </c>
    </row>
    <row r="804" spans="1:6" x14ac:dyDescent="0.35">
      <c r="A804" t="s">
        <v>1937</v>
      </c>
      <c r="B804">
        <v>0</v>
      </c>
      <c r="D804">
        <f t="shared" si="36"/>
        <v>97</v>
      </c>
      <c r="E804" t="str">
        <f t="shared" si="37"/>
        <v>Heves Megyei SZC Sárvári Kálmán Technikum, Szakképző Iskola és Kollégium Kereskedelem</v>
      </c>
      <c r="F804">
        <f t="shared" si="38"/>
        <v>0</v>
      </c>
    </row>
    <row r="805" spans="1:6" x14ac:dyDescent="0.35">
      <c r="A805" t="s">
        <v>1938</v>
      </c>
      <c r="B805">
        <v>0</v>
      </c>
      <c r="D805">
        <f t="shared" si="36"/>
        <v>85</v>
      </c>
      <c r="E805" t="str">
        <f t="shared" si="37"/>
        <v xml:space="preserve">Heves Megyei SZC Sárvári Kálmán Technikum, Szakképző Iskola és Kollégium </v>
      </c>
      <c r="F805">
        <f t="shared" si="38"/>
        <v>0</v>
      </c>
    </row>
    <row r="806" spans="1:6" x14ac:dyDescent="0.35">
      <c r="A806" t="s">
        <v>1939</v>
      </c>
      <c r="B806">
        <v>0</v>
      </c>
      <c r="D806">
        <f t="shared" si="36"/>
        <v>90</v>
      </c>
      <c r="E806" t="str">
        <f t="shared" si="37"/>
        <v>Heves Megyei SZC Sárvári Kálmán Technikum, Szakképző Iskola és Kollégium Sport</v>
      </c>
      <c r="F806">
        <f t="shared" si="38"/>
        <v>0</v>
      </c>
    </row>
    <row r="807" spans="1:6" x14ac:dyDescent="0.35">
      <c r="A807" t="s">
        <v>1940</v>
      </c>
      <c r="B807">
        <v>0</v>
      </c>
      <c r="D807">
        <f t="shared" si="36"/>
        <v>105</v>
      </c>
      <c r="E807" t="str">
        <f t="shared" si="37"/>
        <v>Heves Megyei SZC Sárvári Kálmán Technikum, Szakképző Iskola és Kollégium Turizmus-vendéglátás</v>
      </c>
      <c r="F807">
        <f t="shared" si="38"/>
        <v>0</v>
      </c>
    </row>
    <row r="808" spans="1:6" x14ac:dyDescent="0.35">
      <c r="A808" t="s">
        <v>1941</v>
      </c>
      <c r="B808">
        <v>0</v>
      </c>
      <c r="D808">
        <f t="shared" si="36"/>
        <v>113</v>
      </c>
      <c r="E808" t="str">
        <f t="shared" si="37"/>
        <v>Heves Megyei SZC Szent Lőrinc Vendéglátó és Idegenforgalmi Technikum és Szakképző Iskola Kereskedelem</v>
      </c>
      <c r="F808">
        <f t="shared" si="38"/>
        <v>0</v>
      </c>
    </row>
    <row r="809" spans="1:6" x14ac:dyDescent="0.35">
      <c r="A809" t="s">
        <v>1942</v>
      </c>
      <c r="B809">
        <v>38</v>
      </c>
      <c r="D809">
        <f t="shared" si="36"/>
        <v>110</v>
      </c>
      <c r="E809" t="str">
        <f t="shared" si="37"/>
        <v>Heves Megyei SZC Szent Lőrinc Vendéglátó és Idegenforgalmi Technikum és Szakképző Iskola Szépészet</v>
      </c>
      <c r="F809">
        <f t="shared" si="38"/>
        <v>38</v>
      </c>
    </row>
    <row r="810" spans="1:6" x14ac:dyDescent="0.35">
      <c r="A810" t="s">
        <v>1943</v>
      </c>
      <c r="B810">
        <v>0</v>
      </c>
      <c r="D810">
        <f t="shared" si="36"/>
        <v>121</v>
      </c>
      <c r="E810" t="str">
        <f t="shared" si="37"/>
        <v>Heves Megyei SZC Szent Lőrinc Vendéglátó és Idegenforgalmi Technikum és Szakképző Iskola Turizmus-vendéglátás</v>
      </c>
      <c r="F810">
        <f t="shared" si="38"/>
        <v>0</v>
      </c>
    </row>
    <row r="811" spans="1:6" x14ac:dyDescent="0.35">
      <c r="A811" t="s">
        <v>1944</v>
      </c>
      <c r="B811">
        <v>7</v>
      </c>
      <c r="D811">
        <f t="shared" si="36"/>
        <v>99</v>
      </c>
      <c r="E811" t="str">
        <f t="shared" si="37"/>
        <v>Hódmezővásárhelyi SZC Corvin Mátyás Technikum és Szakképző Iskola Egészségügyi technika</v>
      </c>
      <c r="F811">
        <f t="shared" si="38"/>
        <v>7</v>
      </c>
    </row>
    <row r="812" spans="1:6" x14ac:dyDescent="0.35">
      <c r="A812" t="s">
        <v>1945</v>
      </c>
      <c r="B812">
        <v>0</v>
      </c>
      <c r="D812">
        <f t="shared" si="36"/>
        <v>108</v>
      </c>
      <c r="E812" t="str">
        <f t="shared" si="37"/>
        <v>Hódmezővásárhelyi SZC Corvin Mátyás Technikum és Szakképző Iskola Elektronika és elektrotechnika</v>
      </c>
      <c r="F812">
        <f t="shared" si="38"/>
        <v>0</v>
      </c>
    </row>
    <row r="813" spans="1:6" x14ac:dyDescent="0.35">
      <c r="A813" t="s">
        <v>1946</v>
      </c>
      <c r="B813">
        <v>0</v>
      </c>
      <c r="D813">
        <f t="shared" si="36"/>
        <v>87</v>
      </c>
      <c r="E813" t="str">
        <f t="shared" si="37"/>
        <v>Hódmezővásárhelyi SZC Corvin Mátyás Technikum és Szakképző Iskola Építőipar</v>
      </c>
      <c r="F813">
        <f t="shared" si="38"/>
        <v>0</v>
      </c>
    </row>
    <row r="814" spans="1:6" x14ac:dyDescent="0.35">
      <c r="A814" t="s">
        <v>1947</v>
      </c>
      <c r="B814">
        <v>0</v>
      </c>
      <c r="D814">
        <f t="shared" si="36"/>
        <v>86</v>
      </c>
      <c r="E814" t="str">
        <f t="shared" si="37"/>
        <v>Hódmezővásárhelyi SZC Corvin Mátyás Technikum és Szakképző Iskola Gépészet</v>
      </c>
      <c r="F814">
        <f t="shared" si="38"/>
        <v>0</v>
      </c>
    </row>
    <row r="815" spans="1:6" x14ac:dyDescent="0.35">
      <c r="A815" t="s">
        <v>1948</v>
      </c>
      <c r="B815">
        <v>0</v>
      </c>
      <c r="D815">
        <f t="shared" si="36"/>
        <v>90</v>
      </c>
      <c r="E815" t="str">
        <f t="shared" si="37"/>
        <v>Hódmezővásárhelyi SZC Corvin Mátyás Technikum és Szakképző Iskola Kereskedelem</v>
      </c>
      <c r="F815">
        <f t="shared" si="38"/>
        <v>0</v>
      </c>
    </row>
    <row r="816" spans="1:6" x14ac:dyDescent="0.35">
      <c r="A816" t="s">
        <v>1949</v>
      </c>
      <c r="B816">
        <v>0</v>
      </c>
      <c r="D816">
        <f t="shared" si="36"/>
        <v>85</v>
      </c>
      <c r="E816" t="str">
        <f t="shared" si="37"/>
        <v>Hódmezővásárhelyi SZC Corvin Mátyás Technikum és Szakképző Iskola Kreatív</v>
      </c>
      <c r="F816">
        <f t="shared" si="38"/>
        <v>0</v>
      </c>
    </row>
    <row r="817" spans="1:6" x14ac:dyDescent="0.35">
      <c r="A817" t="s">
        <v>1950</v>
      </c>
      <c r="B817">
        <v>11</v>
      </c>
      <c r="D817">
        <f t="shared" si="36"/>
        <v>111</v>
      </c>
      <c r="E817" t="str">
        <f t="shared" si="37"/>
        <v>Hódmezővásárhelyi SZC Corvin Mátyás Technikum és Szakképző Iskola Specializált gép- és járműgyártás</v>
      </c>
      <c r="F817">
        <f t="shared" si="38"/>
        <v>11</v>
      </c>
    </row>
    <row r="818" spans="1:6" x14ac:dyDescent="0.35">
      <c r="A818" t="s">
        <v>1951</v>
      </c>
      <c r="B818">
        <v>0</v>
      </c>
      <c r="D818">
        <f t="shared" si="36"/>
        <v>98</v>
      </c>
      <c r="E818" t="str">
        <f t="shared" si="37"/>
        <v>Hódmezővásárhelyi SZC Corvin Mátyás Technikum és Szakképző Iskola Turizmus-vendéglátás</v>
      </c>
      <c r="F818">
        <f t="shared" si="38"/>
        <v>0</v>
      </c>
    </row>
    <row r="819" spans="1:6" x14ac:dyDescent="0.35">
      <c r="A819" t="s">
        <v>1952</v>
      </c>
      <c r="B819">
        <v>0</v>
      </c>
      <c r="D819">
        <f t="shared" si="36"/>
        <v>128</v>
      </c>
      <c r="E819" t="str">
        <f t="shared" si="37"/>
        <v>Hódmezővásárhelyi SZC Csongrádi Sághy Mihály Technikum, Szakképző Iskola és Kollégium Elektronika és elektrotechnika</v>
      </c>
      <c r="F819">
        <f t="shared" si="38"/>
        <v>0</v>
      </c>
    </row>
    <row r="820" spans="1:6" x14ac:dyDescent="0.35">
      <c r="A820" t="s">
        <v>1953</v>
      </c>
      <c r="B820">
        <v>0</v>
      </c>
      <c r="D820">
        <f t="shared" si="36"/>
        <v>107</v>
      </c>
      <c r="E820" t="str">
        <f t="shared" si="37"/>
        <v>Hódmezővásárhelyi SZC Csongrádi Sághy Mihály Technikum, Szakképző Iskola és Kollégium Építőipar</v>
      </c>
      <c r="F820">
        <f t="shared" si="38"/>
        <v>0</v>
      </c>
    </row>
    <row r="821" spans="1:6" x14ac:dyDescent="0.35">
      <c r="A821" t="s">
        <v>1954</v>
      </c>
      <c r="B821">
        <v>0</v>
      </c>
      <c r="D821">
        <f t="shared" si="36"/>
        <v>112</v>
      </c>
      <c r="E821" t="str">
        <f t="shared" si="37"/>
        <v>Hódmezővásárhelyi SZC Csongrádi Sághy Mihály Technikum, Szakképző Iskola és Kollégium Épületgépészet</v>
      </c>
      <c r="F821">
        <f t="shared" si="38"/>
        <v>0</v>
      </c>
    </row>
    <row r="822" spans="1:6" x14ac:dyDescent="0.35">
      <c r="A822" t="s">
        <v>1955</v>
      </c>
      <c r="B822">
        <v>0</v>
      </c>
      <c r="D822">
        <f t="shared" si="36"/>
        <v>114</v>
      </c>
      <c r="E822" t="str">
        <f t="shared" si="37"/>
        <v>Hódmezővásárhelyi SZC Csongrádi Sághy Mihály Technikum, Szakképző Iskola és Kollégium Fa- és bútoripar</v>
      </c>
      <c r="F822">
        <f t="shared" si="38"/>
        <v>0</v>
      </c>
    </row>
    <row r="823" spans="1:6" x14ac:dyDescent="0.35">
      <c r="A823" t="s">
        <v>1956</v>
      </c>
      <c r="B823">
        <v>0</v>
      </c>
      <c r="D823">
        <f t="shared" si="36"/>
        <v>106</v>
      </c>
      <c r="E823" t="str">
        <f t="shared" si="37"/>
        <v>Hódmezővásárhelyi SZC Csongrádi Sághy Mihály Technikum, Szakképző Iskola és Kollégium Gépészet</v>
      </c>
      <c r="F823">
        <f t="shared" si="38"/>
        <v>0</v>
      </c>
    </row>
    <row r="824" spans="1:6" x14ac:dyDescent="0.35">
      <c r="A824" t="s">
        <v>1957</v>
      </c>
      <c r="B824">
        <v>0</v>
      </c>
      <c r="D824">
        <f t="shared" si="36"/>
        <v>122</v>
      </c>
      <c r="E824" t="str">
        <f t="shared" si="37"/>
        <v>Hódmezővásárhelyi SZC Csongrádi Sághy Mihály Technikum, Szakképző Iskola és Kollégium Informatika és távközlés</v>
      </c>
      <c r="F824">
        <f t="shared" si="38"/>
        <v>0</v>
      </c>
    </row>
    <row r="825" spans="1:6" x14ac:dyDescent="0.35">
      <c r="A825" t="s">
        <v>1958</v>
      </c>
      <c r="B825">
        <v>0</v>
      </c>
      <c r="D825">
        <f t="shared" si="36"/>
        <v>127</v>
      </c>
      <c r="E825" t="str">
        <f t="shared" si="37"/>
        <v>Hódmezővásárhelyi SZC Csongrádi Sághy Mihály Technikum, Szakképző Iskola és Kollégium Közlekedés és szállítmányozás</v>
      </c>
      <c r="F825">
        <f t="shared" si="38"/>
        <v>0</v>
      </c>
    </row>
    <row r="826" spans="1:6" x14ac:dyDescent="0.35">
      <c r="A826" t="s">
        <v>1959</v>
      </c>
      <c r="B826">
        <v>0</v>
      </c>
      <c r="D826">
        <f t="shared" si="36"/>
        <v>118</v>
      </c>
      <c r="E826" t="str">
        <f t="shared" si="37"/>
        <v>Hódmezővásárhelyi SZC Csongrádi Sághy Mihály Technikum, Szakképző Iskola és Kollégium Turizmus-vendéglátás</v>
      </c>
      <c r="F826">
        <f t="shared" si="38"/>
        <v>0</v>
      </c>
    </row>
    <row r="827" spans="1:6" x14ac:dyDescent="0.35">
      <c r="A827" t="s">
        <v>1960</v>
      </c>
      <c r="B827">
        <v>0</v>
      </c>
      <c r="D827">
        <f t="shared" si="36"/>
        <v>69</v>
      </c>
      <c r="E827" t="str">
        <f t="shared" si="37"/>
        <v>Hódmezővásárhelyi SZC Eötvös József Technikum Egészségügy</v>
      </c>
      <c r="F827">
        <f t="shared" si="38"/>
        <v>0</v>
      </c>
    </row>
    <row r="828" spans="1:6" x14ac:dyDescent="0.35">
      <c r="A828" t="s">
        <v>1961</v>
      </c>
      <c r="B828">
        <v>0</v>
      </c>
      <c r="D828">
        <f t="shared" si="36"/>
        <v>79</v>
      </c>
      <c r="E828" t="str">
        <f t="shared" si="37"/>
        <v>Hódmezővásárhelyi SZC Eötvös József Technikum Egészségügyi technika</v>
      </c>
      <c r="F828">
        <f t="shared" si="38"/>
        <v>0</v>
      </c>
    </row>
    <row r="829" spans="1:6" x14ac:dyDescent="0.35">
      <c r="A829" t="s">
        <v>1962</v>
      </c>
      <c r="B829">
        <v>0</v>
      </c>
      <c r="D829">
        <f t="shared" si="36"/>
        <v>84</v>
      </c>
      <c r="E829" t="str">
        <f t="shared" si="37"/>
        <v>Hódmezővásárhelyi SZC Eötvös József Technikum Gazdálkodás és menedzsment</v>
      </c>
      <c r="F829">
        <f t="shared" si="38"/>
        <v>0</v>
      </c>
    </row>
    <row r="830" spans="1:6" x14ac:dyDescent="0.35">
      <c r="A830" t="s">
        <v>1963</v>
      </c>
      <c r="B830">
        <v>0</v>
      </c>
      <c r="D830">
        <f t="shared" si="36"/>
        <v>66</v>
      </c>
      <c r="E830" t="str">
        <f t="shared" si="37"/>
        <v>Hódmezővásárhelyi SZC Eötvös József Technikum Gépészet</v>
      </c>
      <c r="F830">
        <f t="shared" si="38"/>
        <v>0</v>
      </c>
    </row>
    <row r="831" spans="1:6" x14ac:dyDescent="0.35">
      <c r="A831" t="s">
        <v>1964</v>
      </c>
      <c r="B831">
        <v>0</v>
      </c>
      <c r="D831">
        <f t="shared" si="36"/>
        <v>82</v>
      </c>
      <c r="E831" t="str">
        <f t="shared" si="37"/>
        <v>Hódmezővásárhelyi SZC Eötvös József Technikum Informatika és távközlés</v>
      </c>
      <c r="F831">
        <f t="shared" si="38"/>
        <v>0</v>
      </c>
    </row>
    <row r="832" spans="1:6" x14ac:dyDescent="0.35">
      <c r="A832" t="s">
        <v>1965</v>
      </c>
      <c r="B832">
        <v>0</v>
      </c>
      <c r="D832">
        <f t="shared" si="36"/>
        <v>63</v>
      </c>
      <c r="E832" t="str">
        <f t="shared" si="37"/>
        <v>Hódmezővásárhelyi SZC Eötvös József Technikum Sport</v>
      </c>
      <c r="F832">
        <f t="shared" si="38"/>
        <v>0</v>
      </c>
    </row>
    <row r="833" spans="1:6" x14ac:dyDescent="0.35">
      <c r="A833" t="s">
        <v>1966</v>
      </c>
      <c r="B833">
        <v>0</v>
      </c>
      <c r="D833">
        <f t="shared" si="36"/>
        <v>67</v>
      </c>
      <c r="E833" t="str">
        <f t="shared" si="37"/>
        <v>Hódmezővásárhelyi SZC Eötvös József Technikum Szépészet</v>
      </c>
      <c r="F833">
        <f t="shared" si="38"/>
        <v>0</v>
      </c>
    </row>
    <row r="834" spans="1:6" x14ac:dyDescent="0.35">
      <c r="A834" t="s">
        <v>1967</v>
      </c>
      <c r="B834">
        <v>0</v>
      </c>
      <c r="D834">
        <f t="shared" si="36"/>
        <v>84</v>
      </c>
      <c r="E834" t="str">
        <f t="shared" si="37"/>
        <v>Hódmezővásárhelyi SZC Makói Návay Lajos Technikum és Kollégium Építőipar</v>
      </c>
      <c r="F834">
        <f t="shared" si="38"/>
        <v>0</v>
      </c>
    </row>
    <row r="835" spans="1:6" x14ac:dyDescent="0.35">
      <c r="A835" t="s">
        <v>1968</v>
      </c>
      <c r="B835">
        <v>0</v>
      </c>
      <c r="D835">
        <f t="shared" ref="D835:D898" si="39">LEN(A835)</f>
        <v>101</v>
      </c>
      <c r="E835" t="str">
        <f t="shared" ref="E835:E898" si="40">LEFT(A835,D835-12)</f>
        <v>Hódmezővásárhelyi SZC Makói Návay Lajos Technikum és Kollégium Gazdálkodás és menedzsment</v>
      </c>
      <c r="F835">
        <f t="shared" ref="F835:F898" si="41">B835</f>
        <v>0</v>
      </c>
    </row>
    <row r="836" spans="1:6" x14ac:dyDescent="0.35">
      <c r="A836" t="s">
        <v>1969</v>
      </c>
      <c r="B836">
        <v>0</v>
      </c>
      <c r="D836">
        <f t="shared" si="39"/>
        <v>83</v>
      </c>
      <c r="E836" t="str">
        <f t="shared" si="40"/>
        <v>Hódmezővásárhelyi SZC Makói Návay Lajos Technikum és Kollégium Gépészet</v>
      </c>
      <c r="F836">
        <f t="shared" si="41"/>
        <v>0</v>
      </c>
    </row>
    <row r="837" spans="1:6" x14ac:dyDescent="0.35">
      <c r="A837" t="s">
        <v>1970</v>
      </c>
      <c r="B837">
        <v>0</v>
      </c>
      <c r="D837">
        <f t="shared" si="39"/>
        <v>99</v>
      </c>
      <c r="E837" t="str">
        <f t="shared" si="40"/>
        <v>Hódmezővásárhelyi SZC Makói Návay Lajos Technikum és Kollégium Informatika és távközlés</v>
      </c>
      <c r="F837">
        <f t="shared" si="41"/>
        <v>0</v>
      </c>
    </row>
    <row r="838" spans="1:6" x14ac:dyDescent="0.35">
      <c r="A838" t="s">
        <v>1971</v>
      </c>
      <c r="B838">
        <v>0</v>
      </c>
      <c r="D838">
        <f t="shared" si="39"/>
        <v>87</v>
      </c>
      <c r="E838" t="str">
        <f t="shared" si="40"/>
        <v>Hódmezővásárhelyi SZC Makói Návay Lajos Technikum és Kollégium Kereskedelem</v>
      </c>
      <c r="F838">
        <f t="shared" si="41"/>
        <v>0</v>
      </c>
    </row>
    <row r="839" spans="1:6" x14ac:dyDescent="0.35">
      <c r="A839" t="s">
        <v>1972</v>
      </c>
      <c r="B839">
        <v>0</v>
      </c>
      <c r="D839">
        <f t="shared" si="39"/>
        <v>104</v>
      </c>
      <c r="E839" t="str">
        <f t="shared" si="40"/>
        <v>Hódmezővásárhelyi SZC Makói Návay Lajos Technikum és Kollégium Közlekedés és szállítmányozás</v>
      </c>
      <c r="F839">
        <f t="shared" si="41"/>
        <v>0</v>
      </c>
    </row>
    <row r="840" spans="1:6" x14ac:dyDescent="0.35">
      <c r="A840" t="s">
        <v>1973</v>
      </c>
      <c r="B840">
        <v>0</v>
      </c>
      <c r="D840">
        <f t="shared" si="39"/>
        <v>108</v>
      </c>
      <c r="E840" t="str">
        <f t="shared" si="40"/>
        <v>Hódmezővásárhelyi SZC Makói Návay Lajos Technikum és Kollégium Specializált gép- és járműgyártás</v>
      </c>
      <c r="F840">
        <f t="shared" si="41"/>
        <v>0</v>
      </c>
    </row>
    <row r="841" spans="1:6" x14ac:dyDescent="0.35">
      <c r="A841" t="s">
        <v>1974</v>
      </c>
      <c r="B841">
        <v>0</v>
      </c>
      <c r="D841">
        <f t="shared" si="39"/>
        <v>95</v>
      </c>
      <c r="E841" t="str">
        <f t="shared" si="40"/>
        <v>Hódmezővásárhelyi SZC Makói Návay Lajos Technikum és Kollégium Turizmus-vendéglátás</v>
      </c>
      <c r="F841">
        <f t="shared" si="41"/>
        <v>0</v>
      </c>
    </row>
    <row r="842" spans="1:6" x14ac:dyDescent="0.35">
      <c r="A842" t="s">
        <v>1975</v>
      </c>
      <c r="B842">
        <v>0</v>
      </c>
      <c r="D842">
        <f t="shared" si="39"/>
        <v>77</v>
      </c>
      <c r="E842" t="str">
        <f t="shared" si="40"/>
        <v>Hódmezővásárhelyi SZC Szentesi Boros Sámuel Technikum Egészségügy</v>
      </c>
      <c r="F842">
        <f t="shared" si="41"/>
        <v>0</v>
      </c>
    </row>
    <row r="843" spans="1:6" x14ac:dyDescent="0.35">
      <c r="A843" t="s">
        <v>1976</v>
      </c>
      <c r="B843">
        <v>0</v>
      </c>
      <c r="D843">
        <f t="shared" si="39"/>
        <v>92</v>
      </c>
      <c r="E843" t="str">
        <f t="shared" si="40"/>
        <v>Hódmezővásárhelyi SZC Szentesi Boros Sámuel Technikum Gazdálkodás és menedzsment</v>
      </c>
      <c r="F843">
        <f t="shared" si="41"/>
        <v>0</v>
      </c>
    </row>
    <row r="844" spans="1:6" x14ac:dyDescent="0.35">
      <c r="A844" t="s">
        <v>1977</v>
      </c>
      <c r="B844">
        <v>0</v>
      </c>
      <c r="D844">
        <f t="shared" si="39"/>
        <v>95</v>
      </c>
      <c r="E844" t="str">
        <f t="shared" si="40"/>
        <v>Hódmezővásárhelyi SZC Szentesi Boros Sámuel Technikum Közlekedés és szállítmányozás</v>
      </c>
      <c r="F844">
        <f t="shared" si="41"/>
        <v>0</v>
      </c>
    </row>
    <row r="845" spans="1:6" x14ac:dyDescent="0.35">
      <c r="A845" t="s">
        <v>1978</v>
      </c>
      <c r="B845">
        <v>0</v>
      </c>
      <c r="D845">
        <f t="shared" si="39"/>
        <v>96</v>
      </c>
      <c r="E845" t="str">
        <f t="shared" si="40"/>
        <v>Hódmezővásárhelyi SZC Szentesi Pollák Antal Technikum Elektronika és elektrotechnika</v>
      </c>
      <c r="F845">
        <f t="shared" si="41"/>
        <v>0</v>
      </c>
    </row>
    <row r="846" spans="1:6" x14ac:dyDescent="0.35">
      <c r="A846" t="s">
        <v>1979</v>
      </c>
      <c r="B846">
        <v>0</v>
      </c>
      <c r="D846">
        <f t="shared" si="39"/>
        <v>90</v>
      </c>
      <c r="E846" t="str">
        <f t="shared" si="40"/>
        <v>Hódmezővásárhelyi SZC Szentesi Pollák Antal Technikum Informatika és távközlés</v>
      </c>
      <c r="F846">
        <f t="shared" si="41"/>
        <v>0</v>
      </c>
    </row>
    <row r="847" spans="1:6" x14ac:dyDescent="0.35">
      <c r="A847" t="s">
        <v>1980</v>
      </c>
      <c r="B847">
        <v>0</v>
      </c>
      <c r="D847">
        <f t="shared" si="39"/>
        <v>98</v>
      </c>
      <c r="E847" t="str">
        <f t="shared" si="40"/>
        <v>Hódmezővásárhelyi SZC Szentesi Zsoldos Ferenc Technikum Elektronika és elektrotechnika</v>
      </c>
      <c r="F847">
        <f t="shared" si="41"/>
        <v>0</v>
      </c>
    </row>
    <row r="848" spans="1:6" x14ac:dyDescent="0.35">
      <c r="A848" t="s">
        <v>1981</v>
      </c>
      <c r="B848">
        <v>0</v>
      </c>
      <c r="D848">
        <f t="shared" si="39"/>
        <v>75</v>
      </c>
      <c r="E848" t="str">
        <f t="shared" si="40"/>
        <v>Hódmezővásárhelyi SZC Szentesi Zsoldos Ferenc Technikum Előkész</v>
      </c>
      <c r="F848">
        <f t="shared" si="41"/>
        <v>0</v>
      </c>
    </row>
    <row r="849" spans="1:6" x14ac:dyDescent="0.35">
      <c r="A849" t="s">
        <v>1982</v>
      </c>
      <c r="B849">
        <v>0</v>
      </c>
      <c r="D849">
        <f t="shared" si="39"/>
        <v>77</v>
      </c>
      <c r="E849" t="str">
        <f t="shared" si="40"/>
        <v>Hódmezővásárhelyi SZC Szentesi Zsoldos Ferenc Technikum Építőipar</v>
      </c>
      <c r="F849">
        <f t="shared" si="41"/>
        <v>0</v>
      </c>
    </row>
    <row r="850" spans="1:6" x14ac:dyDescent="0.35">
      <c r="A850" t="s">
        <v>1983</v>
      </c>
      <c r="B850">
        <v>0</v>
      </c>
      <c r="D850">
        <f t="shared" si="39"/>
        <v>82</v>
      </c>
      <c r="E850" t="str">
        <f t="shared" si="40"/>
        <v>Hódmezővásárhelyi SZC Szentesi Zsoldos Ferenc Technikum Épületgépészet</v>
      </c>
      <c r="F850">
        <f t="shared" si="41"/>
        <v>0</v>
      </c>
    </row>
    <row r="851" spans="1:6" x14ac:dyDescent="0.35">
      <c r="A851" t="s">
        <v>1984</v>
      </c>
      <c r="B851">
        <v>0</v>
      </c>
      <c r="D851">
        <f t="shared" si="39"/>
        <v>76</v>
      </c>
      <c r="E851" t="str">
        <f t="shared" si="40"/>
        <v>Hódmezővásárhelyi SZC Szentesi Zsoldos Ferenc Technikum Gépészet</v>
      </c>
      <c r="F851">
        <f t="shared" si="41"/>
        <v>0</v>
      </c>
    </row>
    <row r="852" spans="1:6" x14ac:dyDescent="0.35">
      <c r="A852" t="s">
        <v>1985</v>
      </c>
      <c r="B852">
        <v>0</v>
      </c>
      <c r="D852">
        <f t="shared" si="39"/>
        <v>80</v>
      </c>
      <c r="E852" t="str">
        <f t="shared" si="40"/>
        <v>Hódmezővásárhelyi SZC Szentesi Zsoldos Ferenc Technikum Kereskedelem</v>
      </c>
      <c r="F852">
        <f t="shared" si="41"/>
        <v>0</v>
      </c>
    </row>
    <row r="853" spans="1:6" x14ac:dyDescent="0.35">
      <c r="A853" t="s">
        <v>1986</v>
      </c>
      <c r="B853">
        <v>0</v>
      </c>
      <c r="D853">
        <f t="shared" si="39"/>
        <v>93</v>
      </c>
      <c r="E853" t="str">
        <f t="shared" si="40"/>
        <v>Hódmezővásárhelyi SZC Szentesi Zsoldos Ferenc Technikum Rendészet és közszolgálat</v>
      </c>
      <c r="F853">
        <f t="shared" si="41"/>
        <v>0</v>
      </c>
    </row>
    <row r="854" spans="1:6" x14ac:dyDescent="0.35">
      <c r="A854" t="s">
        <v>1987</v>
      </c>
      <c r="B854">
        <v>0</v>
      </c>
      <c r="D854">
        <f t="shared" si="39"/>
        <v>101</v>
      </c>
      <c r="E854" t="str">
        <f t="shared" si="40"/>
        <v>Hódmezővásárhelyi SZC Szentesi Zsoldos Ferenc Technikum Specializált gép- és járműgyártás</v>
      </c>
      <c r="F854">
        <f t="shared" si="41"/>
        <v>0</v>
      </c>
    </row>
    <row r="855" spans="1:6" x14ac:dyDescent="0.35">
      <c r="A855" t="s">
        <v>1988</v>
      </c>
      <c r="B855">
        <v>12</v>
      </c>
      <c r="D855">
        <f t="shared" si="39"/>
        <v>77</v>
      </c>
      <c r="E855" t="str">
        <f t="shared" si="40"/>
        <v>Hódmezővásárhelyi SZC Szentesi Zsoldos Ferenc Technikum Szépészet</v>
      </c>
      <c r="F855">
        <f t="shared" si="41"/>
        <v>12</v>
      </c>
    </row>
    <row r="856" spans="1:6" x14ac:dyDescent="0.35">
      <c r="A856" t="s">
        <v>1989</v>
      </c>
      <c r="B856">
        <v>0</v>
      </c>
      <c r="D856">
        <f t="shared" si="39"/>
        <v>90</v>
      </c>
      <c r="E856" t="str">
        <f t="shared" si="40"/>
        <v>II. Rákóczi Ferenc Katolikus Gimnázium és Technikum Gazdálkodás és menedzsment</v>
      </c>
      <c r="F856">
        <f t="shared" si="41"/>
        <v>0</v>
      </c>
    </row>
    <row r="857" spans="1:6" x14ac:dyDescent="0.35">
      <c r="A857" t="s">
        <v>1990</v>
      </c>
      <c r="B857">
        <v>19</v>
      </c>
      <c r="D857">
        <f t="shared" si="39"/>
        <v>88</v>
      </c>
      <c r="E857" t="str">
        <f t="shared" si="40"/>
        <v>II. Rákóczi Ferenc Katolikus Gimnázium és Technikum Informatika és távközlés</v>
      </c>
      <c r="F857">
        <f t="shared" si="41"/>
        <v>19</v>
      </c>
    </row>
    <row r="858" spans="1:6" x14ac:dyDescent="0.35">
      <c r="A858" t="s">
        <v>1991</v>
      </c>
      <c r="B858">
        <v>25</v>
      </c>
      <c r="D858">
        <f t="shared" si="39"/>
        <v>93</v>
      </c>
      <c r="E858" t="str">
        <f t="shared" si="40"/>
        <v>II. Rákóczi Ferenc Katolikus Gimnázium és Technikum Közlekedés és szállítmányozás</v>
      </c>
      <c r="F858">
        <f t="shared" si="41"/>
        <v>25</v>
      </c>
    </row>
    <row r="859" spans="1:6" x14ac:dyDescent="0.35">
      <c r="A859" t="s">
        <v>1992</v>
      </c>
      <c r="B859">
        <v>0</v>
      </c>
      <c r="D859">
        <f t="shared" si="39"/>
        <v>88</v>
      </c>
      <c r="E859" t="str">
        <f t="shared" si="40"/>
        <v>II. Rákóczi Ferenc Katolikus Gimnázium és Technikum Mezőgazdaság és erdészet</v>
      </c>
      <c r="F859">
        <f t="shared" si="41"/>
        <v>0</v>
      </c>
    </row>
    <row r="860" spans="1:6" x14ac:dyDescent="0.35">
      <c r="A860" t="s">
        <v>1993</v>
      </c>
      <c r="B860">
        <v>0</v>
      </c>
      <c r="D860">
        <f t="shared" si="39"/>
        <v>88</v>
      </c>
      <c r="E860" t="str">
        <f t="shared" si="40"/>
        <v>Juhász Gyula Református Gimnázium, Technikum és Szakképző Iskola Egészségügy</v>
      </c>
      <c r="F860">
        <f t="shared" si="41"/>
        <v>0</v>
      </c>
    </row>
    <row r="861" spans="1:6" x14ac:dyDescent="0.35">
      <c r="A861" t="s">
        <v>1994</v>
      </c>
      <c r="B861">
        <v>0</v>
      </c>
      <c r="D861">
        <f t="shared" si="39"/>
        <v>102</v>
      </c>
      <c r="E861" t="str">
        <f t="shared" si="40"/>
        <v>Juhász Gyula Református Gimnázium, Technikum és Szakképző Iskola Rendészet és közszolgálat</v>
      </c>
      <c r="F861">
        <f t="shared" si="41"/>
        <v>0</v>
      </c>
    </row>
    <row r="862" spans="1:6" x14ac:dyDescent="0.35">
      <c r="A862" t="s">
        <v>1995</v>
      </c>
      <c r="B862">
        <v>0</v>
      </c>
      <c r="D862">
        <f t="shared" si="39"/>
        <v>86</v>
      </c>
      <c r="E862" t="str">
        <f t="shared" si="40"/>
        <v>Juhász Gyula Református Gimnázium, Technikum és Szakképző Iskola Szociális</v>
      </c>
      <c r="F862">
        <f t="shared" si="41"/>
        <v>0</v>
      </c>
    </row>
    <row r="863" spans="1:6" x14ac:dyDescent="0.35">
      <c r="A863" t="s">
        <v>1996</v>
      </c>
      <c r="B863">
        <v>10</v>
      </c>
      <c r="D863">
        <f t="shared" si="39"/>
        <v>105</v>
      </c>
      <c r="E863" t="str">
        <f t="shared" si="40"/>
        <v>Kanizsay Dorottya Katolikus Gimnázium, Egészségügyi Technikum és Szakképző Iskola Egészségügy</v>
      </c>
      <c r="F863">
        <f t="shared" si="41"/>
        <v>10</v>
      </c>
    </row>
    <row r="864" spans="1:6" x14ac:dyDescent="0.35">
      <c r="A864" t="s">
        <v>1997</v>
      </c>
      <c r="B864">
        <v>8</v>
      </c>
      <c r="D864">
        <f t="shared" si="39"/>
        <v>103</v>
      </c>
      <c r="E864" t="str">
        <f t="shared" si="40"/>
        <v>Kanizsay Dorottya Katolikus Gimnázium, Egészségügyi Technikum és Szakképző Iskola Szociális</v>
      </c>
      <c r="F864">
        <f t="shared" si="41"/>
        <v>8</v>
      </c>
    </row>
    <row r="865" spans="1:6" x14ac:dyDescent="0.35">
      <c r="A865" t="s">
        <v>1998</v>
      </c>
      <c r="B865">
        <v>0</v>
      </c>
      <c r="D865">
        <f t="shared" si="39"/>
        <v>57</v>
      </c>
      <c r="E865" t="str">
        <f t="shared" si="40"/>
        <v>Kaposvári SZC Barcsi Szakképző Iskola Előkész</v>
      </c>
      <c r="F865">
        <f t="shared" si="41"/>
        <v>0</v>
      </c>
    </row>
    <row r="866" spans="1:6" x14ac:dyDescent="0.35">
      <c r="A866" t="s">
        <v>1999</v>
      </c>
      <c r="B866">
        <v>0</v>
      </c>
      <c r="D866">
        <f t="shared" si="39"/>
        <v>59</v>
      </c>
      <c r="E866" t="str">
        <f t="shared" si="40"/>
        <v>Kaposvári SZC Barcsi Szakképző Iskola Építőipar</v>
      </c>
      <c r="F866">
        <f t="shared" si="41"/>
        <v>0</v>
      </c>
    </row>
    <row r="867" spans="1:6" x14ac:dyDescent="0.35">
      <c r="A867" t="s">
        <v>2000</v>
      </c>
      <c r="B867">
        <v>0</v>
      </c>
      <c r="D867">
        <f t="shared" si="39"/>
        <v>66</v>
      </c>
      <c r="E867" t="str">
        <f t="shared" si="40"/>
        <v>Kaposvári SZC Barcsi Szakképző Iskola Fa- és bútoripar</v>
      </c>
      <c r="F867">
        <f t="shared" si="41"/>
        <v>0</v>
      </c>
    </row>
    <row r="868" spans="1:6" x14ac:dyDescent="0.35">
      <c r="A868" t="s">
        <v>2001</v>
      </c>
      <c r="B868">
        <v>0</v>
      </c>
      <c r="D868">
        <f t="shared" si="39"/>
        <v>58</v>
      </c>
      <c r="E868" t="str">
        <f t="shared" si="40"/>
        <v>Kaposvári SZC Barcsi Szakképző Iskola Gépészet</v>
      </c>
      <c r="F868">
        <f t="shared" si="41"/>
        <v>0</v>
      </c>
    </row>
    <row r="869" spans="1:6" x14ac:dyDescent="0.35">
      <c r="A869" t="s">
        <v>2002</v>
      </c>
      <c r="B869">
        <v>0</v>
      </c>
      <c r="D869">
        <f t="shared" si="39"/>
        <v>62</v>
      </c>
      <c r="E869" t="str">
        <f t="shared" si="40"/>
        <v>Kaposvári SZC Barcsi Szakképző Iskola Kereskedelem</v>
      </c>
      <c r="F869">
        <f t="shared" si="41"/>
        <v>0</v>
      </c>
    </row>
    <row r="870" spans="1:6" x14ac:dyDescent="0.35">
      <c r="A870" t="s">
        <v>2003</v>
      </c>
      <c r="B870">
        <v>0</v>
      </c>
      <c r="D870">
        <f t="shared" si="39"/>
        <v>83</v>
      </c>
      <c r="E870" t="str">
        <f t="shared" si="40"/>
        <v>Kaposvári SZC Barcsi Szakképző Iskola Specializált gép- és járműgyártás</v>
      </c>
      <c r="F870">
        <f t="shared" si="41"/>
        <v>0</v>
      </c>
    </row>
    <row r="871" spans="1:6" x14ac:dyDescent="0.35">
      <c r="A871" t="s">
        <v>2004</v>
      </c>
      <c r="B871">
        <v>0</v>
      </c>
      <c r="D871">
        <f t="shared" si="39"/>
        <v>70</v>
      </c>
      <c r="E871" t="str">
        <f t="shared" si="40"/>
        <v>Kaposvári SZC Barcsi Szakképző Iskola Turizmus-vendéglátás</v>
      </c>
      <c r="F871">
        <f t="shared" si="41"/>
        <v>0</v>
      </c>
    </row>
    <row r="872" spans="1:6" x14ac:dyDescent="0.35">
      <c r="A872" t="s">
        <v>2005</v>
      </c>
      <c r="B872">
        <v>0</v>
      </c>
      <c r="D872">
        <f t="shared" si="39"/>
        <v>88</v>
      </c>
      <c r="E872" t="str">
        <f t="shared" si="40"/>
        <v>Kaposvári SZC Dráva Völgye Technikum és Gimnázium Gazdálkodás és menedzsment</v>
      </c>
      <c r="F872">
        <f t="shared" si="41"/>
        <v>0</v>
      </c>
    </row>
    <row r="873" spans="1:6" x14ac:dyDescent="0.35">
      <c r="A873" t="s">
        <v>2006</v>
      </c>
      <c r="B873">
        <v>0</v>
      </c>
      <c r="D873">
        <f t="shared" si="39"/>
        <v>86</v>
      </c>
      <c r="E873" t="str">
        <f t="shared" si="40"/>
        <v>Kaposvári SZC Dráva Völgye Technikum és Gimnázium Informatika és távközlés</v>
      </c>
      <c r="F873">
        <f t="shared" si="41"/>
        <v>0</v>
      </c>
    </row>
    <row r="874" spans="1:6" x14ac:dyDescent="0.35">
      <c r="A874" t="s">
        <v>2007</v>
      </c>
      <c r="B874">
        <v>18</v>
      </c>
      <c r="D874">
        <f t="shared" si="39"/>
        <v>86</v>
      </c>
      <c r="E874" t="str">
        <f t="shared" si="40"/>
        <v>Kaposvári SZC Dráva Völgye Technikum és Gimnázium Mezőgazdaság és erdészet</v>
      </c>
      <c r="F874">
        <f t="shared" si="41"/>
        <v>18</v>
      </c>
    </row>
    <row r="875" spans="1:6" x14ac:dyDescent="0.35">
      <c r="A875" t="s">
        <v>2008</v>
      </c>
      <c r="B875">
        <v>0</v>
      </c>
      <c r="D875">
        <f t="shared" si="39"/>
        <v>82</v>
      </c>
      <c r="E875" t="str">
        <f t="shared" si="40"/>
        <v>Kaposvári SZC Dráva Völgye Technikum és Gimnázium Turizmus-vendéglátás</v>
      </c>
      <c r="F875">
        <f t="shared" si="41"/>
        <v>0</v>
      </c>
    </row>
    <row r="876" spans="1:6" x14ac:dyDescent="0.35">
      <c r="A876" t="s">
        <v>2009</v>
      </c>
      <c r="B876">
        <v>0</v>
      </c>
      <c r="D876">
        <f t="shared" si="39"/>
        <v>92</v>
      </c>
      <c r="E876" t="str">
        <f t="shared" si="40"/>
        <v>Kaposvári SZC Eötvös Loránd Műszaki Technikum és Kollégium Bányászat és kohászat</v>
      </c>
      <c r="F876">
        <f t="shared" si="41"/>
        <v>0</v>
      </c>
    </row>
    <row r="877" spans="1:6" x14ac:dyDescent="0.35">
      <c r="A877" t="s">
        <v>2010</v>
      </c>
      <c r="B877">
        <v>0</v>
      </c>
      <c r="D877">
        <f t="shared" si="39"/>
        <v>101</v>
      </c>
      <c r="E877" t="str">
        <f t="shared" si="40"/>
        <v>Kaposvári SZC Eötvös Loránd Műszaki Technikum és Kollégium Elektronika és elektrotechnika</v>
      </c>
      <c r="F877">
        <f t="shared" si="41"/>
        <v>0</v>
      </c>
    </row>
    <row r="878" spans="1:6" x14ac:dyDescent="0.35">
      <c r="A878" t="s">
        <v>2011</v>
      </c>
      <c r="B878">
        <v>0</v>
      </c>
      <c r="D878">
        <f t="shared" si="39"/>
        <v>79</v>
      </c>
      <c r="E878" t="str">
        <f t="shared" si="40"/>
        <v>Kaposvári SZC Eötvös Loránd Műszaki Technikum és Kollégium Gépészet</v>
      </c>
      <c r="F878">
        <f t="shared" si="41"/>
        <v>0</v>
      </c>
    </row>
    <row r="879" spans="1:6" x14ac:dyDescent="0.35">
      <c r="A879" t="s">
        <v>2012</v>
      </c>
      <c r="B879">
        <v>0</v>
      </c>
      <c r="D879">
        <f t="shared" si="39"/>
        <v>81</v>
      </c>
      <c r="E879" t="str">
        <f t="shared" si="40"/>
        <v>Kaposvári SZC Eötvös Loránd Műszaki Technikum és Kollégium Honvédelem</v>
      </c>
      <c r="F879">
        <f t="shared" si="41"/>
        <v>0</v>
      </c>
    </row>
    <row r="880" spans="1:6" x14ac:dyDescent="0.35">
      <c r="A880" t="s">
        <v>2013</v>
      </c>
      <c r="B880">
        <v>0</v>
      </c>
      <c r="D880">
        <f t="shared" si="39"/>
        <v>95</v>
      </c>
      <c r="E880" t="str">
        <f t="shared" si="40"/>
        <v>Kaposvári SZC Eötvös Loránd Műszaki Technikum és Kollégium Informatika és távközlés</v>
      </c>
      <c r="F880">
        <f t="shared" si="41"/>
        <v>0</v>
      </c>
    </row>
    <row r="881" spans="1:6" x14ac:dyDescent="0.35">
      <c r="A881" t="s">
        <v>2014</v>
      </c>
      <c r="B881">
        <v>0</v>
      </c>
      <c r="D881">
        <f t="shared" si="39"/>
        <v>100</v>
      </c>
      <c r="E881" t="str">
        <f t="shared" si="40"/>
        <v>Kaposvári SZC Eötvös Loránd Műszaki Technikum és Kollégium Közlekedés és szállítmányozás</v>
      </c>
      <c r="F881">
        <f t="shared" si="41"/>
        <v>0</v>
      </c>
    </row>
    <row r="882" spans="1:6" x14ac:dyDescent="0.35">
      <c r="A882" t="s">
        <v>2015</v>
      </c>
      <c r="B882">
        <v>0</v>
      </c>
      <c r="D882">
        <f t="shared" si="39"/>
        <v>96</v>
      </c>
      <c r="E882" t="str">
        <f t="shared" si="40"/>
        <v>Kaposvári SZC Eötvös Loránd Műszaki Technikum és Kollégium Rendészet és közszolgálat</v>
      </c>
      <c r="F882">
        <f t="shared" si="41"/>
        <v>0</v>
      </c>
    </row>
    <row r="883" spans="1:6" x14ac:dyDescent="0.35">
      <c r="A883" t="s">
        <v>2016</v>
      </c>
      <c r="B883">
        <v>15</v>
      </c>
      <c r="D883">
        <f t="shared" si="39"/>
        <v>104</v>
      </c>
      <c r="E883" t="str">
        <f t="shared" si="40"/>
        <v>Kaposvári SZC Eötvös Loránd Műszaki Technikum és Kollégium Specializált gép- és járműgyártás</v>
      </c>
      <c r="F883">
        <f t="shared" si="41"/>
        <v>15</v>
      </c>
    </row>
    <row r="884" spans="1:6" x14ac:dyDescent="0.35">
      <c r="A884" t="s">
        <v>2017</v>
      </c>
      <c r="B884">
        <v>0</v>
      </c>
      <c r="D884">
        <f t="shared" si="39"/>
        <v>76</v>
      </c>
      <c r="E884" t="str">
        <f t="shared" si="40"/>
        <v>Kaposvári SZC Eötvös Loránd Műszaki Technikum és Kollégium Sport</v>
      </c>
      <c r="F884">
        <f t="shared" si="41"/>
        <v>0</v>
      </c>
    </row>
    <row r="885" spans="1:6" x14ac:dyDescent="0.35">
      <c r="A885" t="s">
        <v>2018</v>
      </c>
      <c r="B885">
        <v>0</v>
      </c>
      <c r="D885">
        <f t="shared" si="39"/>
        <v>77</v>
      </c>
      <c r="E885" t="str">
        <f t="shared" si="40"/>
        <v>Kaposvári SZC Jálics Ernő Szakképző Iskola és Szakiskola Gépészet</v>
      </c>
      <c r="F885">
        <f t="shared" si="41"/>
        <v>0</v>
      </c>
    </row>
    <row r="886" spans="1:6" x14ac:dyDescent="0.35">
      <c r="A886" t="s">
        <v>2019</v>
      </c>
      <c r="B886">
        <v>0</v>
      </c>
      <c r="D886">
        <f t="shared" si="39"/>
        <v>78</v>
      </c>
      <c r="E886" t="str">
        <f t="shared" si="40"/>
        <v>Kaposvári SZC Jálics Ernő Szakképző Iskola és Szakiskola Szociális</v>
      </c>
      <c r="F886">
        <f t="shared" si="41"/>
        <v>0</v>
      </c>
    </row>
    <row r="887" spans="1:6" x14ac:dyDescent="0.35">
      <c r="A887" t="s">
        <v>2020</v>
      </c>
      <c r="B887">
        <v>0</v>
      </c>
      <c r="D887">
        <f t="shared" si="39"/>
        <v>89</v>
      </c>
      <c r="E887" t="str">
        <f t="shared" si="40"/>
        <v>Kaposvári SZC Jálics Ernő Szakképző Iskola és Szakiskola Turizmus-vendéglátás</v>
      </c>
      <c r="F887">
        <f t="shared" si="41"/>
        <v>0</v>
      </c>
    </row>
    <row r="888" spans="1:6" x14ac:dyDescent="0.35">
      <c r="A888" t="s">
        <v>2021</v>
      </c>
      <c r="B888">
        <v>0</v>
      </c>
      <c r="D888">
        <f t="shared" si="39"/>
        <v>78</v>
      </c>
      <c r="E888" t="str">
        <f t="shared" si="40"/>
        <v>Kaposvári SZC Lamping József Technikum és Szakképző Iskola Előkész</v>
      </c>
      <c r="F888">
        <f t="shared" si="41"/>
        <v>0</v>
      </c>
    </row>
    <row r="889" spans="1:6" x14ac:dyDescent="0.35">
      <c r="A889" t="s">
        <v>2022</v>
      </c>
      <c r="B889">
        <v>0</v>
      </c>
      <c r="D889">
        <f t="shared" si="39"/>
        <v>80</v>
      </c>
      <c r="E889" t="str">
        <f t="shared" si="40"/>
        <v>Kaposvári SZC Lamping József Technikum és Szakképző Iskola Építőipar</v>
      </c>
      <c r="F889">
        <f t="shared" si="41"/>
        <v>0</v>
      </c>
    </row>
    <row r="890" spans="1:6" x14ac:dyDescent="0.35">
      <c r="A890" t="s">
        <v>2023</v>
      </c>
      <c r="B890">
        <v>0</v>
      </c>
      <c r="D890">
        <f t="shared" si="39"/>
        <v>85</v>
      </c>
      <c r="E890" t="str">
        <f t="shared" si="40"/>
        <v>Kaposvári SZC Lamping József Technikum és Szakképző Iskola Épületgépészet</v>
      </c>
      <c r="F890">
        <f t="shared" si="41"/>
        <v>0</v>
      </c>
    </row>
    <row r="891" spans="1:6" x14ac:dyDescent="0.35">
      <c r="A891" t="s">
        <v>2024</v>
      </c>
      <c r="B891">
        <v>0</v>
      </c>
      <c r="D891">
        <f t="shared" si="39"/>
        <v>87</v>
      </c>
      <c r="E891" t="str">
        <f t="shared" si="40"/>
        <v>Kaposvári SZC Lamping József Technikum és Szakképző Iskola Fa- és bútoripar</v>
      </c>
      <c r="F891">
        <f t="shared" si="41"/>
        <v>0</v>
      </c>
    </row>
    <row r="892" spans="1:6" x14ac:dyDescent="0.35">
      <c r="A892" t="s">
        <v>2025</v>
      </c>
      <c r="B892">
        <v>0</v>
      </c>
      <c r="D892">
        <f t="shared" si="39"/>
        <v>97</v>
      </c>
      <c r="E892" t="str">
        <f t="shared" si="40"/>
        <v>Kaposvári SZC Lamping József Technikum és Szakképző Iskola Környezetvédelem és vízügy</v>
      </c>
      <c r="F892">
        <f t="shared" si="41"/>
        <v>0</v>
      </c>
    </row>
    <row r="893" spans="1:6" x14ac:dyDescent="0.35">
      <c r="A893" t="s">
        <v>2026</v>
      </c>
      <c r="B893">
        <v>0</v>
      </c>
      <c r="D893">
        <f t="shared" si="39"/>
        <v>80</v>
      </c>
      <c r="E893" t="str">
        <f t="shared" si="40"/>
        <v>Kaposvári SZC Lamping József Technikum és Szakképző Iskola Szépészet</v>
      </c>
      <c r="F893">
        <f t="shared" si="41"/>
        <v>0</v>
      </c>
    </row>
    <row r="894" spans="1:6" x14ac:dyDescent="0.35">
      <c r="A894" t="s">
        <v>2027</v>
      </c>
      <c r="B894">
        <v>0</v>
      </c>
      <c r="D894">
        <f t="shared" si="39"/>
        <v>80</v>
      </c>
      <c r="E894" t="str">
        <f t="shared" si="40"/>
        <v>Kaposvári SZC Nagyatádi Ady Endre Technikum és Gimnázium Egészségügy</v>
      </c>
      <c r="F894">
        <f t="shared" si="41"/>
        <v>0</v>
      </c>
    </row>
    <row r="895" spans="1:6" x14ac:dyDescent="0.35">
      <c r="A895" t="s">
        <v>2028</v>
      </c>
      <c r="B895">
        <v>0</v>
      </c>
      <c r="D895">
        <f t="shared" si="39"/>
        <v>95</v>
      </c>
      <c r="E895" t="str">
        <f t="shared" si="40"/>
        <v>Kaposvári SZC Nagyatádi Ady Endre Technikum és Gimnázium Gazdálkodás és menedzsment</v>
      </c>
      <c r="F895">
        <f t="shared" si="41"/>
        <v>0</v>
      </c>
    </row>
    <row r="896" spans="1:6" x14ac:dyDescent="0.35">
      <c r="A896" t="s">
        <v>2029</v>
      </c>
      <c r="B896">
        <v>0</v>
      </c>
      <c r="D896">
        <f t="shared" si="39"/>
        <v>77</v>
      </c>
      <c r="E896" t="str">
        <f t="shared" si="40"/>
        <v>Kaposvári SZC Nagyatádi Ady Endre Technikum és Gimnázium Gépészet</v>
      </c>
      <c r="F896">
        <f t="shared" si="41"/>
        <v>0</v>
      </c>
    </row>
    <row r="897" spans="1:6" x14ac:dyDescent="0.35">
      <c r="A897" t="s">
        <v>2030</v>
      </c>
      <c r="B897">
        <v>0</v>
      </c>
      <c r="D897">
        <f t="shared" si="39"/>
        <v>93</v>
      </c>
      <c r="E897" t="str">
        <f t="shared" si="40"/>
        <v>Kaposvári SZC Nagyatádi Ady Endre Technikum és Gimnázium Informatika és távközlés</v>
      </c>
      <c r="F897">
        <f t="shared" si="41"/>
        <v>0</v>
      </c>
    </row>
    <row r="898" spans="1:6" x14ac:dyDescent="0.35">
      <c r="A898" t="s">
        <v>2031</v>
      </c>
      <c r="B898">
        <v>0</v>
      </c>
      <c r="D898">
        <f t="shared" si="39"/>
        <v>60</v>
      </c>
      <c r="E898" t="str">
        <f t="shared" si="40"/>
        <v>Kaposvári SZC Nagyatádi Ady Endre Technikum és G</v>
      </c>
      <c r="F898">
        <f t="shared" si="41"/>
        <v>0</v>
      </c>
    </row>
    <row r="899" spans="1:6" x14ac:dyDescent="0.35">
      <c r="A899" t="s">
        <v>2032</v>
      </c>
      <c r="B899">
        <v>0</v>
      </c>
      <c r="D899">
        <f t="shared" ref="D899:D962" si="42">LEN(A899)</f>
        <v>78</v>
      </c>
      <c r="E899" t="str">
        <f t="shared" ref="E899:E962" si="43">LEFT(A899,D899-12)</f>
        <v>Kaposvári SZC Nagyatádi Ady Endre Technikum és Gimnázium Szociális</v>
      </c>
      <c r="F899">
        <f t="shared" ref="F899:F962" si="44">B899</f>
        <v>0</v>
      </c>
    </row>
    <row r="900" spans="1:6" x14ac:dyDescent="0.35">
      <c r="A900" t="s">
        <v>2033</v>
      </c>
      <c r="B900">
        <v>0</v>
      </c>
      <c r="D900">
        <f t="shared" si="42"/>
        <v>89</v>
      </c>
      <c r="E900" t="str">
        <f t="shared" si="43"/>
        <v>Kaposvári SZC Nagyatádi Ady Endre Technikum és Gimnázium Turizmus-vendéglátás</v>
      </c>
      <c r="F900">
        <f t="shared" si="44"/>
        <v>0</v>
      </c>
    </row>
    <row r="901" spans="1:6" x14ac:dyDescent="0.35">
      <c r="A901" t="s">
        <v>2034</v>
      </c>
      <c r="B901">
        <v>0</v>
      </c>
      <c r="D901">
        <f t="shared" si="42"/>
        <v>62</v>
      </c>
      <c r="E901" t="str">
        <f t="shared" si="43"/>
        <v>Kaposvári SZC Nagyatádi Szakképző Iskola Építőipar</v>
      </c>
      <c r="F901">
        <f t="shared" si="44"/>
        <v>0</v>
      </c>
    </row>
    <row r="902" spans="1:6" x14ac:dyDescent="0.35">
      <c r="A902" t="s">
        <v>2035</v>
      </c>
      <c r="B902">
        <v>0</v>
      </c>
      <c r="D902">
        <f t="shared" si="42"/>
        <v>61</v>
      </c>
      <c r="E902" t="str">
        <f t="shared" si="43"/>
        <v>Kaposvári SZC Nagyatádi Szakképző Iskola Gépészet</v>
      </c>
      <c r="F902">
        <f t="shared" si="44"/>
        <v>0</v>
      </c>
    </row>
    <row r="903" spans="1:6" x14ac:dyDescent="0.35">
      <c r="A903" t="s">
        <v>2036</v>
      </c>
      <c r="B903">
        <v>0</v>
      </c>
      <c r="D903">
        <f t="shared" si="42"/>
        <v>65</v>
      </c>
      <c r="E903" t="str">
        <f t="shared" si="43"/>
        <v>Kaposvári SZC Nagyatádi Szakképző Iskola Kereskedelem</v>
      </c>
      <c r="F903">
        <f t="shared" si="44"/>
        <v>0</v>
      </c>
    </row>
    <row r="904" spans="1:6" x14ac:dyDescent="0.35">
      <c r="A904" t="s">
        <v>2037</v>
      </c>
      <c r="B904">
        <v>0</v>
      </c>
      <c r="D904">
        <f t="shared" si="42"/>
        <v>73</v>
      </c>
      <c r="E904" t="str">
        <f t="shared" si="43"/>
        <v>Kaposvári SZC Nagyatádi Szakképző Iskola Turizmus-vendéglátás</v>
      </c>
      <c r="F904">
        <f t="shared" si="44"/>
        <v>0</v>
      </c>
    </row>
    <row r="905" spans="1:6" x14ac:dyDescent="0.35">
      <c r="A905" t="s">
        <v>2038</v>
      </c>
      <c r="B905">
        <v>0</v>
      </c>
      <c r="D905">
        <f t="shared" si="42"/>
        <v>91</v>
      </c>
      <c r="E905" t="str">
        <f t="shared" si="43"/>
        <v>Kaposvári SZC Noszlopy Gáspár Közgazdasági Technikum Gazdálkodás és menedzsment</v>
      </c>
      <c r="F905">
        <f t="shared" si="44"/>
        <v>0</v>
      </c>
    </row>
    <row r="906" spans="1:6" x14ac:dyDescent="0.35">
      <c r="A906" t="s">
        <v>2039</v>
      </c>
      <c r="B906">
        <v>0</v>
      </c>
      <c r="D906">
        <f t="shared" si="42"/>
        <v>89</v>
      </c>
      <c r="E906" t="str">
        <f t="shared" si="43"/>
        <v>Kaposvári SZC Noszlopy Gáspár Közgazdasági Technikum Informatika és távközlés</v>
      </c>
      <c r="F906">
        <f t="shared" si="44"/>
        <v>0</v>
      </c>
    </row>
    <row r="907" spans="1:6" x14ac:dyDescent="0.35">
      <c r="A907" t="s">
        <v>2040</v>
      </c>
      <c r="B907">
        <v>0</v>
      </c>
      <c r="D907">
        <f t="shared" si="42"/>
        <v>77</v>
      </c>
      <c r="E907" t="str">
        <f t="shared" si="43"/>
        <v>Kaposvári SZC Noszlopy Gáspár Közgazdasági Technikum Kereskedelem</v>
      </c>
      <c r="F907">
        <f t="shared" si="44"/>
        <v>0</v>
      </c>
    </row>
    <row r="908" spans="1:6" x14ac:dyDescent="0.35">
      <c r="A908" t="s">
        <v>2041</v>
      </c>
      <c r="B908">
        <v>0</v>
      </c>
      <c r="D908">
        <f t="shared" si="42"/>
        <v>94</v>
      </c>
      <c r="E908" t="str">
        <f t="shared" si="43"/>
        <v>Kaposvári SZC Noszlopy Gáspár Közgazdasági Technikum Közlekedés és szállítmányozás</v>
      </c>
      <c r="F908">
        <f t="shared" si="44"/>
        <v>0</v>
      </c>
    </row>
    <row r="909" spans="1:6" x14ac:dyDescent="0.35">
      <c r="A909" t="s">
        <v>2042</v>
      </c>
      <c r="B909">
        <v>0</v>
      </c>
      <c r="D909">
        <f t="shared" si="42"/>
        <v>85</v>
      </c>
      <c r="E909" t="str">
        <f t="shared" si="43"/>
        <v>Kaposvári SZC Noszlopy Gáspár Közgazdasági Technikum Turizmus-vendéglátás</v>
      </c>
      <c r="F909">
        <f t="shared" si="44"/>
        <v>0</v>
      </c>
    </row>
    <row r="910" spans="1:6" x14ac:dyDescent="0.35">
      <c r="A910" t="s">
        <v>2043</v>
      </c>
      <c r="B910">
        <v>0</v>
      </c>
      <c r="D910">
        <f t="shared" si="42"/>
        <v>99</v>
      </c>
      <c r="E910" t="str">
        <f t="shared" si="43"/>
        <v>Kaposvári SZC Rudnay Gyula Szakképző Iskola és Kollégium Elektronika és elektrotechnika</v>
      </c>
      <c r="F910">
        <f t="shared" si="44"/>
        <v>0</v>
      </c>
    </row>
    <row r="911" spans="1:6" x14ac:dyDescent="0.35">
      <c r="A911" t="s">
        <v>2044</v>
      </c>
      <c r="B911">
        <v>0</v>
      </c>
      <c r="D911">
        <f t="shared" si="42"/>
        <v>95</v>
      </c>
      <c r="E911" t="str">
        <f t="shared" si="43"/>
        <v>Kaposvári SZC Rudnay Gyula Szakképző Iskola és Kollégium Gazdálkodás és menedzsment</v>
      </c>
      <c r="F911">
        <f t="shared" si="44"/>
        <v>0</v>
      </c>
    </row>
    <row r="912" spans="1:6" x14ac:dyDescent="0.35">
      <c r="A912" t="s">
        <v>2045</v>
      </c>
      <c r="B912">
        <v>0</v>
      </c>
      <c r="D912">
        <f t="shared" si="42"/>
        <v>77</v>
      </c>
      <c r="E912" t="str">
        <f t="shared" si="43"/>
        <v>Kaposvári SZC Rudnay Gyula Szakképző Iskola és Kollégium Gépészet</v>
      </c>
      <c r="F912">
        <f t="shared" si="44"/>
        <v>0</v>
      </c>
    </row>
    <row r="913" spans="1:6" x14ac:dyDescent="0.35">
      <c r="A913" t="s">
        <v>2046</v>
      </c>
      <c r="B913">
        <v>0</v>
      </c>
      <c r="D913">
        <f t="shared" si="42"/>
        <v>93</v>
      </c>
      <c r="E913" t="str">
        <f t="shared" si="43"/>
        <v>Kaposvári SZC Rudnay Gyula Szakképző Iskola és Kollégium Mezőgazdaság és erdészet</v>
      </c>
      <c r="F913">
        <f t="shared" si="44"/>
        <v>0</v>
      </c>
    </row>
    <row r="914" spans="1:6" x14ac:dyDescent="0.35">
      <c r="A914" t="s">
        <v>2047</v>
      </c>
      <c r="B914">
        <v>0</v>
      </c>
      <c r="D914">
        <f t="shared" si="42"/>
        <v>94</v>
      </c>
      <c r="E914" t="str">
        <f t="shared" si="43"/>
        <v>Kaposvári SZC Rudnay Gyula Szakképző Iskola és Kollégium Rendészet és közszolgálat</v>
      </c>
      <c r="F914">
        <f t="shared" si="44"/>
        <v>0</v>
      </c>
    </row>
    <row r="915" spans="1:6" x14ac:dyDescent="0.35">
      <c r="A915" t="s">
        <v>2048</v>
      </c>
      <c r="B915">
        <v>0</v>
      </c>
      <c r="D915">
        <f t="shared" si="42"/>
        <v>89</v>
      </c>
      <c r="E915" t="str">
        <f t="shared" si="43"/>
        <v>Kaposvári SZC Rudnay Gyula Szakképző Iskola és Kollégium Turizmus-vendéglátás</v>
      </c>
      <c r="F915">
        <f t="shared" si="44"/>
        <v>0</v>
      </c>
    </row>
    <row r="916" spans="1:6" x14ac:dyDescent="0.35">
      <c r="A916" t="s">
        <v>2049</v>
      </c>
      <c r="B916">
        <v>0</v>
      </c>
      <c r="D916">
        <f t="shared" si="42"/>
        <v>85</v>
      </c>
      <c r="E916" t="str">
        <f t="shared" si="43"/>
        <v>Kaposvári SZC Széchenyi István Technikum és Szakképző Iskola Kereskedelem</v>
      </c>
      <c r="F916">
        <f t="shared" si="44"/>
        <v>0</v>
      </c>
    </row>
    <row r="917" spans="1:6" x14ac:dyDescent="0.35">
      <c r="A917" t="s">
        <v>2050</v>
      </c>
      <c r="B917">
        <v>0</v>
      </c>
      <c r="D917">
        <f t="shared" si="42"/>
        <v>93</v>
      </c>
      <c r="E917" t="str">
        <f t="shared" si="43"/>
        <v>Kaposvári SZC Széchenyi István Technikum és Szakképző Iskola Turizmus-vendéglátás</v>
      </c>
      <c r="F917">
        <f t="shared" si="44"/>
        <v>0</v>
      </c>
    </row>
    <row r="918" spans="1:6" x14ac:dyDescent="0.35">
      <c r="A918" t="s">
        <v>2051</v>
      </c>
      <c r="B918">
        <v>0</v>
      </c>
      <c r="D918">
        <f t="shared" si="42"/>
        <v>98</v>
      </c>
      <c r="E918" t="str">
        <f t="shared" si="43"/>
        <v>Karcagi SZC Hámori András Technikum és Szakképző Iskola Elektronika és elektrotechnika</v>
      </c>
      <c r="F918">
        <f t="shared" si="44"/>
        <v>0</v>
      </c>
    </row>
    <row r="919" spans="1:6" x14ac:dyDescent="0.35">
      <c r="A919" t="s">
        <v>2052</v>
      </c>
      <c r="B919">
        <v>0</v>
      </c>
      <c r="D919">
        <f t="shared" si="42"/>
        <v>77</v>
      </c>
      <c r="E919" t="str">
        <f t="shared" si="43"/>
        <v>Karcagi SZC Hámori András Technikum és Szakképző Iskola Építőipar</v>
      </c>
      <c r="F919">
        <f t="shared" si="44"/>
        <v>0</v>
      </c>
    </row>
    <row r="920" spans="1:6" x14ac:dyDescent="0.35">
      <c r="A920" t="s">
        <v>2053</v>
      </c>
      <c r="B920">
        <v>0</v>
      </c>
      <c r="D920">
        <f t="shared" si="42"/>
        <v>94</v>
      </c>
      <c r="E920" t="str">
        <f t="shared" si="43"/>
        <v>Karcagi SZC Hámori András Technikum és Szakképző Iskola Gazdálkodás és menedzsment</v>
      </c>
      <c r="F920">
        <f t="shared" si="44"/>
        <v>0</v>
      </c>
    </row>
    <row r="921" spans="1:6" x14ac:dyDescent="0.35">
      <c r="A921" t="s">
        <v>2054</v>
      </c>
      <c r="B921">
        <v>0</v>
      </c>
      <c r="D921">
        <f t="shared" si="42"/>
        <v>76</v>
      </c>
      <c r="E921" t="str">
        <f t="shared" si="43"/>
        <v>Karcagi SZC Hámori András Technikum és Szakképző Iskola Gépészet</v>
      </c>
      <c r="F921">
        <f t="shared" si="44"/>
        <v>0</v>
      </c>
    </row>
    <row r="922" spans="1:6" x14ac:dyDescent="0.35">
      <c r="A922" t="s">
        <v>2055</v>
      </c>
      <c r="B922">
        <v>0</v>
      </c>
      <c r="D922">
        <f t="shared" si="42"/>
        <v>92</v>
      </c>
      <c r="E922" t="str">
        <f t="shared" si="43"/>
        <v>Karcagi SZC Hámori András Technikum és Szakképző Iskola Informatika és távközlés</v>
      </c>
      <c r="F922">
        <f t="shared" si="44"/>
        <v>0</v>
      </c>
    </row>
    <row r="923" spans="1:6" x14ac:dyDescent="0.35">
      <c r="A923" t="s">
        <v>2056</v>
      </c>
      <c r="B923">
        <v>0</v>
      </c>
      <c r="D923">
        <f t="shared" si="42"/>
        <v>80</v>
      </c>
      <c r="E923" t="str">
        <f t="shared" si="43"/>
        <v>Karcagi SZC Hámori András Technikum és Szakképző Iskola Kereskedelem</v>
      </c>
      <c r="F923">
        <f t="shared" si="44"/>
        <v>0</v>
      </c>
    </row>
    <row r="924" spans="1:6" x14ac:dyDescent="0.35">
      <c r="A924" t="s">
        <v>2057</v>
      </c>
      <c r="B924">
        <v>0</v>
      </c>
      <c r="D924">
        <f t="shared" si="42"/>
        <v>77</v>
      </c>
      <c r="E924" t="str">
        <f t="shared" si="43"/>
        <v>Karcagi SZC Hámori András Technikum és Szakképző Iskola Szépészet</v>
      </c>
      <c r="F924">
        <f t="shared" si="44"/>
        <v>0</v>
      </c>
    </row>
    <row r="925" spans="1:6" x14ac:dyDescent="0.35">
      <c r="A925" t="s">
        <v>2058</v>
      </c>
      <c r="B925">
        <v>0</v>
      </c>
      <c r="D925">
        <f t="shared" si="42"/>
        <v>88</v>
      </c>
      <c r="E925" t="str">
        <f t="shared" si="43"/>
        <v>Karcagi SZC Hámori András Technikum és Szakképző Iskola Turizmus-vendéglátás</v>
      </c>
      <c r="F925">
        <f t="shared" si="44"/>
        <v>0</v>
      </c>
    </row>
    <row r="926" spans="1:6" x14ac:dyDescent="0.35">
      <c r="A926" t="s">
        <v>2059</v>
      </c>
      <c r="B926">
        <v>0</v>
      </c>
      <c r="D926">
        <f t="shared" si="42"/>
        <v>77</v>
      </c>
      <c r="E926" t="str">
        <f t="shared" si="43"/>
        <v>Karcagi SZC Kunszentmártoni Technikum és Szakképző Iskola Előkész</v>
      </c>
      <c r="F926">
        <f t="shared" si="44"/>
        <v>0</v>
      </c>
    </row>
    <row r="927" spans="1:6" x14ac:dyDescent="0.35">
      <c r="A927" t="s">
        <v>2060</v>
      </c>
      <c r="B927">
        <v>0</v>
      </c>
      <c r="D927">
        <f t="shared" si="42"/>
        <v>79</v>
      </c>
      <c r="E927" t="str">
        <f t="shared" si="43"/>
        <v>Karcagi SZC Kunszentmártoni Technikum és Szakképző Iskola Építőipar</v>
      </c>
      <c r="F927">
        <f t="shared" si="44"/>
        <v>0</v>
      </c>
    </row>
    <row r="928" spans="1:6" x14ac:dyDescent="0.35">
      <c r="A928" t="s">
        <v>2061</v>
      </c>
      <c r="B928">
        <v>0</v>
      </c>
      <c r="D928">
        <f t="shared" si="42"/>
        <v>78</v>
      </c>
      <c r="E928" t="str">
        <f t="shared" si="43"/>
        <v>Karcagi SZC Kunszentmártoni Technikum és Szakképző Iskola Gépészet</v>
      </c>
      <c r="F928">
        <f t="shared" si="44"/>
        <v>0</v>
      </c>
    </row>
    <row r="929" spans="1:6" x14ac:dyDescent="0.35">
      <c r="A929" t="s">
        <v>2062</v>
      </c>
      <c r="B929">
        <v>0</v>
      </c>
      <c r="D929">
        <f t="shared" si="42"/>
        <v>94</v>
      </c>
      <c r="E929" t="str">
        <f t="shared" si="43"/>
        <v>Karcagi SZC Kunszentmártoni Technikum és Szakképző Iskola Informatika és távközlés</v>
      </c>
      <c r="F929">
        <f t="shared" si="44"/>
        <v>0</v>
      </c>
    </row>
    <row r="930" spans="1:6" x14ac:dyDescent="0.35">
      <c r="A930" t="s">
        <v>2063</v>
      </c>
      <c r="B930">
        <v>0</v>
      </c>
      <c r="D930">
        <f t="shared" si="42"/>
        <v>82</v>
      </c>
      <c r="E930" t="str">
        <f t="shared" si="43"/>
        <v>Karcagi SZC Kunszentmártoni Technikum és Szakképző Iskola Kereskedelem</v>
      </c>
      <c r="F930">
        <f t="shared" si="44"/>
        <v>0</v>
      </c>
    </row>
    <row r="931" spans="1:6" x14ac:dyDescent="0.35">
      <c r="A931" t="s">
        <v>2064</v>
      </c>
      <c r="B931">
        <v>0</v>
      </c>
      <c r="D931">
        <f t="shared" si="42"/>
        <v>94</v>
      </c>
      <c r="E931" t="str">
        <f t="shared" si="43"/>
        <v>Karcagi SZC Kunszentmártoni Technikum és Szakképző Iskola Mezőgazdaság és erdészet</v>
      </c>
      <c r="F931">
        <f t="shared" si="44"/>
        <v>0</v>
      </c>
    </row>
    <row r="932" spans="1:6" x14ac:dyDescent="0.35">
      <c r="A932" t="s">
        <v>2065</v>
      </c>
      <c r="B932">
        <v>0</v>
      </c>
      <c r="D932">
        <f t="shared" si="42"/>
        <v>61</v>
      </c>
      <c r="E932" t="str">
        <f t="shared" si="43"/>
        <v>Karcagi SZC Kunszentmártoni Technikum és Szakképz</v>
      </c>
      <c r="F932">
        <f t="shared" si="44"/>
        <v>0</v>
      </c>
    </row>
    <row r="933" spans="1:6" x14ac:dyDescent="0.35">
      <c r="A933" t="s">
        <v>2066</v>
      </c>
      <c r="B933">
        <v>0</v>
      </c>
      <c r="D933">
        <f t="shared" si="42"/>
        <v>95</v>
      </c>
      <c r="E933" t="str">
        <f t="shared" si="43"/>
        <v>Karcagi SZC Kunszentmártoni Technikum és Szakképző Iskola Rendészet és közszolgálat</v>
      </c>
      <c r="F933">
        <f t="shared" si="44"/>
        <v>0</v>
      </c>
    </row>
    <row r="934" spans="1:6" x14ac:dyDescent="0.35">
      <c r="A934" t="s">
        <v>2067</v>
      </c>
      <c r="B934">
        <v>0</v>
      </c>
      <c r="D934">
        <f t="shared" si="42"/>
        <v>90</v>
      </c>
      <c r="E934" t="str">
        <f t="shared" si="43"/>
        <v>Karcagi SZC Kunszentmártoni Technikum és Szakképző Iskola Turizmus-vendéglátás</v>
      </c>
      <c r="F934">
        <f t="shared" si="44"/>
        <v>0</v>
      </c>
    </row>
    <row r="935" spans="1:6" x14ac:dyDescent="0.35">
      <c r="A935" t="s">
        <v>2068</v>
      </c>
      <c r="B935">
        <v>0</v>
      </c>
      <c r="D935">
        <f t="shared" si="42"/>
        <v>98</v>
      </c>
      <c r="E935" t="str">
        <f t="shared" si="43"/>
        <v>Karcagi SZC Lábassy János Technikum és Szakképző Iskola Elektronika és elektrotechnika</v>
      </c>
      <c r="F935">
        <f t="shared" si="44"/>
        <v>0</v>
      </c>
    </row>
    <row r="936" spans="1:6" x14ac:dyDescent="0.35">
      <c r="A936" t="s">
        <v>2069</v>
      </c>
      <c r="B936">
        <v>0</v>
      </c>
      <c r="D936">
        <f t="shared" si="42"/>
        <v>75</v>
      </c>
      <c r="E936" t="str">
        <f t="shared" si="43"/>
        <v>Karcagi SZC Lábassy János Technikum és Szakképző Iskola Előkész</v>
      </c>
      <c r="F936">
        <f t="shared" si="44"/>
        <v>0</v>
      </c>
    </row>
    <row r="937" spans="1:6" x14ac:dyDescent="0.35">
      <c r="A937" t="s">
        <v>2070</v>
      </c>
      <c r="B937">
        <v>0</v>
      </c>
      <c r="D937">
        <f t="shared" si="42"/>
        <v>77</v>
      </c>
      <c r="E937" t="str">
        <f t="shared" si="43"/>
        <v>Karcagi SZC Lábassy János Technikum és Szakképző Iskola Építőipar</v>
      </c>
      <c r="F937">
        <f t="shared" si="44"/>
        <v>0</v>
      </c>
    </row>
    <row r="938" spans="1:6" x14ac:dyDescent="0.35">
      <c r="A938" t="s">
        <v>2071</v>
      </c>
      <c r="B938">
        <v>0</v>
      </c>
      <c r="D938">
        <f t="shared" si="42"/>
        <v>84</v>
      </c>
      <c r="E938" t="str">
        <f t="shared" si="43"/>
        <v>Karcagi SZC Lábassy János Technikum és Szakképző Iskola Fa- és bútoripar</v>
      </c>
      <c r="F938">
        <f t="shared" si="44"/>
        <v>0</v>
      </c>
    </row>
    <row r="939" spans="1:6" x14ac:dyDescent="0.35">
      <c r="A939" t="s">
        <v>2072</v>
      </c>
      <c r="B939">
        <v>0</v>
      </c>
      <c r="D939">
        <f t="shared" si="42"/>
        <v>76</v>
      </c>
      <c r="E939" t="str">
        <f t="shared" si="43"/>
        <v>Karcagi SZC Lábassy János Technikum és Szakképző Iskola Gépészet</v>
      </c>
      <c r="F939">
        <f t="shared" si="44"/>
        <v>0</v>
      </c>
    </row>
    <row r="940" spans="1:6" x14ac:dyDescent="0.35">
      <c r="A940" t="s">
        <v>2073</v>
      </c>
      <c r="B940">
        <v>0</v>
      </c>
      <c r="D940">
        <f t="shared" si="42"/>
        <v>80</v>
      </c>
      <c r="E940" t="str">
        <f t="shared" si="43"/>
        <v>Karcagi SZC Lábassy János Technikum és Szakképző Iskola Kereskedelem</v>
      </c>
      <c r="F940">
        <f t="shared" si="44"/>
        <v>0</v>
      </c>
    </row>
    <row r="941" spans="1:6" x14ac:dyDescent="0.35">
      <c r="A941" t="s">
        <v>2074</v>
      </c>
      <c r="B941">
        <v>0</v>
      </c>
      <c r="D941">
        <f t="shared" si="42"/>
        <v>75</v>
      </c>
      <c r="E941" t="str">
        <f t="shared" si="43"/>
        <v>Karcagi SZC Lábassy János Technikum és Szakképző Iskola Kreatív</v>
      </c>
      <c r="F941">
        <f t="shared" si="44"/>
        <v>0</v>
      </c>
    </row>
    <row r="942" spans="1:6" x14ac:dyDescent="0.35">
      <c r="A942" t="s">
        <v>2075</v>
      </c>
      <c r="B942">
        <v>0</v>
      </c>
      <c r="D942">
        <f t="shared" si="42"/>
        <v>77</v>
      </c>
      <c r="E942" t="str">
        <f t="shared" si="43"/>
        <v>Karcagi SZC Lábassy János Technikum és Szakképző Iskola Szépészet</v>
      </c>
      <c r="F942">
        <f t="shared" si="44"/>
        <v>0</v>
      </c>
    </row>
    <row r="943" spans="1:6" x14ac:dyDescent="0.35">
      <c r="A943" t="s">
        <v>2076</v>
      </c>
      <c r="B943">
        <v>0</v>
      </c>
      <c r="D943">
        <f t="shared" si="42"/>
        <v>77</v>
      </c>
      <c r="E943" t="str">
        <f t="shared" si="43"/>
        <v>Karcagi SZC Lábassy János Technikum és Szakképző Iskola Szociális</v>
      </c>
      <c r="F943">
        <f t="shared" si="44"/>
        <v>0</v>
      </c>
    </row>
    <row r="944" spans="1:6" x14ac:dyDescent="0.35">
      <c r="A944" t="s">
        <v>2077</v>
      </c>
      <c r="B944">
        <v>0</v>
      </c>
      <c r="D944">
        <f t="shared" si="42"/>
        <v>70</v>
      </c>
      <c r="E944" t="str">
        <f t="shared" si="43"/>
        <v>Karcagi SZC Mezőtúri Szakképző Iskola és Kollégium Előkész</v>
      </c>
      <c r="F944">
        <f t="shared" si="44"/>
        <v>0</v>
      </c>
    </row>
    <row r="945" spans="1:6" x14ac:dyDescent="0.35">
      <c r="A945" t="s">
        <v>2078</v>
      </c>
      <c r="B945">
        <v>0</v>
      </c>
      <c r="D945">
        <f t="shared" si="42"/>
        <v>72</v>
      </c>
      <c r="E945" t="str">
        <f t="shared" si="43"/>
        <v>Karcagi SZC Mezőtúri Szakképző Iskola és Kollégium Építőipar</v>
      </c>
      <c r="F945">
        <f t="shared" si="44"/>
        <v>0</v>
      </c>
    </row>
    <row r="946" spans="1:6" x14ac:dyDescent="0.35">
      <c r="A946" t="s">
        <v>2079</v>
      </c>
      <c r="B946">
        <v>0</v>
      </c>
      <c r="D946">
        <f t="shared" si="42"/>
        <v>79</v>
      </c>
      <c r="E946" t="str">
        <f t="shared" si="43"/>
        <v>Karcagi SZC Mezőtúri Szakképző Iskola és Kollégium Fa- és bútoripar</v>
      </c>
      <c r="F946">
        <f t="shared" si="44"/>
        <v>0</v>
      </c>
    </row>
    <row r="947" spans="1:6" x14ac:dyDescent="0.35">
      <c r="A947" t="s">
        <v>2080</v>
      </c>
      <c r="B947">
        <v>0</v>
      </c>
      <c r="D947">
        <f t="shared" si="42"/>
        <v>71</v>
      </c>
      <c r="E947" t="str">
        <f t="shared" si="43"/>
        <v>Karcagi SZC Mezőtúri Szakképző Iskola és Kollégium Gépészet</v>
      </c>
      <c r="F947">
        <f t="shared" si="44"/>
        <v>0</v>
      </c>
    </row>
    <row r="948" spans="1:6" x14ac:dyDescent="0.35">
      <c r="A948" t="s">
        <v>2081</v>
      </c>
      <c r="B948">
        <v>0</v>
      </c>
      <c r="D948">
        <f t="shared" si="42"/>
        <v>83</v>
      </c>
      <c r="E948" t="str">
        <f t="shared" si="43"/>
        <v>Karcagi SZC Mezőtúri Szakképző Iskola és Kollégium Turizmus-vendéglátás</v>
      </c>
      <c r="F948">
        <f t="shared" si="44"/>
        <v>0</v>
      </c>
    </row>
    <row r="949" spans="1:6" x14ac:dyDescent="0.35">
      <c r="A949" t="s">
        <v>2082</v>
      </c>
      <c r="B949">
        <v>0</v>
      </c>
      <c r="D949">
        <f t="shared" si="42"/>
        <v>91</v>
      </c>
      <c r="E949" t="str">
        <f t="shared" si="43"/>
        <v>Karcagi SZC Nagy László Gimnázium, Technikum és Szakképző Iskola Élelmiszeripar</v>
      </c>
      <c r="F949">
        <f t="shared" si="44"/>
        <v>0</v>
      </c>
    </row>
    <row r="950" spans="1:6" x14ac:dyDescent="0.35">
      <c r="A950" t="s">
        <v>2083</v>
      </c>
      <c r="B950">
        <v>0</v>
      </c>
      <c r="D950">
        <f t="shared" si="42"/>
        <v>84</v>
      </c>
      <c r="E950" t="str">
        <f t="shared" si="43"/>
        <v>Karcagi SZC Nagy László Gimnázium, Technikum és Szakképző Iskola Előkész</v>
      </c>
      <c r="F950">
        <f t="shared" si="44"/>
        <v>0</v>
      </c>
    </row>
    <row r="951" spans="1:6" x14ac:dyDescent="0.35">
      <c r="A951" t="s">
        <v>2084</v>
      </c>
      <c r="B951">
        <v>0</v>
      </c>
      <c r="D951">
        <f t="shared" si="42"/>
        <v>86</v>
      </c>
      <c r="E951" t="str">
        <f t="shared" si="43"/>
        <v>Karcagi SZC Nagy László Gimnázium, Technikum és Szakképző Iskola Építőipar</v>
      </c>
      <c r="F951">
        <f t="shared" si="44"/>
        <v>0</v>
      </c>
    </row>
    <row r="952" spans="1:6" x14ac:dyDescent="0.35">
      <c r="A952" t="s">
        <v>2085</v>
      </c>
      <c r="B952">
        <v>16</v>
      </c>
      <c r="D952">
        <f t="shared" si="42"/>
        <v>103</v>
      </c>
      <c r="E952" t="str">
        <f t="shared" si="43"/>
        <v>Karcagi SZC Nagy László Gimnázium, Technikum és Szakképző Iskola Gazdálkodás és menedzsment</v>
      </c>
      <c r="F952">
        <f t="shared" si="44"/>
        <v>16</v>
      </c>
    </row>
    <row r="953" spans="1:6" x14ac:dyDescent="0.35">
      <c r="A953" t="s">
        <v>2086</v>
      </c>
      <c r="B953">
        <v>0</v>
      </c>
      <c r="D953">
        <f t="shared" si="42"/>
        <v>85</v>
      </c>
      <c r="E953" t="str">
        <f t="shared" si="43"/>
        <v>Karcagi SZC Nagy László Gimnázium, Technikum és Szakképző Iskola Gépészet</v>
      </c>
      <c r="F953">
        <f t="shared" si="44"/>
        <v>0</v>
      </c>
    </row>
    <row r="954" spans="1:6" x14ac:dyDescent="0.35">
      <c r="A954" t="s">
        <v>2087</v>
      </c>
      <c r="B954">
        <v>0</v>
      </c>
      <c r="D954">
        <f t="shared" si="42"/>
        <v>89</v>
      </c>
      <c r="E954" t="str">
        <f t="shared" si="43"/>
        <v>Karcagi SZC Nagy László Gimnázium, Technikum és Szakképző Iskola Kereskedelem</v>
      </c>
      <c r="F954">
        <f t="shared" si="44"/>
        <v>0</v>
      </c>
    </row>
    <row r="955" spans="1:6" x14ac:dyDescent="0.35">
      <c r="A955" t="s">
        <v>2088</v>
      </c>
      <c r="B955">
        <v>0</v>
      </c>
      <c r="D955">
        <f t="shared" si="42"/>
        <v>97</v>
      </c>
      <c r="E955" t="str">
        <f t="shared" si="43"/>
        <v>Karcagi SZC Nagy László Gimnázium, Technikum és Szakképző Iskola Turizmus-vendéglátás</v>
      </c>
      <c r="F955">
        <f t="shared" si="44"/>
        <v>0</v>
      </c>
    </row>
    <row r="956" spans="1:6" x14ac:dyDescent="0.35">
      <c r="A956" t="s">
        <v>2089</v>
      </c>
      <c r="B956">
        <v>0</v>
      </c>
      <c r="D956">
        <f t="shared" si="42"/>
        <v>83</v>
      </c>
      <c r="E956" t="str">
        <f t="shared" si="43"/>
        <v>Karcagi SZC Teleki Blanka Gimnázium, Technikum és Kollégium Egészségügy</v>
      </c>
      <c r="F956">
        <f t="shared" si="44"/>
        <v>0</v>
      </c>
    </row>
    <row r="957" spans="1:6" x14ac:dyDescent="0.35">
      <c r="A957" t="s">
        <v>2090</v>
      </c>
      <c r="B957">
        <v>0</v>
      </c>
      <c r="D957">
        <f t="shared" si="42"/>
        <v>102</v>
      </c>
      <c r="E957" t="str">
        <f t="shared" si="43"/>
        <v>Karcagi SZC Teleki Blanka Gimnázium, Technikum és Kollégium Elektronika és elektrotechnika</v>
      </c>
      <c r="F957">
        <f t="shared" si="44"/>
        <v>0</v>
      </c>
    </row>
    <row r="958" spans="1:6" x14ac:dyDescent="0.35">
      <c r="A958" t="s">
        <v>2091</v>
      </c>
      <c r="B958">
        <v>10</v>
      </c>
      <c r="D958">
        <f t="shared" si="42"/>
        <v>98</v>
      </c>
      <c r="E958" t="str">
        <f t="shared" si="43"/>
        <v>Karcagi SZC Teleki Blanka Gimnázium, Technikum és Kollégium Gazdálkodás és menedzsment</v>
      </c>
      <c r="F958">
        <f t="shared" si="44"/>
        <v>10</v>
      </c>
    </row>
    <row r="959" spans="1:6" x14ac:dyDescent="0.35">
      <c r="A959" t="s">
        <v>2092</v>
      </c>
      <c r="B959">
        <v>0</v>
      </c>
      <c r="D959">
        <f t="shared" si="42"/>
        <v>96</v>
      </c>
      <c r="E959" t="str">
        <f t="shared" si="43"/>
        <v>Karcagi SZC Teleki Blanka Gimnázium, Technikum és Kollégium Informatika és távközlés</v>
      </c>
      <c r="F959">
        <f t="shared" si="44"/>
        <v>0</v>
      </c>
    </row>
    <row r="960" spans="1:6" x14ac:dyDescent="0.35">
      <c r="A960" t="s">
        <v>2093</v>
      </c>
      <c r="B960">
        <v>0</v>
      </c>
      <c r="D960">
        <f t="shared" si="42"/>
        <v>84</v>
      </c>
      <c r="E960" t="str">
        <f t="shared" si="43"/>
        <v>Karcagi SZC Teleki Blanka Gimnázium, Technikum és Kollégium Kereskedelem</v>
      </c>
      <c r="F960">
        <f t="shared" si="44"/>
        <v>0</v>
      </c>
    </row>
    <row r="961" spans="1:6" x14ac:dyDescent="0.35">
      <c r="A961" t="s">
        <v>2094</v>
      </c>
      <c r="B961">
        <v>0</v>
      </c>
      <c r="D961">
        <f t="shared" si="42"/>
        <v>98</v>
      </c>
      <c r="E961" t="str">
        <f t="shared" si="43"/>
        <v>Karcagi SZC Teleki Blanka Gimnázium, Technikum és Kollégium Környezetvédelem és vízügy</v>
      </c>
      <c r="F961">
        <f t="shared" si="44"/>
        <v>0</v>
      </c>
    </row>
    <row r="962" spans="1:6" x14ac:dyDescent="0.35">
      <c r="A962" t="s">
        <v>2095</v>
      </c>
      <c r="B962">
        <v>0</v>
      </c>
      <c r="D962">
        <f t="shared" si="42"/>
        <v>92</v>
      </c>
      <c r="E962" t="str">
        <f t="shared" si="43"/>
        <v>Karcagi SZC Teleki Blanka Gimnázium, Technikum és Kollégium Turizmus-vendéglátás</v>
      </c>
      <c r="F962">
        <f t="shared" si="44"/>
        <v>0</v>
      </c>
    </row>
    <row r="963" spans="1:6" x14ac:dyDescent="0.35">
      <c r="A963" t="s">
        <v>2096</v>
      </c>
      <c r="B963">
        <v>0</v>
      </c>
      <c r="D963">
        <f t="shared" ref="D963:D1026" si="45">LEN(A963)</f>
        <v>109</v>
      </c>
      <c r="E963" t="str">
        <f t="shared" ref="E963:E1026" si="46">LEFT(A963,D963-12)</f>
        <v>Karcagi SZC Ványai Ambrus Technikum, Szakképző Iskola és Kollégium Elektronika és elektrotechnika</v>
      </c>
      <c r="F963">
        <f t="shared" ref="F963:F1026" si="47">B963</f>
        <v>0</v>
      </c>
    </row>
    <row r="964" spans="1:6" x14ac:dyDescent="0.35">
      <c r="A964" t="s">
        <v>2097</v>
      </c>
      <c r="B964">
        <v>0</v>
      </c>
      <c r="D964">
        <f t="shared" si="45"/>
        <v>87</v>
      </c>
      <c r="E964" t="str">
        <f t="shared" si="46"/>
        <v>Karcagi SZC Ványai Ambrus Technikum, Szakképző Iskola és Kollégium Gépészet</v>
      </c>
      <c r="F964">
        <f t="shared" si="47"/>
        <v>0</v>
      </c>
    </row>
    <row r="965" spans="1:6" x14ac:dyDescent="0.35">
      <c r="A965" t="s">
        <v>2098</v>
      </c>
      <c r="B965">
        <v>0</v>
      </c>
      <c r="D965">
        <f t="shared" si="45"/>
        <v>103</v>
      </c>
      <c r="E965" t="str">
        <f t="shared" si="46"/>
        <v>Karcagi SZC Ványai Ambrus Technikum, Szakképző Iskola és Kollégium Informatika és távközlés</v>
      </c>
      <c r="F965">
        <f t="shared" si="47"/>
        <v>0</v>
      </c>
    </row>
    <row r="966" spans="1:6" x14ac:dyDescent="0.35">
      <c r="A966" t="s">
        <v>2099</v>
      </c>
      <c r="B966">
        <v>0</v>
      </c>
      <c r="D966">
        <f t="shared" si="45"/>
        <v>91</v>
      </c>
      <c r="E966" t="str">
        <f t="shared" si="46"/>
        <v>Karcagi SZC Ványai Ambrus Technikum, Szakképző Iskola és Kollégium Kereskedelem</v>
      </c>
      <c r="F966">
        <f t="shared" si="47"/>
        <v>0</v>
      </c>
    </row>
    <row r="967" spans="1:6" x14ac:dyDescent="0.35">
      <c r="A967" t="s">
        <v>2100</v>
      </c>
      <c r="B967">
        <v>0</v>
      </c>
      <c r="D967">
        <f t="shared" si="45"/>
        <v>112</v>
      </c>
      <c r="E967" t="str">
        <f t="shared" si="46"/>
        <v>Karcagi SZC Ványai Ambrus Technikum, Szakképző Iskola és Kollégium Specializált gép- és járműgyártás</v>
      </c>
      <c r="F967">
        <f t="shared" si="47"/>
        <v>0</v>
      </c>
    </row>
    <row r="968" spans="1:6" x14ac:dyDescent="0.35">
      <c r="A968" t="s">
        <v>2101</v>
      </c>
      <c r="B968">
        <v>0</v>
      </c>
      <c r="D968">
        <f t="shared" si="45"/>
        <v>89</v>
      </c>
      <c r="E968" t="str">
        <f t="shared" si="46"/>
        <v>Karcagi SZC Varró István Technikum, Szakképző Iskola és Kollégium Egészségügy</v>
      </c>
      <c r="F968">
        <f t="shared" si="47"/>
        <v>0</v>
      </c>
    </row>
    <row r="969" spans="1:6" x14ac:dyDescent="0.35">
      <c r="A969" t="s">
        <v>2102</v>
      </c>
      <c r="B969">
        <v>0</v>
      </c>
      <c r="D969">
        <f t="shared" si="45"/>
        <v>108</v>
      </c>
      <c r="E969" t="str">
        <f t="shared" si="46"/>
        <v>Karcagi SZC Varró István Technikum, Szakképző Iskola és Kollégium Elektronika és elektrotechnika</v>
      </c>
      <c r="F969">
        <f t="shared" si="47"/>
        <v>0</v>
      </c>
    </row>
    <row r="970" spans="1:6" x14ac:dyDescent="0.35">
      <c r="A970" t="s">
        <v>2103</v>
      </c>
      <c r="B970">
        <v>0</v>
      </c>
      <c r="D970">
        <f t="shared" si="45"/>
        <v>85</v>
      </c>
      <c r="E970" t="str">
        <f t="shared" si="46"/>
        <v>Karcagi SZC Varró István Technikum, Szakképző Iskola és Kollégium Előkész</v>
      </c>
      <c r="F970">
        <f t="shared" si="47"/>
        <v>0</v>
      </c>
    </row>
    <row r="971" spans="1:6" x14ac:dyDescent="0.35">
      <c r="A971" t="s">
        <v>2104</v>
      </c>
      <c r="B971">
        <v>0</v>
      </c>
      <c r="D971">
        <f t="shared" si="45"/>
        <v>87</v>
      </c>
      <c r="E971" t="str">
        <f t="shared" si="46"/>
        <v>Karcagi SZC Varró István Technikum, Szakképző Iskola és Kollégium Építőipar</v>
      </c>
      <c r="F971">
        <f t="shared" si="47"/>
        <v>0</v>
      </c>
    </row>
    <row r="972" spans="1:6" x14ac:dyDescent="0.35">
      <c r="A972" t="s">
        <v>2105</v>
      </c>
      <c r="B972">
        <v>0</v>
      </c>
      <c r="D972">
        <f t="shared" si="45"/>
        <v>94</v>
      </c>
      <c r="E972" t="str">
        <f t="shared" si="46"/>
        <v>Karcagi SZC Varró István Technikum, Szakképző Iskola és Kollégium Fa- és bútoripar</v>
      </c>
      <c r="F972">
        <f t="shared" si="47"/>
        <v>0</v>
      </c>
    </row>
    <row r="973" spans="1:6" x14ac:dyDescent="0.35">
      <c r="A973" t="s">
        <v>2106</v>
      </c>
      <c r="B973">
        <v>0</v>
      </c>
      <c r="D973">
        <f t="shared" si="45"/>
        <v>104</v>
      </c>
      <c r="E973" t="str">
        <f t="shared" si="46"/>
        <v>Karcagi SZC Varró István Technikum, Szakképző Iskola és Kollégium Gazdálkodás és menedzsment</v>
      </c>
      <c r="F973">
        <f t="shared" si="47"/>
        <v>0</v>
      </c>
    </row>
    <row r="974" spans="1:6" x14ac:dyDescent="0.35">
      <c r="A974" t="s">
        <v>2107</v>
      </c>
      <c r="B974">
        <v>0</v>
      </c>
      <c r="D974">
        <f t="shared" si="45"/>
        <v>86</v>
      </c>
      <c r="E974" t="str">
        <f t="shared" si="46"/>
        <v>Karcagi SZC Varró István Technikum, Szakképző Iskola és Kollégium Gépészet</v>
      </c>
      <c r="F974">
        <f t="shared" si="47"/>
        <v>0</v>
      </c>
    </row>
    <row r="975" spans="1:6" x14ac:dyDescent="0.35">
      <c r="A975" t="s">
        <v>2108</v>
      </c>
      <c r="B975">
        <v>0</v>
      </c>
      <c r="D975">
        <f t="shared" si="45"/>
        <v>90</v>
      </c>
      <c r="E975" t="str">
        <f t="shared" si="46"/>
        <v>Karcagi SZC Varró István Technikum, Szakképző Iskola és Kollégium Kereskedelem</v>
      </c>
      <c r="F975">
        <f t="shared" si="47"/>
        <v>0</v>
      </c>
    </row>
    <row r="976" spans="1:6" x14ac:dyDescent="0.35">
      <c r="A976" t="s">
        <v>2109</v>
      </c>
      <c r="B976">
        <v>0</v>
      </c>
      <c r="D976">
        <f t="shared" si="45"/>
        <v>98</v>
      </c>
      <c r="E976" t="str">
        <f t="shared" si="46"/>
        <v>Karcagi SZC Varró István Technikum, Szakképző Iskola és Kollégium Turizmus-vendéglátás</v>
      </c>
      <c r="F976">
        <f t="shared" si="47"/>
        <v>0</v>
      </c>
    </row>
    <row r="977" spans="1:6" x14ac:dyDescent="0.35">
      <c r="A977" t="s">
        <v>2110</v>
      </c>
      <c r="B977">
        <v>0</v>
      </c>
      <c r="D977">
        <f t="shared" si="45"/>
        <v>72</v>
      </c>
      <c r="E977" t="str">
        <f t="shared" si="46"/>
        <v>Kecskeméti SZC Gáspár András Technikum Egészségügyi technika</v>
      </c>
      <c r="F977">
        <f t="shared" si="47"/>
        <v>0</v>
      </c>
    </row>
    <row r="978" spans="1:6" x14ac:dyDescent="0.35">
      <c r="A978" t="s">
        <v>2111</v>
      </c>
      <c r="B978">
        <v>0</v>
      </c>
      <c r="D978">
        <f t="shared" si="45"/>
        <v>58</v>
      </c>
      <c r="E978" t="str">
        <f t="shared" si="46"/>
        <v>Kecskeméti SZC Gáspár András Technikum Előkész</v>
      </c>
      <c r="F978">
        <f t="shared" si="47"/>
        <v>0</v>
      </c>
    </row>
    <row r="979" spans="1:6" x14ac:dyDescent="0.35">
      <c r="A979" t="s">
        <v>2112</v>
      </c>
      <c r="B979">
        <v>0</v>
      </c>
      <c r="D979">
        <f t="shared" si="45"/>
        <v>60</v>
      </c>
      <c r="E979" t="str">
        <f t="shared" si="46"/>
        <v>Kecskeméti SZC Gáspár András Technikum Építőipar</v>
      </c>
      <c r="F979">
        <f t="shared" si="47"/>
        <v>0</v>
      </c>
    </row>
    <row r="980" spans="1:6" x14ac:dyDescent="0.35">
      <c r="A980" t="s">
        <v>2113</v>
      </c>
      <c r="B980">
        <v>0</v>
      </c>
      <c r="D980">
        <f t="shared" si="45"/>
        <v>65</v>
      </c>
      <c r="E980" t="str">
        <f t="shared" si="46"/>
        <v>Kecskeméti SZC Gáspár András Technikum Épületgépészet</v>
      </c>
      <c r="F980">
        <f t="shared" si="47"/>
        <v>0</v>
      </c>
    </row>
    <row r="981" spans="1:6" x14ac:dyDescent="0.35">
      <c r="A981" t="s">
        <v>2114</v>
      </c>
      <c r="B981">
        <v>0</v>
      </c>
      <c r="D981">
        <f t="shared" si="45"/>
        <v>67</v>
      </c>
      <c r="E981" t="str">
        <f t="shared" si="46"/>
        <v>Kecskeméti SZC Gáspár András Technikum Fa- és bútoripar</v>
      </c>
      <c r="F981">
        <f t="shared" si="47"/>
        <v>0</v>
      </c>
    </row>
    <row r="982" spans="1:6" x14ac:dyDescent="0.35">
      <c r="A982" t="s">
        <v>2115</v>
      </c>
      <c r="B982">
        <v>0</v>
      </c>
      <c r="D982">
        <f t="shared" si="45"/>
        <v>59</v>
      </c>
      <c r="E982" t="str">
        <f t="shared" si="46"/>
        <v>Kecskeméti SZC Gáspár András Technikum Gépészet</v>
      </c>
      <c r="F982">
        <f t="shared" si="47"/>
        <v>0</v>
      </c>
    </row>
    <row r="983" spans="1:6" x14ac:dyDescent="0.35">
      <c r="A983" t="s">
        <v>2116</v>
      </c>
      <c r="B983">
        <v>0</v>
      </c>
      <c r="D983">
        <f t="shared" si="45"/>
        <v>61</v>
      </c>
      <c r="E983" t="str">
        <f t="shared" si="46"/>
        <v>Kecskeméti SZC Gáspár András Technikum Honvédelem</v>
      </c>
      <c r="F983">
        <f t="shared" si="47"/>
        <v>0</v>
      </c>
    </row>
    <row r="984" spans="1:6" x14ac:dyDescent="0.35">
      <c r="A984" t="s">
        <v>2117</v>
      </c>
      <c r="B984">
        <v>0</v>
      </c>
      <c r="D984">
        <f t="shared" si="45"/>
        <v>58</v>
      </c>
      <c r="E984" t="str">
        <f t="shared" si="46"/>
        <v>Kecskeméti SZC Gáspár András Technikum Kreatív</v>
      </c>
      <c r="F984">
        <f t="shared" si="47"/>
        <v>0</v>
      </c>
    </row>
    <row r="985" spans="1:6" x14ac:dyDescent="0.35">
      <c r="A985" t="s">
        <v>2118</v>
      </c>
      <c r="B985">
        <v>0</v>
      </c>
      <c r="D985">
        <f t="shared" si="45"/>
        <v>51</v>
      </c>
      <c r="E985" t="str">
        <f t="shared" si="46"/>
        <v xml:space="preserve">Kecskeméti SZC Gáspár András Technikum </v>
      </c>
      <c r="F985">
        <f t="shared" si="47"/>
        <v>0</v>
      </c>
    </row>
    <row r="986" spans="1:6" x14ac:dyDescent="0.35">
      <c r="A986" t="s">
        <v>2119</v>
      </c>
      <c r="B986">
        <v>0</v>
      </c>
      <c r="D986">
        <f t="shared" si="45"/>
        <v>76</v>
      </c>
      <c r="E986" t="str">
        <f t="shared" si="46"/>
        <v>Kecskeméti SZC Gáspár András Technikum Rendészet és közszolgálat</v>
      </c>
      <c r="F986">
        <f t="shared" si="47"/>
        <v>0</v>
      </c>
    </row>
    <row r="987" spans="1:6" x14ac:dyDescent="0.35">
      <c r="A987" t="s">
        <v>2120</v>
      </c>
      <c r="B987">
        <v>15</v>
      </c>
      <c r="D987">
        <f t="shared" si="45"/>
        <v>84</v>
      </c>
      <c r="E987" t="str">
        <f t="shared" si="46"/>
        <v>Kecskeméti SZC Gáspár András Technikum Specializált gép- és járműgyártás</v>
      </c>
      <c r="F987">
        <f t="shared" si="47"/>
        <v>15</v>
      </c>
    </row>
    <row r="988" spans="1:6" x14ac:dyDescent="0.35">
      <c r="A988" t="s">
        <v>2121</v>
      </c>
      <c r="B988">
        <v>21</v>
      </c>
      <c r="D988">
        <f t="shared" si="45"/>
        <v>60</v>
      </c>
      <c r="E988" t="str">
        <f t="shared" si="46"/>
        <v>Kecskeméti SZC Gáspár András Technikum Szépészet</v>
      </c>
      <c r="F988">
        <f t="shared" si="47"/>
        <v>21</v>
      </c>
    </row>
    <row r="989" spans="1:6" x14ac:dyDescent="0.35">
      <c r="A989" t="s">
        <v>2122</v>
      </c>
      <c r="B989">
        <v>0</v>
      </c>
      <c r="D989">
        <f t="shared" si="45"/>
        <v>81</v>
      </c>
      <c r="E989" t="str">
        <f t="shared" si="46"/>
        <v>Kecskeméti SZC Gróf Károlyi Sándor Technikum Informatika és távközlés</v>
      </c>
      <c r="F989">
        <f t="shared" si="47"/>
        <v>0</v>
      </c>
    </row>
    <row r="990" spans="1:6" x14ac:dyDescent="0.35">
      <c r="A990" t="s">
        <v>2123</v>
      </c>
      <c r="B990">
        <v>0</v>
      </c>
      <c r="D990">
        <f t="shared" si="45"/>
        <v>69</v>
      </c>
      <c r="E990" t="str">
        <f t="shared" si="46"/>
        <v>Kecskeméti SZC Gróf Károlyi Sándor Technikum Kereskedelem</v>
      </c>
      <c r="F990">
        <f t="shared" si="47"/>
        <v>0</v>
      </c>
    </row>
    <row r="991" spans="1:6" x14ac:dyDescent="0.35">
      <c r="A991" t="s">
        <v>2124</v>
      </c>
      <c r="B991">
        <v>7</v>
      </c>
      <c r="D991">
        <f t="shared" si="45"/>
        <v>86</v>
      </c>
      <c r="E991" t="str">
        <f t="shared" si="46"/>
        <v>Kecskeméti SZC Gróf Károlyi Sándor Technikum Közlekedés és szállítmányozás</v>
      </c>
      <c r="F991">
        <f t="shared" si="47"/>
        <v>7</v>
      </c>
    </row>
    <row r="992" spans="1:6" x14ac:dyDescent="0.35">
      <c r="A992" t="s">
        <v>2125</v>
      </c>
      <c r="B992">
        <v>0</v>
      </c>
      <c r="D992">
        <f t="shared" si="45"/>
        <v>64</v>
      </c>
      <c r="E992" t="str">
        <f t="shared" si="46"/>
        <v>Kecskeméti SZC Gróf Károlyi Sándor Technikum Kreatív</v>
      </c>
      <c r="F992">
        <f t="shared" si="47"/>
        <v>0</v>
      </c>
    </row>
    <row r="993" spans="1:6" x14ac:dyDescent="0.35">
      <c r="A993" t="s">
        <v>2126</v>
      </c>
      <c r="B993">
        <v>13</v>
      </c>
      <c r="D993">
        <f t="shared" si="45"/>
        <v>73</v>
      </c>
      <c r="E993" t="str">
        <f t="shared" si="46"/>
        <v>Kecskeméti SZC Kada Elek Technikum Gazdálkodás és menedzsment</v>
      </c>
      <c r="F993">
        <f t="shared" si="47"/>
        <v>13</v>
      </c>
    </row>
    <row r="994" spans="1:6" x14ac:dyDescent="0.35">
      <c r="A994" t="s">
        <v>2127</v>
      </c>
      <c r="B994">
        <v>0</v>
      </c>
      <c r="D994">
        <f t="shared" si="45"/>
        <v>80</v>
      </c>
      <c r="E994" t="str">
        <f t="shared" si="46"/>
        <v>Kecskeméti SZC Kandó Kálmán Technikum Elektronika és elektrotechnika</v>
      </c>
      <c r="F994">
        <f t="shared" si="47"/>
        <v>0</v>
      </c>
    </row>
    <row r="995" spans="1:6" x14ac:dyDescent="0.35">
      <c r="A995" t="s">
        <v>2128</v>
      </c>
      <c r="B995">
        <v>0</v>
      </c>
      <c r="D995">
        <f t="shared" si="45"/>
        <v>66</v>
      </c>
      <c r="E995" t="str">
        <f t="shared" si="46"/>
        <v>Kecskeméti SZC Kandó Kálmán Technikum Fa- és bútoripar</v>
      </c>
      <c r="F995">
        <f t="shared" si="47"/>
        <v>0</v>
      </c>
    </row>
    <row r="996" spans="1:6" x14ac:dyDescent="0.35">
      <c r="A996" t="s">
        <v>2129</v>
      </c>
      <c r="B996">
        <v>0</v>
      </c>
      <c r="D996">
        <f t="shared" si="45"/>
        <v>58</v>
      </c>
      <c r="E996" t="str">
        <f t="shared" si="46"/>
        <v>Kecskeméti SZC Kandó Kálmán Technikum Gépészet</v>
      </c>
      <c r="F996">
        <f t="shared" si="47"/>
        <v>0</v>
      </c>
    </row>
    <row r="997" spans="1:6" x14ac:dyDescent="0.35">
      <c r="A997" t="s">
        <v>2130</v>
      </c>
      <c r="B997">
        <v>0</v>
      </c>
      <c r="D997">
        <f t="shared" si="45"/>
        <v>74</v>
      </c>
      <c r="E997" t="str">
        <f t="shared" si="46"/>
        <v>Kecskeméti SZC Kandó Kálmán Technikum Informatika és távközlés</v>
      </c>
      <c r="F997">
        <f t="shared" si="47"/>
        <v>0</v>
      </c>
    </row>
    <row r="998" spans="1:6" x14ac:dyDescent="0.35">
      <c r="A998" t="s">
        <v>2131</v>
      </c>
      <c r="B998">
        <v>0</v>
      </c>
      <c r="D998">
        <f t="shared" si="45"/>
        <v>57</v>
      </c>
      <c r="E998" t="str">
        <f t="shared" si="46"/>
        <v>Kecskeméti SZC Kandó Kálmán Technikum Kreatív</v>
      </c>
      <c r="F998">
        <f t="shared" si="47"/>
        <v>0</v>
      </c>
    </row>
    <row r="999" spans="1:6" x14ac:dyDescent="0.35">
      <c r="A999" t="s">
        <v>2132</v>
      </c>
      <c r="B999">
        <v>0</v>
      </c>
      <c r="D999">
        <f t="shared" si="45"/>
        <v>41</v>
      </c>
      <c r="E999" t="str">
        <f t="shared" si="46"/>
        <v>Kecskeméti SZC Kandó Kálmán T</v>
      </c>
      <c r="F999">
        <f t="shared" si="47"/>
        <v>0</v>
      </c>
    </row>
    <row r="1000" spans="1:6" x14ac:dyDescent="0.35">
      <c r="A1000" t="s">
        <v>2133</v>
      </c>
      <c r="B1000">
        <v>0</v>
      </c>
      <c r="D1000">
        <f t="shared" si="45"/>
        <v>83</v>
      </c>
      <c r="E1000" t="str">
        <f t="shared" si="46"/>
        <v>Kecskeméti SZC Kandó Kálmán Technikum Specializált gép- és járműgyártás</v>
      </c>
      <c r="F1000">
        <f t="shared" si="47"/>
        <v>0</v>
      </c>
    </row>
    <row r="1001" spans="1:6" x14ac:dyDescent="0.35">
      <c r="A1001" t="s">
        <v>2134</v>
      </c>
      <c r="B1001">
        <v>0</v>
      </c>
      <c r="D1001">
        <f t="shared" si="45"/>
        <v>74</v>
      </c>
      <c r="E1001" t="str">
        <f t="shared" si="46"/>
        <v>Kecskeméti SZC Széchenyi István Technikum Turizmus-vendéglátás</v>
      </c>
      <c r="F1001">
        <f t="shared" si="47"/>
        <v>0</v>
      </c>
    </row>
    <row r="1002" spans="1:6" x14ac:dyDescent="0.35">
      <c r="A1002" t="s">
        <v>2135</v>
      </c>
      <c r="B1002">
        <v>38</v>
      </c>
      <c r="D1002">
        <f t="shared" si="45"/>
        <v>69</v>
      </c>
      <c r="E1002" t="str">
        <f t="shared" si="46"/>
        <v>Kecskeméti SZC Szent-Györgyi Albert Technikum Egészségügy</v>
      </c>
      <c r="F1002">
        <f t="shared" si="47"/>
        <v>38</v>
      </c>
    </row>
    <row r="1003" spans="1:6" x14ac:dyDescent="0.35">
      <c r="A1003" t="s">
        <v>2136</v>
      </c>
      <c r="B1003">
        <v>0</v>
      </c>
      <c r="D1003">
        <f t="shared" si="45"/>
        <v>49</v>
      </c>
      <c r="E1003" t="str">
        <f t="shared" si="46"/>
        <v>Kecskeméti SZC Szent-Györgyi Albert T</v>
      </c>
      <c r="F1003">
        <f t="shared" si="47"/>
        <v>0</v>
      </c>
    </row>
    <row r="1004" spans="1:6" x14ac:dyDescent="0.35">
      <c r="A1004" t="s">
        <v>2137</v>
      </c>
      <c r="B1004">
        <v>0</v>
      </c>
      <c r="D1004">
        <f t="shared" si="45"/>
        <v>63</v>
      </c>
      <c r="E1004" t="str">
        <f t="shared" si="46"/>
        <v>Kecskeméti SZC Szent-Györgyi Albert Technikum Sport</v>
      </c>
      <c r="F1004">
        <f t="shared" si="47"/>
        <v>0</v>
      </c>
    </row>
    <row r="1005" spans="1:6" x14ac:dyDescent="0.35">
      <c r="A1005" t="s">
        <v>2138</v>
      </c>
      <c r="B1005">
        <v>16</v>
      </c>
      <c r="D1005">
        <f t="shared" si="45"/>
        <v>67</v>
      </c>
      <c r="E1005" t="str">
        <f t="shared" si="46"/>
        <v>Kecskeméti SZC Szent-Györgyi Albert Technikum Szociális</v>
      </c>
      <c r="F1005">
        <f t="shared" si="47"/>
        <v>16</v>
      </c>
    </row>
    <row r="1006" spans="1:6" x14ac:dyDescent="0.35">
      <c r="A1006" t="s">
        <v>2139</v>
      </c>
      <c r="B1006">
        <v>0</v>
      </c>
      <c r="D1006">
        <f t="shared" si="45"/>
        <v>77</v>
      </c>
      <c r="E1006" t="str">
        <f t="shared" si="46"/>
        <v>Kecskeméti SZC Tiszakécskei Kiss Bálint Szakképző Iskola Gépészet</v>
      </c>
      <c r="F1006">
        <f t="shared" si="47"/>
        <v>0</v>
      </c>
    </row>
    <row r="1007" spans="1:6" x14ac:dyDescent="0.35">
      <c r="A1007" t="s">
        <v>2140</v>
      </c>
      <c r="B1007">
        <v>0</v>
      </c>
      <c r="D1007">
        <f t="shared" si="45"/>
        <v>81</v>
      </c>
      <c r="E1007" t="str">
        <f t="shared" si="46"/>
        <v>Kecskeméti SZC Tiszakécskei Kiss Bálint Szakképző Iskola Kereskedelem</v>
      </c>
      <c r="F1007">
        <f t="shared" si="47"/>
        <v>0</v>
      </c>
    </row>
    <row r="1008" spans="1:6" x14ac:dyDescent="0.35">
      <c r="A1008" t="s">
        <v>2141</v>
      </c>
      <c r="B1008">
        <v>0</v>
      </c>
      <c r="D1008">
        <f t="shared" si="45"/>
        <v>93</v>
      </c>
      <c r="E1008" t="str">
        <f t="shared" si="46"/>
        <v>Kecskeméti SZC Tiszakécskei Kiss Bálint Szakképző Iskola Mezőgazdaság és erdészet</v>
      </c>
      <c r="F1008">
        <f t="shared" si="47"/>
        <v>0</v>
      </c>
    </row>
    <row r="1009" spans="1:6" x14ac:dyDescent="0.35">
      <c r="A1009" t="s">
        <v>2142</v>
      </c>
      <c r="B1009">
        <v>0</v>
      </c>
      <c r="D1009">
        <f t="shared" si="45"/>
        <v>89</v>
      </c>
      <c r="E1009" t="str">
        <f t="shared" si="46"/>
        <v>Kecskeméti SZC Tiszakécskei Kiss Bálint Szakképző Iskola Turizmus-vendéglátás</v>
      </c>
      <c r="F1009">
        <f t="shared" si="47"/>
        <v>0</v>
      </c>
    </row>
    <row r="1010" spans="1:6" x14ac:dyDescent="0.35">
      <c r="A1010" t="s">
        <v>2143</v>
      </c>
      <c r="B1010">
        <v>0</v>
      </c>
      <c r="D1010">
        <f t="shared" si="45"/>
        <v>81</v>
      </c>
      <c r="E1010" t="str">
        <f t="shared" si="46"/>
        <v>Kecskeméti SZC Virágh Gedeon Technikum Elektronika és elektrotechnika</v>
      </c>
      <c r="F1010">
        <f t="shared" si="47"/>
        <v>0</v>
      </c>
    </row>
    <row r="1011" spans="1:6" x14ac:dyDescent="0.35">
      <c r="A1011" t="s">
        <v>2144</v>
      </c>
      <c r="B1011">
        <v>0</v>
      </c>
      <c r="D1011">
        <f t="shared" si="45"/>
        <v>67</v>
      </c>
      <c r="E1011" t="str">
        <f t="shared" si="46"/>
        <v>Kecskeméti SZC Virágh Gedeon Technikum Fa- és bútoripar</v>
      </c>
      <c r="F1011">
        <f t="shared" si="47"/>
        <v>0</v>
      </c>
    </row>
    <row r="1012" spans="1:6" x14ac:dyDescent="0.35">
      <c r="A1012" t="s">
        <v>2145</v>
      </c>
      <c r="B1012">
        <v>0</v>
      </c>
      <c r="D1012">
        <f t="shared" si="45"/>
        <v>59</v>
      </c>
      <c r="E1012" t="str">
        <f t="shared" si="46"/>
        <v>Kecskeméti SZC Virágh Gedeon Technikum Gépészet</v>
      </c>
      <c r="F1012">
        <f t="shared" si="47"/>
        <v>0</v>
      </c>
    </row>
    <row r="1013" spans="1:6" x14ac:dyDescent="0.35">
      <c r="A1013" t="s">
        <v>2146</v>
      </c>
      <c r="B1013">
        <v>0</v>
      </c>
      <c r="D1013">
        <f t="shared" si="45"/>
        <v>75</v>
      </c>
      <c r="E1013" t="str">
        <f t="shared" si="46"/>
        <v>Kecskeméti SZC Virágh Gedeon Technikum Informatika és távközlés</v>
      </c>
      <c r="F1013">
        <f t="shared" si="47"/>
        <v>0</v>
      </c>
    </row>
    <row r="1014" spans="1:6" x14ac:dyDescent="0.35">
      <c r="A1014" t="s">
        <v>2147</v>
      </c>
      <c r="B1014">
        <v>0</v>
      </c>
      <c r="D1014">
        <f t="shared" si="45"/>
        <v>63</v>
      </c>
      <c r="E1014" t="str">
        <f t="shared" si="46"/>
        <v>Kecskeméti SZC Virágh Gedeon Technikum Kereskedelem</v>
      </c>
      <c r="F1014">
        <f t="shared" si="47"/>
        <v>0</v>
      </c>
    </row>
    <row r="1015" spans="1:6" x14ac:dyDescent="0.35">
      <c r="A1015" t="s">
        <v>2148</v>
      </c>
      <c r="B1015">
        <v>0</v>
      </c>
      <c r="D1015">
        <f t="shared" si="45"/>
        <v>76</v>
      </c>
      <c r="E1015" t="str">
        <f t="shared" si="46"/>
        <v>Kecskeméti SZC Virágh Gedeon Technikum Rendészet és közszolgálat</v>
      </c>
      <c r="F1015">
        <f t="shared" si="47"/>
        <v>0</v>
      </c>
    </row>
    <row r="1016" spans="1:6" x14ac:dyDescent="0.35">
      <c r="A1016" t="s">
        <v>2149</v>
      </c>
      <c r="B1016">
        <v>0</v>
      </c>
      <c r="D1016">
        <f t="shared" si="45"/>
        <v>84</v>
      </c>
      <c r="E1016" t="str">
        <f t="shared" si="46"/>
        <v>Kecskeméti SZC Virágh Gedeon Technikum Specializált gép- és járműgyártás</v>
      </c>
      <c r="F1016">
        <f t="shared" si="47"/>
        <v>0</v>
      </c>
    </row>
    <row r="1017" spans="1:6" x14ac:dyDescent="0.35">
      <c r="A1017" t="s">
        <v>2150</v>
      </c>
      <c r="B1017">
        <v>0</v>
      </c>
      <c r="D1017">
        <f t="shared" si="45"/>
        <v>133</v>
      </c>
      <c r="E1017" t="str">
        <f t="shared" si="46"/>
        <v>Kempelen Farkas Képesség- és Tehetségfejlesztő Alapítványi Gimnázium, Technikum, Szakképző Iskola és Kollégium Honvédelem</v>
      </c>
      <c r="F1017">
        <f t="shared" si="47"/>
        <v>0</v>
      </c>
    </row>
    <row r="1018" spans="1:6" x14ac:dyDescent="0.35">
      <c r="A1018" t="s">
        <v>2151</v>
      </c>
      <c r="B1018">
        <v>0</v>
      </c>
      <c r="D1018">
        <f t="shared" si="45"/>
        <v>148</v>
      </c>
      <c r="E1018" t="str">
        <f t="shared" si="46"/>
        <v>Kempelen Farkas Képesség- és Tehetségfejlesztő Alapítványi Gimnázium, Technikum, Szakképző Iskola és Kollégium Rendészet és közszolgálat</v>
      </c>
      <c r="F1018">
        <f t="shared" si="47"/>
        <v>0</v>
      </c>
    </row>
    <row r="1019" spans="1:6" x14ac:dyDescent="0.35">
      <c r="A1019" t="s">
        <v>2152</v>
      </c>
      <c r="B1019">
        <v>0</v>
      </c>
      <c r="D1019">
        <f t="shared" si="45"/>
        <v>132</v>
      </c>
      <c r="E1019" t="str">
        <f t="shared" si="46"/>
        <v>Kisalföldi ASzC Batthyány Lajos Mezőgazdasági és Élelmiszeripari Technikum, Szakképző Iskola és Kollégium Élelmiszeripar</v>
      </c>
      <c r="F1019">
        <f t="shared" si="47"/>
        <v>0</v>
      </c>
    </row>
    <row r="1020" spans="1:6" x14ac:dyDescent="0.35">
      <c r="A1020" t="s">
        <v>2153</v>
      </c>
      <c r="B1020">
        <v>0</v>
      </c>
      <c r="D1020">
        <f t="shared" si="45"/>
        <v>142</v>
      </c>
      <c r="E1020" t="str">
        <f t="shared" si="46"/>
        <v>Kisalföldi ASzC Batthyány Lajos Mezőgazdasági és Élelmiszeripari Technikum, Szakképző Iskola és Kollégium Mezőgazdaság és erdészet</v>
      </c>
      <c r="F1020">
        <f t="shared" si="47"/>
        <v>0</v>
      </c>
    </row>
    <row r="1021" spans="1:6" x14ac:dyDescent="0.35">
      <c r="A1021" t="s">
        <v>2154</v>
      </c>
      <c r="B1021">
        <v>0</v>
      </c>
      <c r="D1021">
        <f t="shared" si="45"/>
        <v>110</v>
      </c>
      <c r="E1021" t="str">
        <f t="shared" si="46"/>
        <v>Kisalföldi ASzC Csukás Zoltán Mezőgazdasági Technikum és Szakképző Iskola Mezőgazdaság és erdészet</v>
      </c>
      <c r="F1021">
        <f t="shared" si="47"/>
        <v>0</v>
      </c>
    </row>
    <row r="1022" spans="1:6" x14ac:dyDescent="0.35">
      <c r="A1022" t="s">
        <v>2155</v>
      </c>
      <c r="B1022">
        <v>0</v>
      </c>
      <c r="D1022">
        <f t="shared" si="45"/>
        <v>111</v>
      </c>
      <c r="E1022" t="str">
        <f t="shared" si="46"/>
        <v>Kisalföldi ASzC Dr. Entz Ferenc Mezőgazdasági Technikum, Szakképző Iskola és Kollégium Kereskedelem</v>
      </c>
      <c r="F1022">
        <f t="shared" si="47"/>
        <v>0</v>
      </c>
    </row>
    <row r="1023" spans="1:6" x14ac:dyDescent="0.35">
      <c r="A1023" t="s">
        <v>2156</v>
      </c>
      <c r="B1023">
        <v>7</v>
      </c>
      <c r="D1023">
        <f t="shared" si="45"/>
        <v>123</v>
      </c>
      <c r="E1023" t="str">
        <f t="shared" si="46"/>
        <v>Kisalföldi ASzC Dr. Entz Ferenc Mezőgazdasági Technikum, Szakképző Iskola és Kollégium Mezőgazdaság és erdészet</v>
      </c>
      <c r="F1023">
        <f t="shared" si="47"/>
        <v>7</v>
      </c>
    </row>
    <row r="1024" spans="1:6" x14ac:dyDescent="0.35">
      <c r="A1024" t="s">
        <v>2157</v>
      </c>
      <c r="B1024">
        <v>0</v>
      </c>
      <c r="D1024">
        <f t="shared" si="45"/>
        <v>119</v>
      </c>
      <c r="E1024" t="str">
        <f t="shared" si="46"/>
        <v>Kisalföldi ASzC Dr. Entz Ferenc Mezőgazdasági Technikum, Szakképző Iskola és Kollégium Turizmus-vendéglátás</v>
      </c>
      <c r="F1024">
        <f t="shared" si="47"/>
        <v>0</v>
      </c>
    </row>
    <row r="1025" spans="1:6" x14ac:dyDescent="0.35">
      <c r="A1025" t="s">
        <v>2158</v>
      </c>
      <c r="B1025">
        <v>0</v>
      </c>
      <c r="D1025">
        <f t="shared" si="45"/>
        <v>91</v>
      </c>
      <c r="E1025" t="str">
        <f t="shared" si="46"/>
        <v>Kisalföldi ASzC Eötvös József Technikum, Szakképző Iskola és Kollégium Gépészet</v>
      </c>
      <c r="F1025">
        <f t="shared" si="47"/>
        <v>0</v>
      </c>
    </row>
    <row r="1026" spans="1:6" x14ac:dyDescent="0.35">
      <c r="A1026" t="s">
        <v>2159</v>
      </c>
      <c r="B1026">
        <v>0</v>
      </c>
      <c r="D1026">
        <f t="shared" si="45"/>
        <v>107</v>
      </c>
      <c r="E1026" t="str">
        <f t="shared" si="46"/>
        <v>Kisalföldi ASzC Eötvös József Technikum, Szakképző Iskola és Kollégium Mezőgazdaság és erdészet</v>
      </c>
      <c r="F1026">
        <f t="shared" si="47"/>
        <v>0</v>
      </c>
    </row>
    <row r="1027" spans="1:6" x14ac:dyDescent="0.35">
      <c r="A1027" t="s">
        <v>2160</v>
      </c>
      <c r="B1027">
        <v>0</v>
      </c>
      <c r="D1027">
        <f t="shared" ref="D1027:D1090" si="48">LEN(A1027)</f>
        <v>141</v>
      </c>
      <c r="E1027" t="str">
        <f t="shared" ref="E1027:E1090" si="49">LEFT(A1027,D1027-12)</f>
        <v>Kisalföldi ASzC Herman Ottó Környezetvédelmi és Mezőgazdasági Technikum, Szakképző Iskola és Kollégium Környezetvédelem és vízügy</v>
      </c>
      <c r="F1027">
        <f t="shared" ref="F1027:F1090" si="50">B1027</f>
        <v>0</v>
      </c>
    </row>
    <row r="1028" spans="1:6" x14ac:dyDescent="0.35">
      <c r="A1028" t="s">
        <v>2161</v>
      </c>
      <c r="B1028">
        <v>0</v>
      </c>
      <c r="D1028">
        <f t="shared" si="48"/>
        <v>139</v>
      </c>
      <c r="E1028" t="str">
        <f t="shared" si="49"/>
        <v>Kisalföldi ASzC Herman Ottó Környezetvédelmi és Mezőgazdasági Technikum, Szakképző Iskola és Kollégium Mezőgazdaság és erdészet</v>
      </c>
      <c r="F1028">
        <f t="shared" si="50"/>
        <v>0</v>
      </c>
    </row>
    <row r="1029" spans="1:6" x14ac:dyDescent="0.35">
      <c r="A1029" t="s">
        <v>2162</v>
      </c>
      <c r="B1029">
        <v>0</v>
      </c>
      <c r="D1029">
        <f t="shared" si="48"/>
        <v>120</v>
      </c>
      <c r="E1029" t="str">
        <f t="shared" si="49"/>
        <v>Kisalföldi ASzC Herman Ottó Környezetvédelmi és Mezőgazdasági Technikum, Szakképző Iskola és Kollégium Sport</v>
      </c>
      <c r="F1029">
        <f t="shared" si="50"/>
        <v>0</v>
      </c>
    </row>
    <row r="1030" spans="1:6" x14ac:dyDescent="0.35">
      <c r="A1030" t="s">
        <v>2163</v>
      </c>
      <c r="B1030">
        <v>0</v>
      </c>
      <c r="D1030">
        <f t="shared" si="48"/>
        <v>131</v>
      </c>
      <c r="E1030" t="str">
        <f t="shared" si="49"/>
        <v>Kisalföldi ASzC Jávorka Sándor Mezőgazdasági és Élelmiszeripari Technikum, Szakképző Iskola és Kollégium Élelmiszeripar</v>
      </c>
      <c r="F1030">
        <f t="shared" si="50"/>
        <v>0</v>
      </c>
    </row>
    <row r="1031" spans="1:6" x14ac:dyDescent="0.35">
      <c r="A1031" t="s">
        <v>2164</v>
      </c>
      <c r="B1031">
        <v>0</v>
      </c>
      <c r="D1031">
        <f t="shared" si="48"/>
        <v>141</v>
      </c>
      <c r="E1031" t="str">
        <f t="shared" si="49"/>
        <v>Kisalföldi ASzC Jávorka Sándor Mezőgazdasági és Élelmiszeripari Technikum, Szakképző Iskola és Kollégium Mezőgazdaság és erdészet</v>
      </c>
      <c r="F1031">
        <f t="shared" si="50"/>
        <v>0</v>
      </c>
    </row>
    <row r="1032" spans="1:6" x14ac:dyDescent="0.35">
      <c r="A1032" t="s">
        <v>2165</v>
      </c>
      <c r="B1032">
        <v>0</v>
      </c>
      <c r="D1032">
        <f t="shared" si="48"/>
        <v>111</v>
      </c>
      <c r="E1032" t="str">
        <f t="shared" si="49"/>
        <v>Kisalföldi ASzC Pettkó-Szandtner Tibor Lovas Szakképző Iskola és Kollégium Mezőgazdaság és erdészet</v>
      </c>
      <c r="F1032">
        <f t="shared" si="50"/>
        <v>0</v>
      </c>
    </row>
    <row r="1033" spans="1:6" x14ac:dyDescent="0.35">
      <c r="A1033" t="s">
        <v>2166</v>
      </c>
      <c r="B1033">
        <v>0</v>
      </c>
      <c r="D1033">
        <f t="shared" si="48"/>
        <v>106</v>
      </c>
      <c r="E1033" t="str">
        <f t="shared" si="49"/>
        <v>Kisalföldi ASzC Roth Gyula Erdészeti Technikum, Szakképző Iskola és Kollégium Fa- és bútoripar</v>
      </c>
      <c r="F1033">
        <f t="shared" si="50"/>
        <v>0</v>
      </c>
    </row>
    <row r="1034" spans="1:6" x14ac:dyDescent="0.35">
      <c r="A1034" t="s">
        <v>2167</v>
      </c>
      <c r="B1034">
        <v>0</v>
      </c>
      <c r="D1034">
        <f t="shared" si="48"/>
        <v>116</v>
      </c>
      <c r="E1034" t="str">
        <f t="shared" si="49"/>
        <v>Kisalföldi ASzC Roth Gyula Erdészeti Technikum, Szakképző Iskola és Kollégium Környezetvédelem és vízügy</v>
      </c>
      <c r="F1034">
        <f t="shared" si="50"/>
        <v>0</v>
      </c>
    </row>
    <row r="1035" spans="1:6" x14ac:dyDescent="0.35">
      <c r="A1035" t="s">
        <v>2168</v>
      </c>
      <c r="B1035">
        <v>0</v>
      </c>
      <c r="D1035">
        <f t="shared" si="48"/>
        <v>114</v>
      </c>
      <c r="E1035" t="str">
        <f t="shared" si="49"/>
        <v>Kisalföldi ASzC Roth Gyula Erdészeti Technikum, Szakképző Iskola és Kollégium Mezőgazdaság és erdészet</v>
      </c>
      <c r="F1035">
        <f t="shared" si="50"/>
        <v>0</v>
      </c>
    </row>
    <row r="1036" spans="1:6" x14ac:dyDescent="0.35">
      <c r="A1036" t="s">
        <v>2169</v>
      </c>
      <c r="B1036">
        <v>17</v>
      </c>
      <c r="D1036">
        <f t="shared" si="48"/>
        <v>118</v>
      </c>
      <c r="E1036" t="str">
        <f t="shared" si="49"/>
        <v>Kisalföldi ASzC Szent István Mezőgazdasági és Élelmiszeripari Technikum és Szakképző Iskola Élelmiszeripar</v>
      </c>
      <c r="F1036">
        <f t="shared" si="50"/>
        <v>17</v>
      </c>
    </row>
    <row r="1037" spans="1:6" x14ac:dyDescent="0.35">
      <c r="A1037" t="s">
        <v>2170</v>
      </c>
      <c r="B1037">
        <v>0</v>
      </c>
      <c r="D1037">
        <f t="shared" si="48"/>
        <v>128</v>
      </c>
      <c r="E1037" t="str">
        <f t="shared" si="49"/>
        <v>Kisalföldi ASzC Szent István Mezőgazdasági és Élelmiszeripari Technikum és Szakképző Iskola Mezőgazdaság és erdészet</v>
      </c>
      <c r="F1037">
        <f t="shared" si="50"/>
        <v>0</v>
      </c>
    </row>
    <row r="1038" spans="1:6" x14ac:dyDescent="0.35">
      <c r="A1038" t="s">
        <v>2171</v>
      </c>
      <c r="B1038">
        <v>0</v>
      </c>
      <c r="D1038">
        <f t="shared" si="48"/>
        <v>126</v>
      </c>
      <c r="E1038" t="str">
        <f t="shared" si="49"/>
        <v>Kisalföldi ASzC Szombathelyi Élelmiszeripari és Földmérési Technikum, Szakképző Iskola és Kollégium Élelmiszeripar</v>
      </c>
      <c r="F1038">
        <f t="shared" si="50"/>
        <v>0</v>
      </c>
    </row>
    <row r="1039" spans="1:6" x14ac:dyDescent="0.35">
      <c r="A1039" t="s">
        <v>2172</v>
      </c>
      <c r="B1039">
        <v>0</v>
      </c>
      <c r="D1039">
        <f t="shared" si="48"/>
        <v>136</v>
      </c>
      <c r="E1039" t="str">
        <f t="shared" si="49"/>
        <v>Kisalföldi ASzC Szombathelyi Élelmiszeripari és Földmérési Technikum, Szakképző Iskola és Kollégium Mezőgazdaság és erdészet</v>
      </c>
      <c r="F1039">
        <f t="shared" si="50"/>
        <v>0</v>
      </c>
    </row>
    <row r="1040" spans="1:6" x14ac:dyDescent="0.35">
      <c r="A1040" t="s">
        <v>2173</v>
      </c>
      <c r="B1040">
        <v>0</v>
      </c>
      <c r="D1040">
        <f t="shared" si="48"/>
        <v>102</v>
      </c>
      <c r="E1040" t="str">
        <f t="shared" si="49"/>
        <v>Kisalföldi ASzC Vépi Mezőgazdasági Technikum, Szakképző Iskola és Kollégium Élelmiszeripar</v>
      </c>
      <c r="F1040">
        <f t="shared" si="50"/>
        <v>0</v>
      </c>
    </row>
    <row r="1041" spans="1:6" x14ac:dyDescent="0.35">
      <c r="A1041" t="s">
        <v>2174</v>
      </c>
      <c r="B1041">
        <v>0</v>
      </c>
      <c r="D1041">
        <f t="shared" si="48"/>
        <v>112</v>
      </c>
      <c r="E1041" t="str">
        <f t="shared" si="49"/>
        <v>Kisalföldi ASzC Vépi Mezőgazdasági Technikum, Szakképző Iskola és Kollégium Mezőgazdaság és erdészet</v>
      </c>
      <c r="F1041">
        <f t="shared" si="50"/>
        <v>0</v>
      </c>
    </row>
    <row r="1042" spans="1:6" x14ac:dyDescent="0.35">
      <c r="A1042" t="s">
        <v>2175</v>
      </c>
      <c r="B1042">
        <v>0</v>
      </c>
      <c r="D1042">
        <f t="shared" si="48"/>
        <v>113</v>
      </c>
      <c r="E1042" t="str">
        <f t="shared" si="49"/>
        <v>Kisalföldi ASzC Vépi Mezőgazdasági Technikum, Szakképző Iskola és Kollégium Rendészet és közszolgálat</v>
      </c>
      <c r="F1042">
        <f t="shared" si="50"/>
        <v>0</v>
      </c>
    </row>
    <row r="1043" spans="1:6" x14ac:dyDescent="0.35">
      <c r="A1043" t="s">
        <v>2176</v>
      </c>
      <c r="B1043">
        <v>0</v>
      </c>
      <c r="D1043">
        <f t="shared" si="48"/>
        <v>128</v>
      </c>
      <c r="E1043" t="str">
        <f t="shared" si="49"/>
        <v>Kisalföldi ASzC Veres Péter Mezőgazdasági és Élelmiszeripari Technikum, Szakképző Iskola és Kollégium Élelmiszeripar</v>
      </c>
      <c r="F1043">
        <f t="shared" si="50"/>
        <v>0</v>
      </c>
    </row>
    <row r="1044" spans="1:6" x14ac:dyDescent="0.35">
      <c r="A1044" t="s">
        <v>2177</v>
      </c>
      <c r="B1044">
        <v>0</v>
      </c>
      <c r="D1044">
        <f t="shared" si="48"/>
        <v>138</v>
      </c>
      <c r="E1044" t="str">
        <f t="shared" si="49"/>
        <v>Kisalföldi ASzC Veres Péter Mezőgazdasági és Élelmiszeripari Technikum, Szakképző Iskola és Kollégium Mezőgazdaság és erdészet</v>
      </c>
      <c r="F1044">
        <f t="shared" si="50"/>
        <v>0</v>
      </c>
    </row>
    <row r="1045" spans="1:6" x14ac:dyDescent="0.35">
      <c r="A1045" t="s">
        <v>2178</v>
      </c>
      <c r="B1045">
        <v>0</v>
      </c>
      <c r="D1045">
        <f t="shared" si="48"/>
        <v>97</v>
      </c>
      <c r="E1045" t="str">
        <f t="shared" si="49"/>
        <v>Kiskunfélegyházi Szent Benedek PG Két Tanítási Nyelvű Technikum és Kollégium Gépészet</v>
      </c>
      <c r="F1045">
        <f t="shared" si="50"/>
        <v>0</v>
      </c>
    </row>
    <row r="1046" spans="1:6" x14ac:dyDescent="0.35">
      <c r="A1046" t="s">
        <v>2179</v>
      </c>
      <c r="B1046">
        <v>0</v>
      </c>
      <c r="D1046">
        <f t="shared" si="48"/>
        <v>113</v>
      </c>
      <c r="E1046" t="str">
        <f t="shared" si="49"/>
        <v>Kiskunfélegyházi Szent Benedek PG Két Tanítási Nyelvű Technikum és Kollégium Informatika és távközlés</v>
      </c>
      <c r="F1046">
        <f t="shared" si="50"/>
        <v>0</v>
      </c>
    </row>
    <row r="1047" spans="1:6" x14ac:dyDescent="0.35">
      <c r="A1047" t="s">
        <v>2180</v>
      </c>
      <c r="B1047">
        <v>0</v>
      </c>
      <c r="D1047">
        <f t="shared" si="48"/>
        <v>63</v>
      </c>
      <c r="E1047" t="str">
        <f t="shared" si="49"/>
        <v>Kiskunhalasi SZC Dékáni Árpád Technikum Egészségügy</v>
      </c>
      <c r="F1047">
        <f t="shared" si="50"/>
        <v>0</v>
      </c>
    </row>
    <row r="1048" spans="1:6" x14ac:dyDescent="0.35">
      <c r="A1048" t="s">
        <v>2181</v>
      </c>
      <c r="B1048">
        <v>0</v>
      </c>
      <c r="D1048">
        <f t="shared" si="48"/>
        <v>62</v>
      </c>
      <c r="E1048" t="str">
        <f t="shared" si="49"/>
        <v>Kiskunhalasi SZC Dékáni Árpád Technikum Honvédelem</v>
      </c>
      <c r="F1048">
        <f t="shared" si="50"/>
        <v>0</v>
      </c>
    </row>
    <row r="1049" spans="1:6" x14ac:dyDescent="0.35">
      <c r="A1049" t="s">
        <v>2182</v>
      </c>
      <c r="B1049">
        <v>0</v>
      </c>
      <c r="D1049">
        <f t="shared" si="48"/>
        <v>64</v>
      </c>
      <c r="E1049" t="str">
        <f t="shared" si="49"/>
        <v>Kiskunhalasi SZC Dékáni Árpád Technikum Kereskedelem</v>
      </c>
      <c r="F1049">
        <f t="shared" si="50"/>
        <v>0</v>
      </c>
    </row>
    <row r="1050" spans="1:6" x14ac:dyDescent="0.35">
      <c r="A1050" t="s">
        <v>2183</v>
      </c>
      <c r="B1050">
        <v>0</v>
      </c>
      <c r="D1050">
        <f t="shared" si="48"/>
        <v>43</v>
      </c>
      <c r="E1050" t="str">
        <f t="shared" si="49"/>
        <v>Kiskunhalasi SZC Dékáni Árpád T</v>
      </c>
      <c r="F1050">
        <f t="shared" si="50"/>
        <v>0</v>
      </c>
    </row>
    <row r="1051" spans="1:6" x14ac:dyDescent="0.35">
      <c r="A1051" t="s">
        <v>2184</v>
      </c>
      <c r="B1051">
        <v>0</v>
      </c>
      <c r="D1051">
        <f t="shared" si="48"/>
        <v>77</v>
      </c>
      <c r="E1051" t="str">
        <f t="shared" si="49"/>
        <v>Kiskunhalasi SZC Dékáni Árpád Technikum Rendészet és közszolgálat</v>
      </c>
      <c r="F1051">
        <f t="shared" si="50"/>
        <v>0</v>
      </c>
    </row>
    <row r="1052" spans="1:6" x14ac:dyDescent="0.35">
      <c r="A1052" t="s">
        <v>2185</v>
      </c>
      <c r="B1052">
        <v>0</v>
      </c>
      <c r="D1052">
        <f t="shared" si="48"/>
        <v>85</v>
      </c>
      <c r="E1052" t="str">
        <f t="shared" si="49"/>
        <v>Kiskunhalasi SZC Dékáni Árpád Technikum Specializált gép- és járműgyártás</v>
      </c>
      <c r="F1052">
        <f t="shared" si="50"/>
        <v>0</v>
      </c>
    </row>
    <row r="1053" spans="1:6" x14ac:dyDescent="0.35">
      <c r="A1053" t="s">
        <v>2186</v>
      </c>
      <c r="B1053">
        <v>14</v>
      </c>
      <c r="D1053">
        <f t="shared" si="48"/>
        <v>61</v>
      </c>
      <c r="E1053" t="str">
        <f t="shared" si="49"/>
        <v>Kiskunhalasi SZC Dékáni Árpád Technikum Szépészet</v>
      </c>
      <c r="F1053">
        <f t="shared" si="50"/>
        <v>14</v>
      </c>
    </row>
    <row r="1054" spans="1:6" x14ac:dyDescent="0.35">
      <c r="A1054" t="s">
        <v>2187</v>
      </c>
      <c r="B1054">
        <v>0</v>
      </c>
      <c r="D1054">
        <f t="shared" si="48"/>
        <v>61</v>
      </c>
      <c r="E1054" t="str">
        <f t="shared" si="49"/>
        <v>Kiskunhalasi SZC Dékáni Árpád Technikum Szociális</v>
      </c>
      <c r="F1054">
        <f t="shared" si="50"/>
        <v>0</v>
      </c>
    </row>
    <row r="1055" spans="1:6" x14ac:dyDescent="0.35">
      <c r="A1055" t="s">
        <v>2188</v>
      </c>
      <c r="B1055">
        <v>0</v>
      </c>
      <c r="D1055">
        <f t="shared" si="48"/>
        <v>72</v>
      </c>
      <c r="E1055" t="str">
        <f t="shared" si="49"/>
        <v>Kiskunhalasi SZC Dékáni Árpád Technikum Turizmus-vendéglátás</v>
      </c>
      <c r="F1055">
        <f t="shared" si="50"/>
        <v>0</v>
      </c>
    </row>
    <row r="1056" spans="1:6" x14ac:dyDescent="0.35">
      <c r="A1056" t="s">
        <v>2189</v>
      </c>
      <c r="B1056">
        <v>0</v>
      </c>
      <c r="D1056">
        <f t="shared" si="48"/>
        <v>85</v>
      </c>
      <c r="E1056" t="str">
        <f t="shared" si="49"/>
        <v>Kiskunhalasi SZC Kiskőrösi Wattay Technikum és Kollégium Fa- és bútoripar</v>
      </c>
      <c r="F1056">
        <f t="shared" si="50"/>
        <v>0</v>
      </c>
    </row>
    <row r="1057" spans="1:6" x14ac:dyDescent="0.35">
      <c r="A1057" t="s">
        <v>2190</v>
      </c>
      <c r="B1057">
        <v>0</v>
      </c>
      <c r="D1057">
        <f t="shared" si="48"/>
        <v>95</v>
      </c>
      <c r="E1057" t="str">
        <f t="shared" si="49"/>
        <v>Kiskunhalasi SZC Kiskőrösi Wattay Technikum és Kollégium Gazdálkodás és menedzsment</v>
      </c>
      <c r="F1057">
        <f t="shared" si="50"/>
        <v>0</v>
      </c>
    </row>
    <row r="1058" spans="1:6" x14ac:dyDescent="0.35">
      <c r="A1058" t="s">
        <v>2191</v>
      </c>
      <c r="B1058">
        <v>0</v>
      </c>
      <c r="D1058">
        <f t="shared" si="48"/>
        <v>77</v>
      </c>
      <c r="E1058" t="str">
        <f t="shared" si="49"/>
        <v>Kiskunhalasi SZC Kiskőrösi Wattay Technikum és Kollégium Gépészet</v>
      </c>
      <c r="F1058">
        <f t="shared" si="50"/>
        <v>0</v>
      </c>
    </row>
    <row r="1059" spans="1:6" x14ac:dyDescent="0.35">
      <c r="A1059" t="s">
        <v>2192</v>
      </c>
      <c r="B1059">
        <v>0</v>
      </c>
      <c r="D1059">
        <f t="shared" si="48"/>
        <v>93</v>
      </c>
      <c r="E1059" t="str">
        <f t="shared" si="49"/>
        <v>Kiskunhalasi SZC Kiskőrösi Wattay Technikum és Kollégium Informatika és távközlés</v>
      </c>
      <c r="F1059">
        <f t="shared" si="50"/>
        <v>0</v>
      </c>
    </row>
    <row r="1060" spans="1:6" x14ac:dyDescent="0.35">
      <c r="A1060" t="s">
        <v>2193</v>
      </c>
      <c r="B1060">
        <v>0</v>
      </c>
      <c r="D1060">
        <f t="shared" si="48"/>
        <v>81</v>
      </c>
      <c r="E1060" t="str">
        <f t="shared" si="49"/>
        <v>Kiskunhalasi SZC Kiskőrösi Wattay Technikum és Kollégium Kereskedelem</v>
      </c>
      <c r="F1060">
        <f t="shared" si="50"/>
        <v>0</v>
      </c>
    </row>
    <row r="1061" spans="1:6" x14ac:dyDescent="0.35">
      <c r="A1061" t="s">
        <v>2194</v>
      </c>
      <c r="B1061">
        <v>0</v>
      </c>
      <c r="D1061">
        <f t="shared" si="48"/>
        <v>89</v>
      </c>
      <c r="E1061" t="str">
        <f t="shared" si="49"/>
        <v>Kiskunhalasi SZC Kiskőrösi Wattay Technikum és Kollégium Turizmus-vendéglátás</v>
      </c>
      <c r="F1061">
        <f t="shared" si="50"/>
        <v>0</v>
      </c>
    </row>
    <row r="1062" spans="1:6" x14ac:dyDescent="0.35">
      <c r="A1062" t="s">
        <v>2195</v>
      </c>
      <c r="B1062">
        <v>0</v>
      </c>
      <c r="D1062">
        <f t="shared" si="48"/>
        <v>131</v>
      </c>
      <c r="E1062" t="str">
        <f t="shared" si="49"/>
        <v>Kiskunhalasi SZC Kiskunfélegyházi Kossuth Lajos Technikum, Szakképző Iskola és Kollégium Elektronika és elektrotechnika</v>
      </c>
      <c r="F1062">
        <f t="shared" si="50"/>
        <v>0</v>
      </c>
    </row>
    <row r="1063" spans="1:6" x14ac:dyDescent="0.35">
      <c r="A1063" t="s">
        <v>2196</v>
      </c>
      <c r="B1063">
        <v>0</v>
      </c>
      <c r="D1063">
        <f t="shared" si="48"/>
        <v>108</v>
      </c>
      <c r="E1063" t="str">
        <f t="shared" si="49"/>
        <v>Kiskunhalasi SZC Kiskunfélegyházi Kossuth Lajos Technikum, Szakképző Iskola és Kollégium Előkész</v>
      </c>
      <c r="F1063">
        <f t="shared" si="50"/>
        <v>0</v>
      </c>
    </row>
    <row r="1064" spans="1:6" x14ac:dyDescent="0.35">
      <c r="A1064" t="s">
        <v>2197</v>
      </c>
      <c r="B1064">
        <v>0</v>
      </c>
      <c r="D1064">
        <f t="shared" si="48"/>
        <v>110</v>
      </c>
      <c r="E1064" t="str">
        <f t="shared" si="49"/>
        <v>Kiskunhalasi SZC Kiskunfélegyházi Kossuth Lajos Technikum, Szakképző Iskola és Kollégium Építőipar</v>
      </c>
      <c r="F1064">
        <f t="shared" si="50"/>
        <v>0</v>
      </c>
    </row>
    <row r="1065" spans="1:6" x14ac:dyDescent="0.35">
      <c r="A1065" t="s">
        <v>2198</v>
      </c>
      <c r="B1065">
        <v>0</v>
      </c>
      <c r="D1065">
        <f t="shared" si="48"/>
        <v>115</v>
      </c>
      <c r="E1065" t="str">
        <f t="shared" si="49"/>
        <v>Kiskunhalasi SZC Kiskunfélegyházi Kossuth Lajos Technikum, Szakképző Iskola és Kollégium Épületgépészet</v>
      </c>
      <c r="F1065">
        <f t="shared" si="50"/>
        <v>0</v>
      </c>
    </row>
    <row r="1066" spans="1:6" x14ac:dyDescent="0.35">
      <c r="A1066" t="s">
        <v>2199</v>
      </c>
      <c r="B1066">
        <v>0</v>
      </c>
      <c r="D1066">
        <f t="shared" si="48"/>
        <v>117</v>
      </c>
      <c r="E1066" t="str">
        <f t="shared" si="49"/>
        <v>Kiskunhalasi SZC Kiskunfélegyházi Kossuth Lajos Technikum, Szakképző Iskola és Kollégium Fa- és bútoripar</v>
      </c>
      <c r="F1066">
        <f t="shared" si="50"/>
        <v>0</v>
      </c>
    </row>
    <row r="1067" spans="1:6" x14ac:dyDescent="0.35">
      <c r="A1067" t="s">
        <v>2200</v>
      </c>
      <c r="B1067">
        <v>0</v>
      </c>
      <c r="D1067">
        <f t="shared" si="48"/>
        <v>109</v>
      </c>
      <c r="E1067" t="str">
        <f t="shared" si="49"/>
        <v>Kiskunhalasi SZC Kiskunfélegyházi Kossuth Lajos Technikum, Szakképző Iskola és Kollégium Gépészet</v>
      </c>
      <c r="F1067">
        <f t="shared" si="50"/>
        <v>0</v>
      </c>
    </row>
    <row r="1068" spans="1:6" x14ac:dyDescent="0.35">
      <c r="A1068" t="s">
        <v>2201</v>
      </c>
      <c r="B1068">
        <v>0</v>
      </c>
      <c r="D1068">
        <f t="shared" si="48"/>
        <v>125</v>
      </c>
      <c r="E1068" t="str">
        <f t="shared" si="49"/>
        <v>Kiskunhalasi SZC Kiskunfélegyházi Kossuth Lajos Technikum, Szakképző Iskola és Kollégium Informatika és távközlés</v>
      </c>
      <c r="F1068">
        <f t="shared" si="50"/>
        <v>0</v>
      </c>
    </row>
    <row r="1069" spans="1:6" x14ac:dyDescent="0.35">
      <c r="A1069" t="s">
        <v>2202</v>
      </c>
      <c r="B1069">
        <v>0</v>
      </c>
      <c r="D1069">
        <f t="shared" si="48"/>
        <v>113</v>
      </c>
      <c r="E1069" t="str">
        <f t="shared" si="49"/>
        <v>Kiskunhalasi SZC Kiskunfélegyházi Kossuth Lajos Technikum, Szakképző Iskola és Kollégium Kereskedelem</v>
      </c>
      <c r="F1069">
        <f t="shared" si="50"/>
        <v>0</v>
      </c>
    </row>
    <row r="1070" spans="1:6" x14ac:dyDescent="0.35">
      <c r="A1070" t="s">
        <v>2203</v>
      </c>
      <c r="B1070">
        <v>0</v>
      </c>
      <c r="D1070">
        <f t="shared" si="48"/>
        <v>101</v>
      </c>
      <c r="E1070" t="str">
        <f t="shared" si="49"/>
        <v xml:space="preserve">Kiskunhalasi SZC Kiskunfélegyházi Kossuth Lajos Technikum, Szakképző Iskola és Kollégium </v>
      </c>
      <c r="F1070">
        <f t="shared" si="50"/>
        <v>0</v>
      </c>
    </row>
    <row r="1071" spans="1:6" x14ac:dyDescent="0.35">
      <c r="A1071" t="s">
        <v>2204</v>
      </c>
      <c r="B1071">
        <v>0</v>
      </c>
      <c r="D1071">
        <f t="shared" si="48"/>
        <v>126</v>
      </c>
      <c r="E1071" t="str">
        <f t="shared" si="49"/>
        <v>Kiskunhalasi SZC Kiskunfélegyházi Kossuth Lajos Technikum, Szakképző Iskola és Kollégium Rendészet és közszolgálat</v>
      </c>
      <c r="F1071">
        <f t="shared" si="50"/>
        <v>0</v>
      </c>
    </row>
    <row r="1072" spans="1:6" x14ac:dyDescent="0.35">
      <c r="A1072" t="s">
        <v>2205</v>
      </c>
      <c r="B1072">
        <v>0</v>
      </c>
      <c r="D1072">
        <f t="shared" si="48"/>
        <v>134</v>
      </c>
      <c r="E1072" t="str">
        <f t="shared" si="49"/>
        <v>Kiskunhalasi SZC Kiskunfélegyházi Kossuth Lajos Technikum, Szakképző Iskola és Kollégium Specializált gép- és járműgyártás</v>
      </c>
      <c r="F1072">
        <f t="shared" si="50"/>
        <v>0</v>
      </c>
    </row>
    <row r="1073" spans="1:6" x14ac:dyDescent="0.35">
      <c r="A1073" t="s">
        <v>2206</v>
      </c>
      <c r="B1073">
        <v>0</v>
      </c>
      <c r="D1073">
        <f t="shared" si="48"/>
        <v>110</v>
      </c>
      <c r="E1073" t="str">
        <f t="shared" si="49"/>
        <v>Kiskunhalasi SZC Kiskunfélegyházi Kossuth Lajos Technikum, Szakképző Iskola és Kollégium Szépészet</v>
      </c>
      <c r="F1073">
        <f t="shared" si="50"/>
        <v>0</v>
      </c>
    </row>
    <row r="1074" spans="1:6" x14ac:dyDescent="0.35">
      <c r="A1074" t="s">
        <v>2207</v>
      </c>
      <c r="B1074">
        <v>0</v>
      </c>
      <c r="D1074">
        <f t="shared" si="48"/>
        <v>110</v>
      </c>
      <c r="E1074" t="str">
        <f t="shared" si="49"/>
        <v>Kiskunhalasi SZC Kiskunfélegyházi Kossuth Lajos Technikum, Szakképző Iskola és Kollégium Szociális</v>
      </c>
      <c r="F1074">
        <f t="shared" si="50"/>
        <v>0</v>
      </c>
    </row>
    <row r="1075" spans="1:6" x14ac:dyDescent="0.35">
      <c r="A1075" t="s">
        <v>2208</v>
      </c>
      <c r="B1075">
        <v>0</v>
      </c>
      <c r="D1075">
        <f t="shared" si="48"/>
        <v>121</v>
      </c>
      <c r="E1075" t="str">
        <f t="shared" si="49"/>
        <v>Kiskunhalasi SZC Kiskunfélegyházi Kossuth Lajos Technikum, Szakképző Iskola és Kollégium Turizmus-vendéglátás</v>
      </c>
      <c r="F1075">
        <f t="shared" si="50"/>
        <v>0</v>
      </c>
    </row>
    <row r="1076" spans="1:6" x14ac:dyDescent="0.35">
      <c r="A1076" t="s">
        <v>2209</v>
      </c>
      <c r="B1076">
        <v>16</v>
      </c>
      <c r="D1076">
        <f t="shared" si="48"/>
        <v>95</v>
      </c>
      <c r="E1076" t="str">
        <f t="shared" si="49"/>
        <v>Kiskunhalasi SZC Kiskunfélegyházi Közgazdasági Technikum Gazdálkodás és menedzsment</v>
      </c>
      <c r="F1076">
        <f t="shared" si="50"/>
        <v>16</v>
      </c>
    </row>
    <row r="1077" spans="1:6" x14ac:dyDescent="0.35">
      <c r="A1077" t="s">
        <v>2210</v>
      </c>
      <c r="B1077">
        <v>0</v>
      </c>
      <c r="D1077">
        <f t="shared" si="48"/>
        <v>93</v>
      </c>
      <c r="E1077" t="str">
        <f t="shared" si="49"/>
        <v>Kiskunhalasi SZC Kiskunfélegyházi Közgazdasági Technikum Informatika és távközlés</v>
      </c>
      <c r="F1077">
        <f t="shared" si="50"/>
        <v>0</v>
      </c>
    </row>
    <row r="1078" spans="1:6" x14ac:dyDescent="0.35">
      <c r="A1078" t="s">
        <v>2211</v>
      </c>
      <c r="B1078">
        <v>10</v>
      </c>
      <c r="D1078">
        <f t="shared" si="48"/>
        <v>98</v>
      </c>
      <c r="E1078" t="str">
        <f t="shared" si="49"/>
        <v>Kiskunhalasi SZC Kiskunfélegyházi Közgazdasági Technikum Közlekedés és szállítmányozás</v>
      </c>
      <c r="F1078">
        <f t="shared" si="50"/>
        <v>10</v>
      </c>
    </row>
    <row r="1079" spans="1:6" x14ac:dyDescent="0.35">
      <c r="A1079" t="s">
        <v>2212</v>
      </c>
      <c r="B1079">
        <v>0</v>
      </c>
      <c r="D1079">
        <f t="shared" si="48"/>
        <v>89</v>
      </c>
      <c r="E1079" t="str">
        <f t="shared" si="49"/>
        <v>Kiskunhalasi SZC Kiskunfélegyházi Közgazdasági Technikum Turizmus-vendéglátás</v>
      </c>
      <c r="F1079">
        <f t="shared" si="50"/>
        <v>0</v>
      </c>
    </row>
    <row r="1080" spans="1:6" x14ac:dyDescent="0.35">
      <c r="A1080" t="s">
        <v>2213</v>
      </c>
      <c r="B1080">
        <v>0</v>
      </c>
      <c r="D1080">
        <f t="shared" si="48"/>
        <v>107</v>
      </c>
      <c r="E1080" t="str">
        <f t="shared" si="49"/>
        <v>Kiskunhalasi SZC Vári Szabó István Szakképző Iskola és Kollégium Elektronika és elektrotechnika</v>
      </c>
      <c r="F1080">
        <f t="shared" si="50"/>
        <v>0</v>
      </c>
    </row>
    <row r="1081" spans="1:6" x14ac:dyDescent="0.35">
      <c r="A1081" t="s">
        <v>2214</v>
      </c>
      <c r="B1081">
        <v>0</v>
      </c>
      <c r="D1081">
        <f t="shared" si="48"/>
        <v>91</v>
      </c>
      <c r="E1081" t="str">
        <f t="shared" si="49"/>
        <v>Kiskunhalasi SZC Vári Szabó István Szakképző Iskola és Kollégium Élelmiszeripar</v>
      </c>
      <c r="F1081">
        <f t="shared" si="50"/>
        <v>0</v>
      </c>
    </row>
    <row r="1082" spans="1:6" x14ac:dyDescent="0.35">
      <c r="A1082" t="s">
        <v>2215</v>
      </c>
      <c r="B1082">
        <v>0</v>
      </c>
      <c r="D1082">
        <f t="shared" si="48"/>
        <v>86</v>
      </c>
      <c r="E1082" t="str">
        <f t="shared" si="49"/>
        <v>Kiskunhalasi SZC Vári Szabó István Szakképző Iskola és Kollégium Építőipar</v>
      </c>
      <c r="F1082">
        <f t="shared" si="50"/>
        <v>0</v>
      </c>
    </row>
    <row r="1083" spans="1:6" x14ac:dyDescent="0.35">
      <c r="A1083" t="s">
        <v>2216</v>
      </c>
      <c r="B1083">
        <v>0</v>
      </c>
      <c r="D1083">
        <f t="shared" si="48"/>
        <v>93</v>
      </c>
      <c r="E1083" t="str">
        <f t="shared" si="49"/>
        <v>Kiskunhalasi SZC Vári Szabó István Szakképző Iskola és Kollégium Fa- és bútoripar</v>
      </c>
      <c r="F1083">
        <f t="shared" si="50"/>
        <v>0</v>
      </c>
    </row>
    <row r="1084" spans="1:6" x14ac:dyDescent="0.35">
      <c r="A1084" t="s">
        <v>2217</v>
      </c>
      <c r="B1084">
        <v>0</v>
      </c>
      <c r="D1084">
        <f t="shared" si="48"/>
        <v>85</v>
      </c>
      <c r="E1084" t="str">
        <f t="shared" si="49"/>
        <v>Kiskunhalasi SZC Vári Szabó István Szakképző Iskola és Kollégium Gépészet</v>
      </c>
      <c r="F1084">
        <f t="shared" si="50"/>
        <v>0</v>
      </c>
    </row>
    <row r="1085" spans="1:6" x14ac:dyDescent="0.35">
      <c r="A1085" t="s">
        <v>2218</v>
      </c>
      <c r="B1085">
        <v>0</v>
      </c>
      <c r="D1085">
        <f t="shared" si="48"/>
        <v>89</v>
      </c>
      <c r="E1085" t="str">
        <f t="shared" si="49"/>
        <v>Kiskunhalasi SZC Vári Szabó István Szakképző Iskola és Kollégium Kereskedelem</v>
      </c>
      <c r="F1085">
        <f t="shared" si="50"/>
        <v>0</v>
      </c>
    </row>
    <row r="1086" spans="1:6" x14ac:dyDescent="0.35">
      <c r="A1086" t="s">
        <v>2219</v>
      </c>
      <c r="B1086">
        <v>0</v>
      </c>
      <c r="D1086">
        <f t="shared" si="48"/>
        <v>110</v>
      </c>
      <c r="E1086" t="str">
        <f t="shared" si="49"/>
        <v>Kiskunhalasi SZC Vári Szabó István Szakképző Iskola és Kollégium Specializált gép- és járműgyártás</v>
      </c>
      <c r="F1086">
        <f t="shared" si="50"/>
        <v>0</v>
      </c>
    </row>
    <row r="1087" spans="1:6" x14ac:dyDescent="0.35">
      <c r="A1087" t="s">
        <v>2220</v>
      </c>
      <c r="B1087">
        <v>0</v>
      </c>
      <c r="D1087">
        <f t="shared" si="48"/>
        <v>97</v>
      </c>
      <c r="E1087" t="str">
        <f t="shared" si="49"/>
        <v>Kiskunhalasi SZC Vári Szabó István Szakképző Iskola és Kollégium Turizmus-vendéglátás</v>
      </c>
      <c r="F1087">
        <f t="shared" si="50"/>
        <v>0</v>
      </c>
    </row>
    <row r="1088" spans="1:6" x14ac:dyDescent="0.35">
      <c r="A1088" t="s">
        <v>2221</v>
      </c>
      <c r="B1088">
        <v>0</v>
      </c>
      <c r="D1088">
        <f t="shared" si="48"/>
        <v>77</v>
      </c>
      <c r="E1088" t="str">
        <f t="shared" si="49"/>
        <v>Kisvárdai SZC Csengeri Ady Endre Technikum és Kollégium Építőipar</v>
      </c>
      <c r="F1088">
        <f t="shared" si="50"/>
        <v>0</v>
      </c>
    </row>
    <row r="1089" spans="1:6" x14ac:dyDescent="0.35">
      <c r="A1089" t="s">
        <v>2222</v>
      </c>
      <c r="B1089">
        <v>0</v>
      </c>
      <c r="D1089">
        <f t="shared" si="48"/>
        <v>93</v>
      </c>
      <c r="E1089" t="str">
        <f t="shared" si="49"/>
        <v>Kisvárdai SZC Csengeri Ady Endre Technikum és Kollégium Rendészet és közszolgálat</v>
      </c>
      <c r="F1089">
        <f t="shared" si="50"/>
        <v>0</v>
      </c>
    </row>
    <row r="1090" spans="1:6" x14ac:dyDescent="0.35">
      <c r="A1090" t="s">
        <v>2223</v>
      </c>
      <c r="B1090">
        <v>0</v>
      </c>
      <c r="D1090">
        <f t="shared" si="48"/>
        <v>73</v>
      </c>
      <c r="E1090" t="str">
        <f t="shared" si="49"/>
        <v>Kisvárdai SZC Csengeri Ady Endre Technikum és Kollégium Sport</v>
      </c>
      <c r="F1090">
        <f t="shared" si="50"/>
        <v>0</v>
      </c>
    </row>
    <row r="1091" spans="1:6" x14ac:dyDescent="0.35">
      <c r="A1091" t="s">
        <v>2224</v>
      </c>
      <c r="B1091">
        <v>0</v>
      </c>
      <c r="D1091">
        <f t="shared" ref="D1091:D1154" si="51">LEN(A1091)</f>
        <v>88</v>
      </c>
      <c r="E1091" t="str">
        <f t="shared" ref="E1091:E1154" si="52">LEFT(A1091,D1091-12)</f>
        <v>Kisvárdai SZC Csengeri Ady Endre Technikum és Kollégium Turizmus-vendéglátás</v>
      </c>
      <c r="F1091">
        <f t="shared" ref="F1091:F1154" si="53">B1091</f>
        <v>0</v>
      </c>
    </row>
    <row r="1092" spans="1:6" x14ac:dyDescent="0.35">
      <c r="A1092" t="s">
        <v>2225</v>
      </c>
      <c r="B1092">
        <v>18</v>
      </c>
      <c r="D1092">
        <f t="shared" si="51"/>
        <v>90</v>
      </c>
      <c r="E1092" t="str">
        <f t="shared" si="52"/>
        <v>Kisvárdai SZC Fehérgyarmati Petőfi Sándor Technikum Gazdálkodás és menedzsment</v>
      </c>
      <c r="F1092">
        <f t="shared" si="53"/>
        <v>18</v>
      </c>
    </row>
    <row r="1093" spans="1:6" x14ac:dyDescent="0.35">
      <c r="A1093" t="s">
        <v>2226</v>
      </c>
      <c r="B1093">
        <v>22</v>
      </c>
      <c r="D1093">
        <f t="shared" si="51"/>
        <v>88</v>
      </c>
      <c r="E1093" t="str">
        <f t="shared" si="52"/>
        <v>Kisvárdai SZC Fehérgyarmati Petőfi Sándor Technikum Informatika és távközlés</v>
      </c>
      <c r="F1093">
        <f t="shared" si="53"/>
        <v>22</v>
      </c>
    </row>
    <row r="1094" spans="1:6" x14ac:dyDescent="0.35">
      <c r="A1094" t="s">
        <v>2227</v>
      </c>
      <c r="B1094">
        <v>0</v>
      </c>
      <c r="D1094">
        <f t="shared" si="51"/>
        <v>86</v>
      </c>
      <c r="E1094" t="str">
        <f t="shared" si="52"/>
        <v>Kisvárdai SZC II. Rákóczi Ferenc Technikum és Szakképző Iskola Egészségügy</v>
      </c>
      <c r="F1094">
        <f t="shared" si="53"/>
        <v>0</v>
      </c>
    </row>
    <row r="1095" spans="1:6" x14ac:dyDescent="0.35">
      <c r="A1095" t="s">
        <v>2228</v>
      </c>
      <c r="B1095">
        <v>0</v>
      </c>
      <c r="D1095">
        <f t="shared" si="51"/>
        <v>105</v>
      </c>
      <c r="E1095" t="str">
        <f t="shared" si="52"/>
        <v>Kisvárdai SZC II. Rákóczi Ferenc Technikum és Szakképző Iskola Elektronika és elektrotechnika</v>
      </c>
      <c r="F1095">
        <f t="shared" si="53"/>
        <v>0</v>
      </c>
    </row>
    <row r="1096" spans="1:6" x14ac:dyDescent="0.35">
      <c r="A1096" t="s">
        <v>2229</v>
      </c>
      <c r="B1096">
        <v>0</v>
      </c>
      <c r="D1096">
        <f t="shared" si="51"/>
        <v>89</v>
      </c>
      <c r="E1096" t="str">
        <f t="shared" si="52"/>
        <v>Kisvárdai SZC II. Rákóczi Ferenc Technikum és Szakképző Iskola Élelmiszeripar</v>
      </c>
      <c r="F1096">
        <f t="shared" si="53"/>
        <v>0</v>
      </c>
    </row>
    <row r="1097" spans="1:6" x14ac:dyDescent="0.35">
      <c r="A1097" t="s">
        <v>2230</v>
      </c>
      <c r="B1097">
        <v>0</v>
      </c>
      <c r="D1097">
        <f t="shared" si="51"/>
        <v>84</v>
      </c>
      <c r="E1097" t="str">
        <f t="shared" si="52"/>
        <v>Kisvárdai SZC II. Rákóczi Ferenc Technikum és Szakképző Iskola Építőipar</v>
      </c>
      <c r="F1097">
        <f t="shared" si="53"/>
        <v>0</v>
      </c>
    </row>
    <row r="1098" spans="1:6" x14ac:dyDescent="0.35">
      <c r="A1098" t="s">
        <v>2231</v>
      </c>
      <c r="B1098">
        <v>0</v>
      </c>
      <c r="D1098">
        <f t="shared" si="51"/>
        <v>91</v>
      </c>
      <c r="E1098" t="str">
        <f t="shared" si="52"/>
        <v>Kisvárdai SZC II. Rákóczi Ferenc Technikum és Szakképző Iskola Fa- és bútoripar</v>
      </c>
      <c r="F1098">
        <f t="shared" si="53"/>
        <v>0</v>
      </c>
    </row>
    <row r="1099" spans="1:6" x14ac:dyDescent="0.35">
      <c r="A1099" t="s">
        <v>2232</v>
      </c>
      <c r="B1099">
        <v>0</v>
      </c>
      <c r="D1099">
        <f t="shared" si="51"/>
        <v>83</v>
      </c>
      <c r="E1099" t="str">
        <f t="shared" si="52"/>
        <v>Kisvárdai SZC II. Rákóczi Ferenc Technikum és Szakképző Iskola Gépészet</v>
      </c>
      <c r="F1099">
        <f t="shared" si="53"/>
        <v>0</v>
      </c>
    </row>
    <row r="1100" spans="1:6" x14ac:dyDescent="0.35">
      <c r="A1100" t="s">
        <v>2233</v>
      </c>
      <c r="B1100">
        <v>11</v>
      </c>
      <c r="D1100">
        <f t="shared" si="51"/>
        <v>99</v>
      </c>
      <c r="E1100" t="str">
        <f t="shared" si="52"/>
        <v>Kisvárdai SZC II. Rákóczi Ferenc Technikum és Szakképző Iskola Informatika és távközlés</v>
      </c>
      <c r="F1100">
        <f t="shared" si="53"/>
        <v>11</v>
      </c>
    </row>
    <row r="1101" spans="1:6" x14ac:dyDescent="0.35">
      <c r="A1101" t="s">
        <v>2234</v>
      </c>
      <c r="B1101">
        <v>0</v>
      </c>
      <c r="D1101">
        <f t="shared" si="51"/>
        <v>87</v>
      </c>
      <c r="E1101" t="str">
        <f t="shared" si="52"/>
        <v>Kisvárdai SZC II. Rákóczi Ferenc Technikum és Szakképző Iskola Kereskedelem</v>
      </c>
      <c r="F1101">
        <f t="shared" si="53"/>
        <v>0</v>
      </c>
    </row>
    <row r="1102" spans="1:6" x14ac:dyDescent="0.35">
      <c r="A1102" t="s">
        <v>2235</v>
      </c>
      <c r="B1102">
        <v>0</v>
      </c>
      <c r="D1102">
        <f t="shared" si="51"/>
        <v>82</v>
      </c>
      <c r="E1102" t="str">
        <f t="shared" si="52"/>
        <v>Kisvárdai SZC II. Rákóczi Ferenc Technikum és Szakképző Iskola Kreatív</v>
      </c>
      <c r="F1102">
        <f t="shared" si="53"/>
        <v>0</v>
      </c>
    </row>
    <row r="1103" spans="1:6" x14ac:dyDescent="0.35">
      <c r="A1103" t="s">
        <v>2236</v>
      </c>
      <c r="B1103">
        <v>9</v>
      </c>
      <c r="D1103">
        <f t="shared" si="51"/>
        <v>108</v>
      </c>
      <c r="E1103" t="str">
        <f t="shared" si="52"/>
        <v>Kisvárdai SZC II. Rákóczi Ferenc Technikum és Szakképző Iskola Specializált gép- és járműgyártás</v>
      </c>
      <c r="F1103">
        <f t="shared" si="53"/>
        <v>9</v>
      </c>
    </row>
    <row r="1104" spans="1:6" x14ac:dyDescent="0.35">
      <c r="A1104" t="s">
        <v>2237</v>
      </c>
      <c r="B1104">
        <v>17</v>
      </c>
      <c r="D1104">
        <f t="shared" si="51"/>
        <v>80</v>
      </c>
      <c r="E1104" t="str">
        <f t="shared" si="52"/>
        <v>Kisvárdai SZC II. Rákóczi Ferenc Technikum és Szakképző Iskola Sport</v>
      </c>
      <c r="F1104">
        <f t="shared" si="53"/>
        <v>17</v>
      </c>
    </row>
    <row r="1105" spans="1:6" x14ac:dyDescent="0.35">
      <c r="A1105" t="s">
        <v>2238</v>
      </c>
      <c r="B1105">
        <v>0</v>
      </c>
      <c r="D1105">
        <f t="shared" si="51"/>
        <v>84</v>
      </c>
      <c r="E1105" t="str">
        <f t="shared" si="52"/>
        <v>Kisvárdai SZC II. Rákóczi Ferenc Technikum és Szakképző Iskola Szociális</v>
      </c>
      <c r="F1105">
        <f t="shared" si="53"/>
        <v>0</v>
      </c>
    </row>
    <row r="1106" spans="1:6" x14ac:dyDescent="0.35">
      <c r="A1106" t="s">
        <v>2239</v>
      </c>
      <c r="B1106">
        <v>0</v>
      </c>
      <c r="D1106">
        <f t="shared" si="51"/>
        <v>95</v>
      </c>
      <c r="E1106" t="str">
        <f t="shared" si="52"/>
        <v>Kisvárdai SZC II. Rákóczi Ferenc Technikum és Szakképző Iskola Turizmus-vendéglátás</v>
      </c>
      <c r="F1106">
        <f t="shared" si="53"/>
        <v>0</v>
      </c>
    </row>
    <row r="1107" spans="1:6" x14ac:dyDescent="0.35">
      <c r="A1107" t="s">
        <v>2240</v>
      </c>
      <c r="B1107">
        <v>0</v>
      </c>
      <c r="D1107">
        <f t="shared" si="51"/>
        <v>109</v>
      </c>
      <c r="E1107" t="str">
        <f t="shared" si="52"/>
        <v>Kisvárdai SZC Kandó Kálmán Technikum és Dr. Béres József Kollégium Elektronika és elektrotechnika</v>
      </c>
      <c r="F1107">
        <f t="shared" si="53"/>
        <v>0</v>
      </c>
    </row>
    <row r="1108" spans="1:6" x14ac:dyDescent="0.35">
      <c r="A1108" t="s">
        <v>2241</v>
      </c>
      <c r="B1108">
        <v>12</v>
      </c>
      <c r="D1108">
        <f t="shared" si="51"/>
        <v>105</v>
      </c>
      <c r="E1108" t="str">
        <f t="shared" si="52"/>
        <v>Kisvárdai SZC Kandó Kálmán Technikum és Dr. Béres József Kollégium Gazdálkodás és menedzsment</v>
      </c>
      <c r="F1108">
        <f t="shared" si="53"/>
        <v>12</v>
      </c>
    </row>
    <row r="1109" spans="1:6" x14ac:dyDescent="0.35">
      <c r="A1109" t="s">
        <v>2242</v>
      </c>
      <c r="B1109">
        <v>15</v>
      </c>
      <c r="D1109">
        <f t="shared" si="51"/>
        <v>108</v>
      </c>
      <c r="E1109" t="str">
        <f t="shared" si="52"/>
        <v>Kisvárdai SZC Kandó Kálmán Technikum és Dr. Béres József Kollégium Közlekedés és szállítmányozás</v>
      </c>
      <c r="F1109">
        <f t="shared" si="53"/>
        <v>15</v>
      </c>
    </row>
    <row r="1110" spans="1:6" x14ac:dyDescent="0.35">
      <c r="A1110" t="s">
        <v>2243</v>
      </c>
      <c r="B1110">
        <v>0</v>
      </c>
      <c r="D1110">
        <f t="shared" si="51"/>
        <v>104</v>
      </c>
      <c r="E1110" t="str">
        <f t="shared" si="52"/>
        <v>Kisvárdai SZC Kandó Kálmán Technikum és Dr. Béres József Kollégium Rendészet és közszolgálat</v>
      </c>
      <c r="F1110">
        <f t="shared" si="53"/>
        <v>0</v>
      </c>
    </row>
    <row r="1111" spans="1:6" x14ac:dyDescent="0.35">
      <c r="A1111" t="s">
        <v>2244</v>
      </c>
      <c r="B1111">
        <v>0</v>
      </c>
      <c r="D1111">
        <f t="shared" si="51"/>
        <v>68</v>
      </c>
      <c r="E1111" t="str">
        <f t="shared" si="52"/>
        <v>Kisvárdai SZC Móricz Zsigmond Szakképző Iskola Építőipar</v>
      </c>
      <c r="F1111">
        <f t="shared" si="53"/>
        <v>0</v>
      </c>
    </row>
    <row r="1112" spans="1:6" x14ac:dyDescent="0.35">
      <c r="A1112" t="s">
        <v>2245</v>
      </c>
      <c r="B1112">
        <v>0</v>
      </c>
      <c r="D1112">
        <f t="shared" si="51"/>
        <v>73</v>
      </c>
      <c r="E1112" t="str">
        <f t="shared" si="52"/>
        <v>Kisvárdai SZC Móricz Zsigmond Szakképző Iskola Épületgépészet</v>
      </c>
      <c r="F1112">
        <f t="shared" si="53"/>
        <v>0</v>
      </c>
    </row>
    <row r="1113" spans="1:6" x14ac:dyDescent="0.35">
      <c r="A1113" t="s">
        <v>2246</v>
      </c>
      <c r="B1113">
        <v>0</v>
      </c>
      <c r="D1113">
        <f t="shared" si="51"/>
        <v>75</v>
      </c>
      <c r="E1113" t="str">
        <f t="shared" si="52"/>
        <v>Kisvárdai SZC Móricz Zsigmond Szakképző Iskola Fa- és bútoripar</v>
      </c>
      <c r="F1113">
        <f t="shared" si="53"/>
        <v>0</v>
      </c>
    </row>
    <row r="1114" spans="1:6" x14ac:dyDescent="0.35">
      <c r="A1114" t="s">
        <v>2247</v>
      </c>
      <c r="B1114">
        <v>0</v>
      </c>
      <c r="D1114">
        <f t="shared" si="51"/>
        <v>67</v>
      </c>
      <c r="E1114" t="str">
        <f t="shared" si="52"/>
        <v>Kisvárdai SZC Móricz Zsigmond Szakképző Iskola Gépészet</v>
      </c>
      <c r="F1114">
        <f t="shared" si="53"/>
        <v>0</v>
      </c>
    </row>
    <row r="1115" spans="1:6" x14ac:dyDescent="0.35">
      <c r="A1115" t="s">
        <v>2248</v>
      </c>
      <c r="B1115">
        <v>0</v>
      </c>
      <c r="D1115">
        <f t="shared" si="51"/>
        <v>83</v>
      </c>
      <c r="E1115" t="str">
        <f t="shared" si="52"/>
        <v>Kisvárdai SZC Móricz Zsigmond Szakképző Iskola Informatika és távközlés</v>
      </c>
      <c r="F1115">
        <f t="shared" si="53"/>
        <v>0</v>
      </c>
    </row>
    <row r="1116" spans="1:6" x14ac:dyDescent="0.35">
      <c r="A1116" t="s">
        <v>2249</v>
      </c>
      <c r="B1116">
        <v>0</v>
      </c>
      <c r="D1116">
        <f t="shared" si="51"/>
        <v>71</v>
      </c>
      <c r="E1116" t="str">
        <f t="shared" si="52"/>
        <v>Kisvárdai SZC Móricz Zsigmond Szakképző Iskola Kereskedelem</v>
      </c>
      <c r="F1116">
        <f t="shared" si="53"/>
        <v>0</v>
      </c>
    </row>
    <row r="1117" spans="1:6" x14ac:dyDescent="0.35">
      <c r="A1117" t="s">
        <v>2250</v>
      </c>
      <c r="B1117">
        <v>0</v>
      </c>
      <c r="D1117">
        <f t="shared" si="51"/>
        <v>79</v>
      </c>
      <c r="E1117" t="str">
        <f t="shared" si="52"/>
        <v>Kisvárdai SZC Móricz Zsigmond Szakképző Iskola Turizmus-vendéglátás</v>
      </c>
      <c r="F1117">
        <f t="shared" si="53"/>
        <v>0</v>
      </c>
    </row>
    <row r="1118" spans="1:6" x14ac:dyDescent="0.35">
      <c r="A1118" t="s">
        <v>2251</v>
      </c>
      <c r="B1118">
        <v>0</v>
      </c>
      <c r="D1118">
        <f t="shared" si="51"/>
        <v>106</v>
      </c>
      <c r="E1118" t="str">
        <f t="shared" si="52"/>
        <v>Kolping Nagyváthy János Technikum, Szakgimnázium, Szakképző Iskola és Kollégium Élelmiszeripar</v>
      </c>
      <c r="F1118">
        <f t="shared" si="53"/>
        <v>0</v>
      </c>
    </row>
    <row r="1119" spans="1:6" x14ac:dyDescent="0.35">
      <c r="A1119" t="s">
        <v>2252</v>
      </c>
      <c r="B1119">
        <v>0</v>
      </c>
      <c r="D1119">
        <f t="shared" si="51"/>
        <v>101</v>
      </c>
      <c r="E1119" t="str">
        <f t="shared" si="52"/>
        <v>Kolping Nagyváthy János Technikum, Szakgimnázium, Szakképző Iskola és Kollégium Építőipar</v>
      </c>
      <c r="F1119">
        <f t="shared" si="53"/>
        <v>0</v>
      </c>
    </row>
    <row r="1120" spans="1:6" x14ac:dyDescent="0.35">
      <c r="A1120" t="s">
        <v>2253</v>
      </c>
      <c r="B1120">
        <v>0</v>
      </c>
      <c r="D1120">
        <f t="shared" si="51"/>
        <v>100</v>
      </c>
      <c r="E1120" t="str">
        <f t="shared" si="52"/>
        <v>Kolping Nagyváthy János Technikum, Szakgimnázium, Szakképző Iskola és Kollégium Gépészet</v>
      </c>
      <c r="F1120">
        <f t="shared" si="53"/>
        <v>0</v>
      </c>
    </row>
    <row r="1121" spans="1:6" x14ac:dyDescent="0.35">
      <c r="A1121" t="s">
        <v>2254</v>
      </c>
      <c r="B1121">
        <v>10</v>
      </c>
      <c r="D1121">
        <f t="shared" si="51"/>
        <v>116</v>
      </c>
      <c r="E1121" t="str">
        <f t="shared" si="52"/>
        <v>Kolping Nagyváthy János Technikum, Szakgimnázium, Szakképző Iskola és Kollégium Mezőgazdaság és erdészet</v>
      </c>
      <c r="F1121">
        <f t="shared" si="53"/>
        <v>10</v>
      </c>
    </row>
    <row r="1122" spans="1:6" x14ac:dyDescent="0.35">
      <c r="A1122" t="s">
        <v>2255</v>
      </c>
      <c r="B1122">
        <v>0</v>
      </c>
      <c r="D1122">
        <f t="shared" si="51"/>
        <v>83</v>
      </c>
      <c r="E1122" t="str">
        <f t="shared" si="52"/>
        <v>Kolping Nagyváthy János Technikum, Szakgimnázium, Szakképző Iskola és K</v>
      </c>
      <c r="F1122">
        <f t="shared" si="53"/>
        <v>0</v>
      </c>
    </row>
    <row r="1123" spans="1:6" x14ac:dyDescent="0.35">
      <c r="A1123" t="s">
        <v>2256</v>
      </c>
      <c r="B1123">
        <v>0</v>
      </c>
      <c r="D1123">
        <f t="shared" si="51"/>
        <v>101</v>
      </c>
      <c r="E1123" t="str">
        <f t="shared" si="52"/>
        <v>Kolping Nagyváthy János Technikum, Szakgimnázium, Szakképző Iskola és Kollégium Szociális</v>
      </c>
      <c r="F1123">
        <f t="shared" si="53"/>
        <v>0</v>
      </c>
    </row>
    <row r="1124" spans="1:6" x14ac:dyDescent="0.35">
      <c r="A1124" t="s">
        <v>2257</v>
      </c>
      <c r="B1124">
        <v>0</v>
      </c>
      <c r="D1124">
        <f t="shared" si="51"/>
        <v>112</v>
      </c>
      <c r="E1124" t="str">
        <f t="shared" si="52"/>
        <v>Kolping Nagyváthy János Technikum, Szakgimnázium, Szakképző Iskola és Kollégium Turizmus-vendéglátás</v>
      </c>
      <c r="F1124">
        <f t="shared" si="53"/>
        <v>0</v>
      </c>
    </row>
    <row r="1125" spans="1:6" x14ac:dyDescent="0.35">
      <c r="A1125" t="s">
        <v>2258</v>
      </c>
      <c r="B1125">
        <v>93</v>
      </c>
      <c r="D1125">
        <f t="shared" si="51"/>
        <v>68</v>
      </c>
      <c r="E1125" t="str">
        <f t="shared" si="52"/>
        <v>KÖRMENDI RENDVÉDELMI TECHNIKUM Rendészet és közszolgálat</v>
      </c>
      <c r="F1125">
        <f t="shared" si="53"/>
        <v>93</v>
      </c>
    </row>
    <row r="1126" spans="1:6" x14ac:dyDescent="0.35">
      <c r="A1126" t="s">
        <v>2259</v>
      </c>
      <c r="B1126">
        <v>0</v>
      </c>
      <c r="D1126">
        <f t="shared" si="51"/>
        <v>113</v>
      </c>
      <c r="E1126" t="str">
        <f t="shared" si="52"/>
        <v>Kőszegi Evangélikus Gimnázium, Technikum, Szakképző Iskola és Kollégium Közlekedés és szállítmányozás</v>
      </c>
      <c r="F1126">
        <f t="shared" si="53"/>
        <v>0</v>
      </c>
    </row>
    <row r="1127" spans="1:6" x14ac:dyDescent="0.35">
      <c r="A1127" t="s">
        <v>2260</v>
      </c>
      <c r="B1127">
        <v>0</v>
      </c>
      <c r="D1127">
        <f t="shared" si="51"/>
        <v>108</v>
      </c>
      <c r="E1127" t="str">
        <f t="shared" si="52"/>
        <v>Kőszegi Evangélikus Gimnázium, Technikum, Szakképző Iskola és Kollégium Mezőgazdaság és erdészet</v>
      </c>
      <c r="F1127">
        <f t="shared" si="53"/>
        <v>0</v>
      </c>
    </row>
    <row r="1128" spans="1:6" x14ac:dyDescent="0.35">
      <c r="A1128" t="s">
        <v>2261</v>
      </c>
      <c r="B1128">
        <v>0</v>
      </c>
      <c r="D1128">
        <f t="shared" si="51"/>
        <v>104</v>
      </c>
      <c r="E1128" t="str">
        <f t="shared" si="52"/>
        <v>Kőszegi Evangélikus Gimnázium, Technikum, Szakképző Iskola és Kollégium Turizmus-vendéglátás</v>
      </c>
      <c r="F1128">
        <f t="shared" si="53"/>
        <v>0</v>
      </c>
    </row>
    <row r="1129" spans="1:6" x14ac:dyDescent="0.35">
      <c r="A1129" t="s">
        <v>2262</v>
      </c>
      <c r="B1129">
        <v>0</v>
      </c>
      <c r="D1129">
        <f t="shared" si="51"/>
        <v>133</v>
      </c>
      <c r="E1129" t="str">
        <f t="shared" si="52"/>
        <v>Kövessi Erzsébet Baptista Technikum, Szakképző Iskola, Gimnázium, Szakiskola és Általános Iskola Informatika és távközlés</v>
      </c>
      <c r="F1129">
        <f t="shared" si="53"/>
        <v>0</v>
      </c>
    </row>
    <row r="1130" spans="1:6" x14ac:dyDescent="0.35">
      <c r="A1130" t="s">
        <v>2263</v>
      </c>
      <c r="B1130">
        <v>0</v>
      </c>
      <c r="D1130">
        <f t="shared" si="51"/>
        <v>129</v>
      </c>
      <c r="E1130" t="str">
        <f t="shared" si="52"/>
        <v>Kövessi Erzsébet Baptista Technikum, Szakképző Iskola, Gimnázium, Szakiskola és Általános Iskola Turizmus-vendéglátás</v>
      </c>
      <c r="F1130">
        <f t="shared" si="53"/>
        <v>0</v>
      </c>
    </row>
    <row r="1131" spans="1:6" x14ac:dyDescent="0.35">
      <c r="A1131" t="s">
        <v>2264</v>
      </c>
      <c r="B1131">
        <v>1</v>
      </c>
      <c r="D1131">
        <f t="shared" si="51"/>
        <v>82</v>
      </c>
      <c r="E1131" t="str">
        <f t="shared" si="52"/>
        <v>Közép-európai Szakgimnázium, Technikum és Szakképző Iskola Egészségügy</v>
      </c>
      <c r="F1131">
        <f t="shared" si="53"/>
        <v>1</v>
      </c>
    </row>
    <row r="1132" spans="1:6" x14ac:dyDescent="0.35">
      <c r="A1132" t="s">
        <v>2265</v>
      </c>
      <c r="B1132">
        <v>0</v>
      </c>
      <c r="D1132">
        <f t="shared" si="51"/>
        <v>142</v>
      </c>
      <c r="E1132" t="str">
        <f t="shared" si="52"/>
        <v>Közép-magyarországi ASZC Bercsényi Miklós Élelmiszeripari-Környezetvédelmi Technikum, Szakképző Iskola és Kollégium Élelmiszeripar</v>
      </c>
      <c r="F1132">
        <f t="shared" si="53"/>
        <v>0</v>
      </c>
    </row>
    <row r="1133" spans="1:6" x14ac:dyDescent="0.35">
      <c r="A1133" t="s">
        <v>2266</v>
      </c>
      <c r="B1133">
        <v>0</v>
      </c>
      <c r="D1133">
        <f t="shared" si="51"/>
        <v>154</v>
      </c>
      <c r="E1133" t="str">
        <f t="shared" si="52"/>
        <v>Közép-magyarországi ASZC Bercsényi Miklós Élelmiszeripari-Környezetvédelmi Technikum, Szakképző Iskola és Kollégium Környezetvédelem és vízügy</v>
      </c>
      <c r="F1133">
        <f t="shared" si="53"/>
        <v>0</v>
      </c>
    </row>
    <row r="1134" spans="1:6" x14ac:dyDescent="0.35">
      <c r="A1134" t="s">
        <v>2267</v>
      </c>
      <c r="B1134">
        <v>0</v>
      </c>
      <c r="D1134">
        <f t="shared" si="51"/>
        <v>135</v>
      </c>
      <c r="E1134" t="str">
        <f t="shared" si="52"/>
        <v>Közép-magyarországi ASzC Dr. Szepesi László Mezőgazdasági Technikum, Szakképző Iskola és Kollégium Mezőgazdaság és erdészet</v>
      </c>
      <c r="F1134">
        <f t="shared" si="53"/>
        <v>0</v>
      </c>
    </row>
    <row r="1135" spans="1:6" x14ac:dyDescent="0.35">
      <c r="A1135" t="s">
        <v>2268</v>
      </c>
      <c r="B1135">
        <v>0</v>
      </c>
      <c r="D1135">
        <f t="shared" si="51"/>
        <v>127</v>
      </c>
      <c r="E1135" t="str">
        <f t="shared" si="52"/>
        <v>Közép-magyarországi ASzC Fáy András Mezőgazdasági Technikum, Szakképző Iskola és Kollégium Mezőgazdaság és erdészet</v>
      </c>
      <c r="F1135">
        <f t="shared" si="53"/>
        <v>0</v>
      </c>
    </row>
    <row r="1136" spans="1:6" x14ac:dyDescent="0.35">
      <c r="A1136" t="s">
        <v>2269</v>
      </c>
      <c r="B1136">
        <v>0</v>
      </c>
      <c r="D1136">
        <f t="shared" si="51"/>
        <v>138</v>
      </c>
      <c r="E1136" t="str">
        <f t="shared" si="52"/>
        <v>Közép-magyarországi ASzC Lipthay Béla Mezőgazdasági és Élelmiszeripari Technikum, Szakképző Iskola és Kollégium Élelmiszeripar</v>
      </c>
      <c r="F1136">
        <f t="shared" si="53"/>
        <v>0</v>
      </c>
    </row>
    <row r="1137" spans="1:6" x14ac:dyDescent="0.35">
      <c r="A1137" t="s">
        <v>2270</v>
      </c>
      <c r="B1137">
        <v>0</v>
      </c>
      <c r="D1137">
        <f t="shared" si="51"/>
        <v>148</v>
      </c>
      <c r="E1137" t="str">
        <f t="shared" si="52"/>
        <v>Közép-magyarországi ASzC Lipthay Béla Mezőgazdasági és Élelmiszeripari Technikum, Szakképző Iskola és Kollégium Mezőgazdaság és erdészet</v>
      </c>
      <c r="F1137">
        <f t="shared" si="53"/>
        <v>0</v>
      </c>
    </row>
    <row r="1138" spans="1:6" x14ac:dyDescent="0.35">
      <c r="A1138" t="s">
        <v>2271</v>
      </c>
      <c r="B1138">
        <v>28</v>
      </c>
      <c r="D1138">
        <f t="shared" si="51"/>
        <v>115</v>
      </c>
      <c r="E1138" t="str">
        <f t="shared" si="52"/>
        <v>Közép-magyarországi ASzC Magyar Gyula Kertészeti Technikum és Szakképző Iskola Mezőgazdaság és erdészet</v>
      </c>
      <c r="F1138">
        <f t="shared" si="53"/>
        <v>28</v>
      </c>
    </row>
    <row r="1139" spans="1:6" x14ac:dyDescent="0.35">
      <c r="A1139" t="s">
        <v>2272</v>
      </c>
      <c r="B1139">
        <v>0</v>
      </c>
      <c r="D1139">
        <f t="shared" si="51"/>
        <v>112</v>
      </c>
      <c r="E1139" t="str">
        <f t="shared" si="52"/>
        <v>Közép-magyarországi ASzC Pesti Barnabás Élelmiszeripari Technikum és Szakképző Iskola Élelmiszeripar</v>
      </c>
      <c r="F1139">
        <f t="shared" si="53"/>
        <v>0</v>
      </c>
    </row>
    <row r="1140" spans="1:6" x14ac:dyDescent="0.35">
      <c r="A1140" t="s">
        <v>2273</v>
      </c>
      <c r="B1140">
        <v>0</v>
      </c>
      <c r="D1140">
        <f t="shared" si="51"/>
        <v>118</v>
      </c>
      <c r="E1140" t="str">
        <f t="shared" si="52"/>
        <v>Közép-magyarországi ASzC Pesti Barnabás Élelmiszeripari Technikum és Szakképző Iskola Turizmus-vendéglátás</v>
      </c>
      <c r="F1140">
        <f t="shared" si="53"/>
        <v>0</v>
      </c>
    </row>
    <row r="1141" spans="1:6" x14ac:dyDescent="0.35">
      <c r="A1141" t="s">
        <v>2274</v>
      </c>
      <c r="B1141">
        <v>0</v>
      </c>
      <c r="D1141">
        <f t="shared" si="51"/>
        <v>103</v>
      </c>
      <c r="E1141" t="str">
        <f t="shared" si="52"/>
        <v>Közép-magyarországi ASzC Soós István Borászati Technikum és Szakképző Iskola Élelmiszeripar</v>
      </c>
      <c r="F1141">
        <f t="shared" si="53"/>
        <v>0</v>
      </c>
    </row>
    <row r="1142" spans="1:6" x14ac:dyDescent="0.35">
      <c r="A1142" t="s">
        <v>2275</v>
      </c>
      <c r="B1142">
        <v>0</v>
      </c>
      <c r="D1142">
        <f t="shared" si="51"/>
        <v>132</v>
      </c>
      <c r="E1142" t="str">
        <f t="shared" si="52"/>
        <v>Közép-magyarországi ASzC Táncsics Mihály Mezőgazdasági Technikum, Szakképző Iskola és Kollégium Mezőgazdaság és erdészet</v>
      </c>
      <c r="F1142">
        <f t="shared" si="53"/>
        <v>0</v>
      </c>
    </row>
    <row r="1143" spans="1:6" x14ac:dyDescent="0.35">
      <c r="A1143" t="s">
        <v>2276</v>
      </c>
      <c r="B1143">
        <v>0</v>
      </c>
      <c r="D1143">
        <f t="shared" si="51"/>
        <v>121</v>
      </c>
      <c r="E1143" t="str">
        <f t="shared" si="52"/>
        <v>Közép-magyarországi ASzC Toldi Miklós Élelmiszeripari Technikum, Szakképző Iskola és Kollégium Élelmiszeripar</v>
      </c>
      <c r="F1143">
        <f t="shared" si="53"/>
        <v>0</v>
      </c>
    </row>
    <row r="1144" spans="1:6" x14ac:dyDescent="0.35">
      <c r="A1144" t="s">
        <v>2277</v>
      </c>
      <c r="B1144">
        <v>0</v>
      </c>
      <c r="D1144">
        <f t="shared" si="51"/>
        <v>131</v>
      </c>
      <c r="E1144" t="str">
        <f t="shared" si="52"/>
        <v>Közép-magyarországi ASzC Toldi Miklós Élelmiszeripari Technikum, Szakképző Iskola és Kollégium Mezőgazdaság és erdészet</v>
      </c>
      <c r="F1144">
        <f t="shared" si="53"/>
        <v>0</v>
      </c>
    </row>
    <row r="1145" spans="1:6" x14ac:dyDescent="0.35">
      <c r="A1145" t="s">
        <v>2278</v>
      </c>
      <c r="B1145">
        <v>0</v>
      </c>
      <c r="D1145">
        <f t="shared" si="51"/>
        <v>127</v>
      </c>
      <c r="E1145" t="str">
        <f t="shared" si="52"/>
        <v>Közép-magyarországi ASzC Toldi Miklós Élelmiszeripari Technikum, Szakképző Iskola és Kollégium Turizmus-vendéglátás</v>
      </c>
      <c r="F1145">
        <f t="shared" si="53"/>
        <v>0</v>
      </c>
    </row>
    <row r="1146" spans="1:6" x14ac:dyDescent="0.35">
      <c r="A1146" t="s">
        <v>2279</v>
      </c>
      <c r="B1146">
        <v>0</v>
      </c>
      <c r="D1146">
        <f t="shared" si="51"/>
        <v>122</v>
      </c>
      <c r="E1146" t="str">
        <f t="shared" si="52"/>
        <v>Közép-magyarországi ASzC Varga Márton Kertészeti és Földmérési Technikum és Kollégium Mezőgazdaság és erdészet</v>
      </c>
      <c r="F1146">
        <f t="shared" si="53"/>
        <v>0</v>
      </c>
    </row>
    <row r="1147" spans="1:6" x14ac:dyDescent="0.35">
      <c r="A1147" t="s">
        <v>2280</v>
      </c>
      <c r="B1147">
        <v>0</v>
      </c>
      <c r="D1147">
        <f t="shared" si="51"/>
        <v>72</v>
      </c>
      <c r="E1147" t="str">
        <f t="shared" si="52"/>
        <v>Kratochvil Károly Honvéd Középiskola és Kollégium Honvédelem</v>
      </c>
      <c r="F1147">
        <f t="shared" si="53"/>
        <v>0</v>
      </c>
    </row>
    <row r="1148" spans="1:6" x14ac:dyDescent="0.35">
      <c r="A1148" t="s">
        <v>2281</v>
      </c>
      <c r="B1148">
        <v>0</v>
      </c>
      <c r="D1148">
        <f t="shared" si="51"/>
        <v>81</v>
      </c>
      <c r="E1148" t="str">
        <f t="shared" si="52"/>
        <v>Lónyay Menyhért Baptista Technikum és Szakképző Iskola Élelmiszeripar</v>
      </c>
      <c r="F1148">
        <f t="shared" si="53"/>
        <v>0</v>
      </c>
    </row>
    <row r="1149" spans="1:6" x14ac:dyDescent="0.35">
      <c r="A1149" t="s">
        <v>2282</v>
      </c>
      <c r="B1149">
        <v>0</v>
      </c>
      <c r="D1149">
        <f t="shared" si="51"/>
        <v>75</v>
      </c>
      <c r="E1149" t="str">
        <f t="shared" si="52"/>
        <v>Lónyay Menyhért Baptista Technikum és Szakképző Iskola Gépészet</v>
      </c>
      <c r="F1149">
        <f t="shared" si="53"/>
        <v>0</v>
      </c>
    </row>
    <row r="1150" spans="1:6" x14ac:dyDescent="0.35">
      <c r="A1150" t="s">
        <v>2283</v>
      </c>
      <c r="B1150">
        <v>0</v>
      </c>
      <c r="D1150">
        <f t="shared" si="51"/>
        <v>91</v>
      </c>
      <c r="E1150" t="str">
        <f t="shared" si="52"/>
        <v>Lónyay Menyhért Baptista Technikum és Szakképző Iskola Informatika és távközlés</v>
      </c>
      <c r="F1150">
        <f t="shared" si="53"/>
        <v>0</v>
      </c>
    </row>
    <row r="1151" spans="1:6" x14ac:dyDescent="0.35">
      <c r="A1151" t="s">
        <v>2284</v>
      </c>
      <c r="B1151">
        <v>0</v>
      </c>
      <c r="D1151">
        <f t="shared" si="51"/>
        <v>79</v>
      </c>
      <c r="E1151" t="str">
        <f t="shared" si="52"/>
        <v>Lónyay Menyhért Baptista Technikum és Szakképző Iskola Kereskedelem</v>
      </c>
      <c r="F1151">
        <f t="shared" si="53"/>
        <v>0</v>
      </c>
    </row>
    <row r="1152" spans="1:6" x14ac:dyDescent="0.35">
      <c r="A1152" t="s">
        <v>2285</v>
      </c>
      <c r="B1152">
        <v>0</v>
      </c>
      <c r="D1152">
        <f t="shared" si="51"/>
        <v>74</v>
      </c>
      <c r="E1152" t="str">
        <f t="shared" si="52"/>
        <v>Lónyay Menyhért Baptista Technikum és Szakképző Iskola Kreatív</v>
      </c>
      <c r="F1152">
        <f t="shared" si="53"/>
        <v>0</v>
      </c>
    </row>
    <row r="1153" spans="1:6" x14ac:dyDescent="0.35">
      <c r="A1153" t="s">
        <v>2286</v>
      </c>
      <c r="B1153">
        <v>0</v>
      </c>
      <c r="D1153">
        <f t="shared" si="51"/>
        <v>92</v>
      </c>
      <c r="E1153" t="str">
        <f t="shared" si="52"/>
        <v>Lónyay Menyhért Baptista Technikum és Szakképző Iskola Rendészet és közszolgálat</v>
      </c>
      <c r="F1153">
        <f t="shared" si="53"/>
        <v>0</v>
      </c>
    </row>
    <row r="1154" spans="1:6" x14ac:dyDescent="0.35">
      <c r="A1154" t="s">
        <v>2287</v>
      </c>
      <c r="B1154">
        <v>0</v>
      </c>
      <c r="D1154">
        <f t="shared" si="51"/>
        <v>87</v>
      </c>
      <c r="E1154" t="str">
        <f t="shared" si="52"/>
        <v>Lónyay Menyhért Baptista Technikum és Szakképző Iskola Turizmus-vendéglátás</v>
      </c>
      <c r="F1154">
        <f t="shared" si="53"/>
        <v>0</v>
      </c>
    </row>
    <row r="1155" spans="1:6" x14ac:dyDescent="0.35">
      <c r="A1155" t="s">
        <v>2288</v>
      </c>
      <c r="B1155">
        <v>0</v>
      </c>
      <c r="D1155">
        <f t="shared" ref="D1155:D1218" si="54">LEN(A1155)</f>
        <v>79</v>
      </c>
      <c r="E1155" t="str">
        <f t="shared" ref="E1155:E1218" si="55">LEFT(A1155,D1155-12)</f>
        <v>Magyar Máltai Szeretetszolgálat Devecseri Szakképző Iskola Gépészet</v>
      </c>
      <c r="F1155">
        <f t="shared" ref="F1155:F1218" si="56">B1155</f>
        <v>0</v>
      </c>
    </row>
    <row r="1156" spans="1:6" x14ac:dyDescent="0.35">
      <c r="A1156" t="s">
        <v>2289</v>
      </c>
      <c r="B1156">
        <v>0</v>
      </c>
      <c r="D1156">
        <f t="shared" si="54"/>
        <v>80</v>
      </c>
      <c r="E1156" t="str">
        <f t="shared" si="55"/>
        <v>Magyar Máltai Szeretetszolgálat Devecseri Szakképző Iskola Szociális</v>
      </c>
      <c r="F1156">
        <f t="shared" si="56"/>
        <v>0</v>
      </c>
    </row>
    <row r="1157" spans="1:6" x14ac:dyDescent="0.35">
      <c r="A1157" t="s">
        <v>2290</v>
      </c>
      <c r="B1157">
        <v>0</v>
      </c>
      <c r="D1157">
        <f t="shared" si="54"/>
        <v>113</v>
      </c>
      <c r="E1157" t="str">
        <f t="shared" si="55"/>
        <v>Magyar Máltai Szeretetszolgálat Esterházy Miklós Technikum, Szakképző Iskola és Kollégium Egészségügy</v>
      </c>
      <c r="F1157">
        <f t="shared" si="56"/>
        <v>0</v>
      </c>
    </row>
    <row r="1158" spans="1:6" x14ac:dyDescent="0.35">
      <c r="A1158" t="s">
        <v>2291</v>
      </c>
      <c r="B1158">
        <v>0</v>
      </c>
      <c r="D1158">
        <f t="shared" si="54"/>
        <v>132</v>
      </c>
      <c r="E1158" t="str">
        <f t="shared" si="55"/>
        <v>Magyar Máltai Szeretetszolgálat Esterházy Miklós Technikum, Szakképző Iskola és Kollégium Elektronika és elektrotechnika</v>
      </c>
      <c r="F1158">
        <f t="shared" si="56"/>
        <v>0</v>
      </c>
    </row>
    <row r="1159" spans="1:6" x14ac:dyDescent="0.35">
      <c r="A1159" t="s">
        <v>2292</v>
      </c>
      <c r="B1159">
        <v>0</v>
      </c>
      <c r="D1159">
        <f t="shared" si="54"/>
        <v>109</v>
      </c>
      <c r="E1159" t="str">
        <f t="shared" si="55"/>
        <v>Magyar Máltai Szeretetszolgálat Esterházy Miklós Technikum, Szakképző Iskola és Kollégium Előkész</v>
      </c>
      <c r="F1159">
        <f t="shared" si="56"/>
        <v>0</v>
      </c>
    </row>
    <row r="1160" spans="1:6" x14ac:dyDescent="0.35">
      <c r="A1160" t="s">
        <v>2293</v>
      </c>
      <c r="B1160">
        <v>0</v>
      </c>
      <c r="D1160">
        <f t="shared" si="54"/>
        <v>111</v>
      </c>
      <c r="E1160" t="str">
        <f t="shared" si="55"/>
        <v>Magyar Máltai Szeretetszolgálat Esterházy Miklós Technikum, Szakképző Iskola és Kollégium Építőipar</v>
      </c>
      <c r="F1160">
        <f t="shared" si="56"/>
        <v>0</v>
      </c>
    </row>
    <row r="1161" spans="1:6" x14ac:dyDescent="0.35">
      <c r="A1161" t="s">
        <v>2294</v>
      </c>
      <c r="B1161">
        <v>0</v>
      </c>
      <c r="D1161">
        <f t="shared" si="54"/>
        <v>118</v>
      </c>
      <c r="E1161" t="str">
        <f t="shared" si="55"/>
        <v>Magyar Máltai Szeretetszolgálat Esterházy Miklós Technikum, Szakképző Iskola és Kollégium Fa- és bútoripar</v>
      </c>
      <c r="F1161">
        <f t="shared" si="56"/>
        <v>0</v>
      </c>
    </row>
    <row r="1162" spans="1:6" x14ac:dyDescent="0.35">
      <c r="A1162" t="s">
        <v>2295</v>
      </c>
      <c r="B1162">
        <v>0</v>
      </c>
      <c r="D1162">
        <f t="shared" si="54"/>
        <v>110</v>
      </c>
      <c r="E1162" t="str">
        <f t="shared" si="55"/>
        <v>Magyar Máltai Szeretetszolgálat Esterházy Miklós Technikum, Szakképző Iskola és Kollégium Gépészet</v>
      </c>
      <c r="F1162">
        <f t="shared" si="56"/>
        <v>0</v>
      </c>
    </row>
    <row r="1163" spans="1:6" x14ac:dyDescent="0.35">
      <c r="A1163" t="s">
        <v>2296</v>
      </c>
      <c r="B1163">
        <v>0</v>
      </c>
      <c r="D1163">
        <f t="shared" si="54"/>
        <v>114</v>
      </c>
      <c r="E1163" t="str">
        <f t="shared" si="55"/>
        <v>Magyar Máltai Szeretetszolgálat Esterházy Miklós Technikum, Szakképző Iskola és Kollégium Kereskedelem</v>
      </c>
      <c r="F1163">
        <f t="shared" si="56"/>
        <v>0</v>
      </c>
    </row>
    <row r="1164" spans="1:6" x14ac:dyDescent="0.35">
      <c r="A1164" t="s">
        <v>2297</v>
      </c>
      <c r="B1164">
        <v>0</v>
      </c>
      <c r="D1164">
        <f t="shared" si="54"/>
        <v>109</v>
      </c>
      <c r="E1164" t="str">
        <f t="shared" si="55"/>
        <v>Magyar Máltai Szeretetszolgálat Esterházy Miklós Technikum, Szakképző Iskola és Kollégium Kreatív</v>
      </c>
      <c r="F1164">
        <f t="shared" si="56"/>
        <v>0</v>
      </c>
    </row>
    <row r="1165" spans="1:6" x14ac:dyDescent="0.35">
      <c r="A1165" t="s">
        <v>2298</v>
      </c>
      <c r="B1165">
        <v>0</v>
      </c>
      <c r="D1165">
        <f t="shared" si="54"/>
        <v>102</v>
      </c>
      <c r="E1165" t="str">
        <f t="shared" si="55"/>
        <v xml:space="preserve">Magyar Máltai Szeretetszolgálat Esterházy Miklós Technikum, Szakképző Iskola és Kollégium </v>
      </c>
      <c r="F1165">
        <f t="shared" si="56"/>
        <v>0</v>
      </c>
    </row>
    <row r="1166" spans="1:6" x14ac:dyDescent="0.35">
      <c r="A1166" t="s">
        <v>2299</v>
      </c>
      <c r="B1166">
        <v>6</v>
      </c>
      <c r="D1166">
        <f t="shared" si="54"/>
        <v>135</v>
      </c>
      <c r="E1166" t="str">
        <f t="shared" si="55"/>
        <v>Magyar Máltai Szeretetszolgálat Esterházy Miklós Technikum, Szakképző Iskola és Kollégium Specializált gép- és járműgyártás</v>
      </c>
      <c r="F1166">
        <f t="shared" si="56"/>
        <v>6</v>
      </c>
    </row>
    <row r="1167" spans="1:6" x14ac:dyDescent="0.35">
      <c r="A1167" t="s">
        <v>2300</v>
      </c>
      <c r="B1167">
        <v>0</v>
      </c>
      <c r="D1167">
        <f t="shared" si="54"/>
        <v>107</v>
      </c>
      <c r="E1167" t="str">
        <f t="shared" si="55"/>
        <v>Magyar Máltai Szeretetszolgálat Esterházy Miklós Technikum, Szakképző Iskola és Kollégium Sport</v>
      </c>
      <c r="F1167">
        <f t="shared" si="56"/>
        <v>0</v>
      </c>
    </row>
    <row r="1168" spans="1:6" x14ac:dyDescent="0.35">
      <c r="A1168" t="s">
        <v>2301</v>
      </c>
      <c r="B1168">
        <v>0</v>
      </c>
      <c r="D1168">
        <f t="shared" si="54"/>
        <v>111</v>
      </c>
      <c r="E1168" t="str">
        <f t="shared" si="55"/>
        <v>Magyar Máltai Szeretetszolgálat Esterházy Miklós Technikum, Szakképző Iskola és Kollégium Szépészet</v>
      </c>
      <c r="F1168">
        <f t="shared" si="56"/>
        <v>0</v>
      </c>
    </row>
    <row r="1169" spans="1:6" x14ac:dyDescent="0.35">
      <c r="A1169" t="s">
        <v>2302</v>
      </c>
      <c r="B1169">
        <v>0</v>
      </c>
      <c r="D1169">
        <f t="shared" si="54"/>
        <v>111</v>
      </c>
      <c r="E1169" t="str">
        <f t="shared" si="55"/>
        <v>Magyar Máltai Szeretetszolgálat Esterházy Miklós Technikum, Szakképző Iskola és Kollégium Szociális</v>
      </c>
      <c r="F1169">
        <f t="shared" si="56"/>
        <v>0</v>
      </c>
    </row>
    <row r="1170" spans="1:6" x14ac:dyDescent="0.35">
      <c r="A1170" t="s">
        <v>2303</v>
      </c>
      <c r="B1170">
        <v>0</v>
      </c>
      <c r="D1170">
        <f t="shared" si="54"/>
        <v>122</v>
      </c>
      <c r="E1170" t="str">
        <f t="shared" si="55"/>
        <v>Magyar Máltai Szeretetszolgálat Esterházy Miklós Technikum, Szakképző Iskola és Kollégium Turizmus-vendéglátás</v>
      </c>
      <c r="F1170">
        <f t="shared" si="56"/>
        <v>0</v>
      </c>
    </row>
    <row r="1171" spans="1:6" x14ac:dyDescent="0.35">
      <c r="A1171" t="s">
        <v>2304</v>
      </c>
      <c r="B1171">
        <v>0</v>
      </c>
      <c r="D1171">
        <f t="shared" si="54"/>
        <v>111</v>
      </c>
      <c r="E1171" t="str">
        <f t="shared" si="55"/>
        <v>Magyar Máltai Szeretetszolgálat Károly Róbert Technikum, Szakképző Iskola és Gimnázium Kereskedelem</v>
      </c>
      <c r="F1171">
        <f t="shared" si="56"/>
        <v>0</v>
      </c>
    </row>
    <row r="1172" spans="1:6" x14ac:dyDescent="0.35">
      <c r="A1172" t="s">
        <v>2305</v>
      </c>
      <c r="B1172">
        <v>0</v>
      </c>
      <c r="D1172">
        <f t="shared" si="54"/>
        <v>99</v>
      </c>
      <c r="E1172" t="str">
        <f t="shared" si="55"/>
        <v xml:space="preserve">Magyar Máltai Szeretetszolgálat Károly Róbert Technikum, Szakképző Iskola és Gimnázium </v>
      </c>
      <c r="F1172">
        <f t="shared" si="56"/>
        <v>0</v>
      </c>
    </row>
    <row r="1173" spans="1:6" x14ac:dyDescent="0.35">
      <c r="A1173" t="s">
        <v>2306</v>
      </c>
      <c r="B1173">
        <v>0</v>
      </c>
      <c r="D1173">
        <f t="shared" si="54"/>
        <v>119</v>
      </c>
      <c r="E1173" t="str">
        <f t="shared" si="55"/>
        <v>Magyar Máltai Szeretetszolgálat Károly Róbert Technikum, Szakképző Iskola és Gimnázium Turizmus-vendéglátás</v>
      </c>
      <c r="F1173">
        <f t="shared" si="56"/>
        <v>0</v>
      </c>
    </row>
    <row r="1174" spans="1:6" x14ac:dyDescent="0.35">
      <c r="A1174" t="s">
        <v>2307</v>
      </c>
      <c r="B1174">
        <v>0</v>
      </c>
      <c r="D1174">
        <f t="shared" si="54"/>
        <v>90</v>
      </c>
      <c r="E1174" t="str">
        <f t="shared" si="55"/>
        <v>Magyar Máltai Szeretetszolgálat Óbudai Technikum és Szakképző Iskola Szociális</v>
      </c>
      <c r="F1174">
        <f t="shared" si="56"/>
        <v>0</v>
      </c>
    </row>
    <row r="1175" spans="1:6" x14ac:dyDescent="0.35">
      <c r="A1175" t="s">
        <v>2308</v>
      </c>
      <c r="B1175">
        <v>0</v>
      </c>
      <c r="D1175">
        <f t="shared" si="54"/>
        <v>101</v>
      </c>
      <c r="E1175" t="str">
        <f t="shared" si="55"/>
        <v>Magyar Máltai Szeretetszolgálat Óbudai Technikum és Szakképző Iskola Turizmus-vendéglátás</v>
      </c>
      <c r="F1175">
        <f t="shared" si="56"/>
        <v>0</v>
      </c>
    </row>
    <row r="1176" spans="1:6" x14ac:dyDescent="0.35">
      <c r="A1176" t="s">
        <v>2309</v>
      </c>
      <c r="B1176">
        <v>10</v>
      </c>
      <c r="D1176">
        <f t="shared" si="54"/>
        <v>101</v>
      </c>
      <c r="E1176" t="str">
        <f t="shared" si="55"/>
        <v>MAMI Magyar Motorkerékpár Technikum és Szakképző Iskola Specializált gép- és járműgyártás</v>
      </c>
      <c r="F1176">
        <f t="shared" si="56"/>
        <v>10</v>
      </c>
    </row>
    <row r="1177" spans="1:6" x14ac:dyDescent="0.35">
      <c r="A1177" t="s">
        <v>2310</v>
      </c>
      <c r="B1177">
        <v>0</v>
      </c>
      <c r="D1177">
        <f t="shared" si="54"/>
        <v>113</v>
      </c>
      <c r="E1177" t="str">
        <f t="shared" si="55"/>
        <v>Mátészalkai SZC Bethlen Gábor Technikum, Szakképző Iskola és Kollégium Elektronika és elektrotechnika</v>
      </c>
      <c r="F1177">
        <f t="shared" si="56"/>
        <v>0</v>
      </c>
    </row>
    <row r="1178" spans="1:6" x14ac:dyDescent="0.35">
      <c r="A1178" t="s">
        <v>2311</v>
      </c>
      <c r="B1178">
        <v>0</v>
      </c>
      <c r="D1178">
        <f t="shared" si="54"/>
        <v>90</v>
      </c>
      <c r="E1178" t="str">
        <f t="shared" si="55"/>
        <v>Mátészalkai SZC Bethlen Gábor Technikum, Szakképző Iskola és Kollégium Előkész</v>
      </c>
      <c r="F1178">
        <f t="shared" si="56"/>
        <v>0</v>
      </c>
    </row>
    <row r="1179" spans="1:6" x14ac:dyDescent="0.35">
      <c r="A1179" t="s">
        <v>2312</v>
      </c>
      <c r="B1179">
        <v>0</v>
      </c>
      <c r="D1179">
        <f t="shared" si="54"/>
        <v>92</v>
      </c>
      <c r="E1179" t="str">
        <f t="shared" si="55"/>
        <v>Mátészalkai SZC Bethlen Gábor Technikum, Szakképző Iskola és Kollégium Építőipar</v>
      </c>
      <c r="F1179">
        <f t="shared" si="56"/>
        <v>0</v>
      </c>
    </row>
    <row r="1180" spans="1:6" x14ac:dyDescent="0.35">
      <c r="A1180" t="s">
        <v>2313</v>
      </c>
      <c r="B1180">
        <v>0</v>
      </c>
      <c r="D1180">
        <f t="shared" si="54"/>
        <v>97</v>
      </c>
      <c r="E1180" t="str">
        <f t="shared" si="55"/>
        <v>Mátészalkai SZC Bethlen Gábor Technikum, Szakképző Iskola és Kollégium Épületgépészet</v>
      </c>
      <c r="F1180">
        <f t="shared" si="56"/>
        <v>0</v>
      </c>
    </row>
    <row r="1181" spans="1:6" x14ac:dyDescent="0.35">
      <c r="A1181" t="s">
        <v>2314</v>
      </c>
      <c r="B1181">
        <v>0</v>
      </c>
      <c r="D1181">
        <f t="shared" si="54"/>
        <v>99</v>
      </c>
      <c r="E1181" t="str">
        <f t="shared" si="55"/>
        <v>Mátészalkai SZC Bethlen Gábor Technikum, Szakképző Iskola és Kollégium Fa- és bútoripar</v>
      </c>
      <c r="F1181">
        <f t="shared" si="56"/>
        <v>0</v>
      </c>
    </row>
    <row r="1182" spans="1:6" x14ac:dyDescent="0.35">
      <c r="A1182" t="s">
        <v>2315</v>
      </c>
      <c r="B1182">
        <v>0</v>
      </c>
      <c r="D1182">
        <f t="shared" si="54"/>
        <v>109</v>
      </c>
      <c r="E1182" t="str">
        <f t="shared" si="55"/>
        <v>Mátészalkai SZC Bethlen Gábor Technikum, Szakképző Iskola és Kollégium Gazdálkodás és menedzsment</v>
      </c>
      <c r="F1182">
        <f t="shared" si="56"/>
        <v>0</v>
      </c>
    </row>
    <row r="1183" spans="1:6" x14ac:dyDescent="0.35">
      <c r="A1183" t="s">
        <v>2316</v>
      </c>
      <c r="B1183">
        <v>0</v>
      </c>
      <c r="D1183">
        <f t="shared" si="54"/>
        <v>91</v>
      </c>
      <c r="E1183" t="str">
        <f t="shared" si="55"/>
        <v>Mátészalkai SZC Bethlen Gábor Technikum, Szakképző Iskola és Kollégium Gépészet</v>
      </c>
      <c r="F1183">
        <f t="shared" si="56"/>
        <v>0</v>
      </c>
    </row>
    <row r="1184" spans="1:6" x14ac:dyDescent="0.35">
      <c r="A1184" t="s">
        <v>2317</v>
      </c>
      <c r="B1184">
        <v>0</v>
      </c>
      <c r="D1184">
        <f t="shared" si="54"/>
        <v>107</v>
      </c>
      <c r="E1184" t="str">
        <f t="shared" si="55"/>
        <v>Mátészalkai SZC Bethlen Gábor Technikum, Szakképző Iskola és Kollégium Informatika és távközlés</v>
      </c>
      <c r="F1184">
        <f t="shared" si="56"/>
        <v>0</v>
      </c>
    </row>
    <row r="1185" spans="1:6" x14ac:dyDescent="0.35">
      <c r="A1185" t="s">
        <v>2318</v>
      </c>
      <c r="B1185">
        <v>0</v>
      </c>
      <c r="D1185">
        <f t="shared" si="54"/>
        <v>95</v>
      </c>
      <c r="E1185" t="str">
        <f t="shared" si="55"/>
        <v>Mátészalkai SZC Bethlen Gábor Technikum, Szakképző Iskola és Kollégium Kereskedelem</v>
      </c>
      <c r="F1185">
        <f t="shared" si="56"/>
        <v>0</v>
      </c>
    </row>
    <row r="1186" spans="1:6" x14ac:dyDescent="0.35">
      <c r="A1186" t="s">
        <v>2319</v>
      </c>
      <c r="B1186">
        <v>0</v>
      </c>
      <c r="D1186">
        <f t="shared" si="54"/>
        <v>90</v>
      </c>
      <c r="E1186" t="str">
        <f t="shared" si="55"/>
        <v>Mátészalkai SZC Bethlen Gábor Technikum, Szakképző Iskola és Kollégium Kreatív</v>
      </c>
      <c r="F1186">
        <f t="shared" si="56"/>
        <v>0</v>
      </c>
    </row>
    <row r="1187" spans="1:6" x14ac:dyDescent="0.35">
      <c r="A1187" t="s">
        <v>2320</v>
      </c>
      <c r="B1187">
        <v>0</v>
      </c>
      <c r="D1187">
        <f t="shared" si="54"/>
        <v>108</v>
      </c>
      <c r="E1187" t="str">
        <f t="shared" si="55"/>
        <v>Mátészalkai SZC Bethlen Gábor Technikum, Szakképző Iskola és Kollégium Rendészet és közszolgálat</v>
      </c>
      <c r="F1187">
        <f t="shared" si="56"/>
        <v>0</v>
      </c>
    </row>
    <row r="1188" spans="1:6" x14ac:dyDescent="0.35">
      <c r="A1188" t="s">
        <v>2321</v>
      </c>
      <c r="B1188">
        <v>0</v>
      </c>
      <c r="D1188">
        <f t="shared" si="54"/>
        <v>116</v>
      </c>
      <c r="E1188" t="str">
        <f t="shared" si="55"/>
        <v>Mátészalkai SZC Bethlen Gábor Technikum, Szakképző Iskola és Kollégium Specializált gép- és járműgyártás</v>
      </c>
      <c r="F1188">
        <f t="shared" si="56"/>
        <v>0</v>
      </c>
    </row>
    <row r="1189" spans="1:6" x14ac:dyDescent="0.35">
      <c r="A1189" t="s">
        <v>2322</v>
      </c>
      <c r="B1189">
        <v>0</v>
      </c>
      <c r="D1189">
        <f t="shared" si="54"/>
        <v>92</v>
      </c>
      <c r="E1189" t="str">
        <f t="shared" si="55"/>
        <v>Mátészalkai SZC Bethlen Gábor Technikum, Szakképző Iskola és Kollégium Szociális</v>
      </c>
      <c r="F1189">
        <f t="shared" si="56"/>
        <v>0</v>
      </c>
    </row>
    <row r="1190" spans="1:6" x14ac:dyDescent="0.35">
      <c r="A1190" t="s">
        <v>2323</v>
      </c>
      <c r="B1190">
        <v>0</v>
      </c>
      <c r="D1190">
        <f t="shared" si="54"/>
        <v>98</v>
      </c>
      <c r="E1190" t="str">
        <f t="shared" si="55"/>
        <v>Mátészalkai SZC Budai Nagy Antal Technikum és Szakgimnázium Gazdálkodás és menedzsment</v>
      </c>
      <c r="F1190">
        <f t="shared" si="56"/>
        <v>0</v>
      </c>
    </row>
    <row r="1191" spans="1:6" x14ac:dyDescent="0.35">
      <c r="A1191" t="s">
        <v>2324</v>
      </c>
      <c r="B1191">
        <v>0</v>
      </c>
      <c r="D1191">
        <f t="shared" si="54"/>
        <v>96</v>
      </c>
      <c r="E1191" t="str">
        <f t="shared" si="55"/>
        <v>Mátészalkai SZC Budai Nagy Antal Technikum és Szakgimnázium Informatika és távközlés</v>
      </c>
      <c r="F1191">
        <f t="shared" si="56"/>
        <v>0</v>
      </c>
    </row>
    <row r="1192" spans="1:6" x14ac:dyDescent="0.35">
      <c r="A1192" t="s">
        <v>2325</v>
      </c>
      <c r="B1192">
        <v>0</v>
      </c>
      <c r="D1192">
        <f t="shared" si="54"/>
        <v>97</v>
      </c>
      <c r="E1192" t="str">
        <f t="shared" si="55"/>
        <v>Mátészalkai SZC Budai Nagy Antal Technikum és Szakgimnázium Rendészet és közszolgálat</v>
      </c>
      <c r="F1192">
        <f t="shared" si="56"/>
        <v>0</v>
      </c>
    </row>
    <row r="1193" spans="1:6" x14ac:dyDescent="0.35">
      <c r="A1193" t="s">
        <v>2326</v>
      </c>
      <c r="B1193">
        <v>0</v>
      </c>
      <c r="D1193">
        <f t="shared" si="54"/>
        <v>92</v>
      </c>
      <c r="E1193" t="str">
        <f t="shared" si="55"/>
        <v>Mátészalkai SZC Budai Nagy Antal Technikum és Szakgimnázium Turizmus-vendéglátás</v>
      </c>
      <c r="F1193">
        <f t="shared" si="56"/>
        <v>0</v>
      </c>
    </row>
    <row r="1194" spans="1:6" x14ac:dyDescent="0.35">
      <c r="A1194" t="s">
        <v>2327</v>
      </c>
      <c r="B1194">
        <v>0</v>
      </c>
      <c r="D1194">
        <f t="shared" si="54"/>
        <v>101</v>
      </c>
      <c r="E1194" t="str">
        <f t="shared" si="55"/>
        <v>Mátészalkai SZC Déri Miksa Technikum, Szakképző Iskola és Kollégium Egészségügyi technika</v>
      </c>
      <c r="F1194">
        <f t="shared" si="56"/>
        <v>0</v>
      </c>
    </row>
    <row r="1195" spans="1:6" x14ac:dyDescent="0.35">
      <c r="A1195" t="s">
        <v>2328</v>
      </c>
      <c r="B1195">
        <v>0</v>
      </c>
      <c r="D1195">
        <f t="shared" si="54"/>
        <v>110</v>
      </c>
      <c r="E1195" t="str">
        <f t="shared" si="55"/>
        <v>Mátészalkai SZC Déri Miksa Technikum, Szakképző Iskola és Kollégium Elektronika és elektrotechnika</v>
      </c>
      <c r="F1195">
        <f t="shared" si="56"/>
        <v>0</v>
      </c>
    </row>
    <row r="1196" spans="1:6" x14ac:dyDescent="0.35">
      <c r="A1196" t="s">
        <v>2329</v>
      </c>
      <c r="B1196">
        <v>0</v>
      </c>
      <c r="D1196">
        <f t="shared" si="54"/>
        <v>87</v>
      </c>
      <c r="E1196" t="str">
        <f t="shared" si="55"/>
        <v>Mátészalkai SZC Déri Miksa Technikum, Szakképző Iskola és Kollégium Előkész</v>
      </c>
      <c r="F1196">
        <f t="shared" si="56"/>
        <v>0</v>
      </c>
    </row>
    <row r="1197" spans="1:6" x14ac:dyDescent="0.35">
      <c r="A1197" t="s">
        <v>2330</v>
      </c>
      <c r="B1197">
        <v>0</v>
      </c>
      <c r="D1197">
        <f t="shared" si="54"/>
        <v>89</v>
      </c>
      <c r="E1197" t="str">
        <f t="shared" si="55"/>
        <v>Mátészalkai SZC Déri Miksa Technikum, Szakképző Iskola és Kollégium Építőipar</v>
      </c>
      <c r="F1197">
        <f t="shared" si="56"/>
        <v>0</v>
      </c>
    </row>
    <row r="1198" spans="1:6" x14ac:dyDescent="0.35">
      <c r="A1198" t="s">
        <v>2331</v>
      </c>
      <c r="B1198">
        <v>0</v>
      </c>
      <c r="D1198">
        <f t="shared" si="54"/>
        <v>96</v>
      </c>
      <c r="E1198" t="str">
        <f t="shared" si="55"/>
        <v>Mátészalkai SZC Déri Miksa Technikum, Szakképző Iskola és Kollégium Fa- és bútoripar</v>
      </c>
      <c r="F1198">
        <f t="shared" si="56"/>
        <v>0</v>
      </c>
    </row>
    <row r="1199" spans="1:6" x14ac:dyDescent="0.35">
      <c r="A1199" t="s">
        <v>2332</v>
      </c>
      <c r="B1199">
        <v>0</v>
      </c>
      <c r="D1199">
        <f t="shared" si="54"/>
        <v>88</v>
      </c>
      <c r="E1199" t="str">
        <f t="shared" si="55"/>
        <v>Mátészalkai SZC Déri Miksa Technikum, Szakképző Iskola és Kollégium Gépészet</v>
      </c>
      <c r="F1199">
        <f t="shared" si="56"/>
        <v>0</v>
      </c>
    </row>
    <row r="1200" spans="1:6" x14ac:dyDescent="0.35">
      <c r="A1200" t="s">
        <v>2333</v>
      </c>
      <c r="B1200">
        <v>0</v>
      </c>
      <c r="D1200">
        <f t="shared" si="54"/>
        <v>104</v>
      </c>
      <c r="E1200" t="str">
        <f t="shared" si="55"/>
        <v>Mátészalkai SZC Déri Miksa Technikum, Szakképző Iskola és Kollégium Informatika és távközlés</v>
      </c>
      <c r="F1200">
        <f t="shared" si="56"/>
        <v>0</v>
      </c>
    </row>
    <row r="1201" spans="1:6" x14ac:dyDescent="0.35">
      <c r="A1201" t="s">
        <v>2334</v>
      </c>
      <c r="B1201">
        <v>0</v>
      </c>
      <c r="D1201">
        <f t="shared" si="54"/>
        <v>87</v>
      </c>
      <c r="E1201" t="str">
        <f t="shared" si="55"/>
        <v>Mátészalkai SZC Déri Miksa Technikum, Szakképző Iskola és Kollégium Kreatív</v>
      </c>
      <c r="F1201">
        <f t="shared" si="56"/>
        <v>0</v>
      </c>
    </row>
    <row r="1202" spans="1:6" x14ac:dyDescent="0.35">
      <c r="A1202" t="s">
        <v>2335</v>
      </c>
      <c r="B1202">
        <v>0</v>
      </c>
      <c r="D1202">
        <f t="shared" si="54"/>
        <v>80</v>
      </c>
      <c r="E1202" t="str">
        <f t="shared" si="55"/>
        <v xml:space="preserve">Mátészalkai SZC Déri Miksa Technikum, Szakképző Iskola és Kollégium </v>
      </c>
      <c r="F1202">
        <f t="shared" si="56"/>
        <v>0</v>
      </c>
    </row>
    <row r="1203" spans="1:6" x14ac:dyDescent="0.35">
      <c r="A1203" t="s">
        <v>2336</v>
      </c>
      <c r="B1203">
        <v>0</v>
      </c>
      <c r="D1203">
        <f t="shared" si="54"/>
        <v>105</v>
      </c>
      <c r="E1203" t="str">
        <f t="shared" si="55"/>
        <v>Mátészalkai SZC Déri Miksa Technikum, Szakképző Iskola és Kollégium Rendészet és közszolgálat</v>
      </c>
      <c r="F1203">
        <f t="shared" si="56"/>
        <v>0</v>
      </c>
    </row>
    <row r="1204" spans="1:6" x14ac:dyDescent="0.35">
      <c r="A1204" t="s">
        <v>2337</v>
      </c>
      <c r="B1204">
        <v>12</v>
      </c>
      <c r="D1204">
        <f t="shared" si="54"/>
        <v>113</v>
      </c>
      <c r="E1204" t="str">
        <f t="shared" si="55"/>
        <v>Mátészalkai SZC Déri Miksa Technikum, Szakképző Iskola és Kollégium Specializált gép- és járműgyártás</v>
      </c>
      <c r="F1204">
        <f t="shared" si="56"/>
        <v>12</v>
      </c>
    </row>
    <row r="1205" spans="1:6" x14ac:dyDescent="0.35">
      <c r="A1205" t="s">
        <v>2338</v>
      </c>
      <c r="B1205">
        <v>15</v>
      </c>
      <c r="D1205">
        <f t="shared" si="54"/>
        <v>89</v>
      </c>
      <c r="E1205" t="str">
        <f t="shared" si="55"/>
        <v>Mátészalkai SZC Déri Miksa Technikum, Szakképző Iskola és Kollégium Szépészet</v>
      </c>
      <c r="F1205">
        <f t="shared" si="56"/>
        <v>15</v>
      </c>
    </row>
    <row r="1206" spans="1:6" x14ac:dyDescent="0.35">
      <c r="A1206" t="s">
        <v>2339</v>
      </c>
      <c r="B1206">
        <v>0</v>
      </c>
      <c r="D1206">
        <f t="shared" si="54"/>
        <v>100</v>
      </c>
      <c r="E1206" t="str">
        <f t="shared" si="55"/>
        <v>Mátészalkai SZC Déri Miksa Technikum, Szakképző Iskola és Kollégium Turizmus-vendéglátás</v>
      </c>
      <c r="F1206">
        <f t="shared" si="56"/>
        <v>0</v>
      </c>
    </row>
    <row r="1207" spans="1:6" x14ac:dyDescent="0.35">
      <c r="A1207" t="s">
        <v>2340</v>
      </c>
      <c r="B1207">
        <v>0</v>
      </c>
      <c r="D1207">
        <f t="shared" si="54"/>
        <v>72</v>
      </c>
      <c r="E1207" t="str">
        <f t="shared" si="55"/>
        <v>Mátészalkai SZC Gépészeti Technikum és Kollégium Egészségügy</v>
      </c>
      <c r="F1207">
        <f t="shared" si="56"/>
        <v>0</v>
      </c>
    </row>
    <row r="1208" spans="1:6" x14ac:dyDescent="0.35">
      <c r="A1208" t="s">
        <v>2341</v>
      </c>
      <c r="B1208">
        <v>31</v>
      </c>
      <c r="D1208">
        <f t="shared" si="54"/>
        <v>87</v>
      </c>
      <c r="E1208" t="str">
        <f t="shared" si="55"/>
        <v>Mátészalkai SZC Gépészeti Technikum és Kollégium Gazdálkodás és menedzsment</v>
      </c>
      <c r="F1208">
        <f t="shared" si="56"/>
        <v>31</v>
      </c>
    </row>
    <row r="1209" spans="1:6" x14ac:dyDescent="0.35">
      <c r="A1209" t="s">
        <v>2342</v>
      </c>
      <c r="B1209">
        <v>22</v>
      </c>
      <c r="D1209">
        <f t="shared" si="54"/>
        <v>69</v>
      </c>
      <c r="E1209" t="str">
        <f t="shared" si="55"/>
        <v>Mátészalkai SZC Gépészeti Technikum és Kollégium Gépészet</v>
      </c>
      <c r="F1209">
        <f t="shared" si="56"/>
        <v>22</v>
      </c>
    </row>
    <row r="1210" spans="1:6" x14ac:dyDescent="0.35">
      <c r="A1210" t="s">
        <v>2343</v>
      </c>
      <c r="B1210">
        <v>16</v>
      </c>
      <c r="D1210">
        <f t="shared" si="54"/>
        <v>85</v>
      </c>
      <c r="E1210" t="str">
        <f t="shared" si="55"/>
        <v>Mátészalkai SZC Gépészeti Technikum és Kollégium Informatika és távközlés</v>
      </c>
      <c r="F1210">
        <f t="shared" si="56"/>
        <v>16</v>
      </c>
    </row>
    <row r="1211" spans="1:6" x14ac:dyDescent="0.35">
      <c r="A1211" t="s">
        <v>2344</v>
      </c>
      <c r="B1211">
        <v>0</v>
      </c>
      <c r="D1211">
        <f t="shared" si="54"/>
        <v>86</v>
      </c>
      <c r="E1211" t="str">
        <f t="shared" si="55"/>
        <v>Mátészalkai SZC Gépészeti Technikum és Kollégium Rendészet és közszolgálat</v>
      </c>
      <c r="F1211">
        <f t="shared" si="56"/>
        <v>0</v>
      </c>
    </row>
    <row r="1212" spans="1:6" x14ac:dyDescent="0.35">
      <c r="A1212" t="s">
        <v>2345</v>
      </c>
      <c r="B1212">
        <v>14</v>
      </c>
      <c r="D1212">
        <f t="shared" si="54"/>
        <v>70</v>
      </c>
      <c r="E1212" t="str">
        <f t="shared" si="55"/>
        <v>Mátészalkai SZC Gépészeti Technikum és Kollégium Szociális</v>
      </c>
      <c r="F1212">
        <f t="shared" si="56"/>
        <v>14</v>
      </c>
    </row>
    <row r="1213" spans="1:6" x14ac:dyDescent="0.35">
      <c r="A1213" t="s">
        <v>2346</v>
      </c>
      <c r="B1213">
        <v>0</v>
      </c>
      <c r="D1213">
        <f t="shared" si="54"/>
        <v>68</v>
      </c>
      <c r="E1213" t="str">
        <f t="shared" si="55"/>
        <v>Mátészalkai SZC Kállay Rudolf Szakképző Iskola Építőipar</v>
      </c>
      <c r="F1213">
        <f t="shared" si="56"/>
        <v>0</v>
      </c>
    </row>
    <row r="1214" spans="1:6" x14ac:dyDescent="0.35">
      <c r="A1214" t="s">
        <v>2347</v>
      </c>
      <c r="B1214">
        <v>0</v>
      </c>
      <c r="D1214">
        <f t="shared" si="54"/>
        <v>67</v>
      </c>
      <c r="E1214" t="str">
        <f t="shared" si="55"/>
        <v>Mátészalkai SZC Kállay Rudolf Szakképző Iskola Gépészet</v>
      </c>
      <c r="F1214">
        <f t="shared" si="56"/>
        <v>0</v>
      </c>
    </row>
    <row r="1215" spans="1:6" x14ac:dyDescent="0.35">
      <c r="A1215" t="s">
        <v>2348</v>
      </c>
      <c r="B1215">
        <v>0</v>
      </c>
      <c r="D1215">
        <f t="shared" si="54"/>
        <v>71</v>
      </c>
      <c r="E1215" t="str">
        <f t="shared" si="55"/>
        <v>Mátészalkai SZC Kállay Rudolf Szakképző Iskola Kereskedelem</v>
      </c>
      <c r="F1215">
        <f t="shared" si="56"/>
        <v>0</v>
      </c>
    </row>
    <row r="1216" spans="1:6" x14ac:dyDescent="0.35">
      <c r="A1216" t="s">
        <v>2349</v>
      </c>
      <c r="B1216">
        <v>0</v>
      </c>
      <c r="D1216">
        <f t="shared" si="54"/>
        <v>68</v>
      </c>
      <c r="E1216" t="str">
        <f t="shared" si="55"/>
        <v>Mátészalkai SZC Kállay Rudolf Szakképző Iskola Szociális</v>
      </c>
      <c r="F1216">
        <f t="shared" si="56"/>
        <v>0</v>
      </c>
    </row>
    <row r="1217" spans="1:6" x14ac:dyDescent="0.35">
      <c r="A1217" t="s">
        <v>2350</v>
      </c>
      <c r="B1217">
        <v>0</v>
      </c>
      <c r="D1217">
        <f t="shared" si="54"/>
        <v>79</v>
      </c>
      <c r="E1217" t="str">
        <f t="shared" si="55"/>
        <v>Mátészalkai SZC Kállay Rudolf Szakképző Iskola Turizmus-vendéglátás</v>
      </c>
      <c r="F1217">
        <f t="shared" si="56"/>
        <v>0</v>
      </c>
    </row>
    <row r="1218" spans="1:6" x14ac:dyDescent="0.35">
      <c r="A1218" t="s">
        <v>2351</v>
      </c>
      <c r="B1218">
        <v>109</v>
      </c>
      <c r="D1218">
        <f t="shared" si="54"/>
        <v>67</v>
      </c>
      <c r="E1218" t="str">
        <f t="shared" si="55"/>
        <v>META - Don Bosco Technikum és Szakgimnázium Egészségügy</v>
      </c>
      <c r="F1218">
        <f t="shared" si="56"/>
        <v>109</v>
      </c>
    </row>
    <row r="1219" spans="1:6" x14ac:dyDescent="0.35">
      <c r="A1219" t="s">
        <v>2352</v>
      </c>
      <c r="B1219">
        <v>35</v>
      </c>
      <c r="D1219">
        <f t="shared" ref="D1219:D1282" si="57">LEN(A1219)</f>
        <v>82</v>
      </c>
      <c r="E1219" t="str">
        <f t="shared" ref="E1219:E1282" si="58">LEFT(A1219,D1219-12)</f>
        <v>META - Don Bosco Technikum és Szakgimnázium Gazdálkodás és menedzsment</v>
      </c>
      <c r="F1219">
        <f t="shared" ref="F1219:F1282" si="59">B1219</f>
        <v>35</v>
      </c>
    </row>
    <row r="1220" spans="1:6" x14ac:dyDescent="0.35">
      <c r="A1220" t="s">
        <v>2353</v>
      </c>
      <c r="B1220">
        <v>20</v>
      </c>
      <c r="D1220">
        <f t="shared" si="57"/>
        <v>68</v>
      </c>
      <c r="E1220" t="str">
        <f t="shared" si="58"/>
        <v>META - Don Bosco Technikum és Szakgimnázium Kereskedelem</v>
      </c>
      <c r="F1220">
        <f t="shared" si="59"/>
        <v>20</v>
      </c>
    </row>
    <row r="1221" spans="1:6" x14ac:dyDescent="0.35">
      <c r="A1221" t="s">
        <v>2354</v>
      </c>
      <c r="B1221">
        <v>60</v>
      </c>
      <c r="D1221">
        <f t="shared" si="57"/>
        <v>85</v>
      </c>
      <c r="E1221" t="str">
        <f t="shared" si="58"/>
        <v>META - Don Bosco Technikum és Szakgimnázium Közlekedés és szállítmányozás</v>
      </c>
      <c r="F1221">
        <f t="shared" si="59"/>
        <v>60</v>
      </c>
    </row>
    <row r="1222" spans="1:6" x14ac:dyDescent="0.35">
      <c r="A1222" t="s">
        <v>2355</v>
      </c>
      <c r="B1222">
        <v>30</v>
      </c>
      <c r="D1222">
        <f t="shared" si="57"/>
        <v>61</v>
      </c>
      <c r="E1222" t="str">
        <f t="shared" si="58"/>
        <v>META - Don Bosco Technikum és Szakgimnázium Sport</v>
      </c>
      <c r="F1222">
        <f t="shared" si="59"/>
        <v>30</v>
      </c>
    </row>
    <row r="1223" spans="1:6" x14ac:dyDescent="0.35">
      <c r="A1223" t="s">
        <v>2356</v>
      </c>
      <c r="B1223">
        <v>44</v>
      </c>
      <c r="D1223">
        <f t="shared" si="57"/>
        <v>65</v>
      </c>
      <c r="E1223" t="str">
        <f t="shared" si="58"/>
        <v>META - Don Bosco Technikum és Szakgimnázium Szociális</v>
      </c>
      <c r="F1223">
        <f t="shared" si="59"/>
        <v>44</v>
      </c>
    </row>
    <row r="1224" spans="1:6" x14ac:dyDescent="0.35">
      <c r="A1224" t="s">
        <v>2357</v>
      </c>
      <c r="B1224">
        <v>17</v>
      </c>
      <c r="D1224">
        <f t="shared" si="57"/>
        <v>76</v>
      </c>
      <c r="E1224" t="str">
        <f t="shared" si="58"/>
        <v>META - Don Bosco Technikum és Szakgimnázium Turizmus-vendéglátás</v>
      </c>
      <c r="F1224">
        <f t="shared" si="59"/>
        <v>17</v>
      </c>
    </row>
    <row r="1225" spans="1:6" x14ac:dyDescent="0.35">
      <c r="A1225" t="s">
        <v>2358</v>
      </c>
      <c r="B1225">
        <v>0</v>
      </c>
      <c r="D1225">
        <f t="shared" si="57"/>
        <v>73</v>
      </c>
      <c r="E1225" t="str">
        <f t="shared" si="58"/>
        <v>Mezőhegyesi Technikum, Szakképző Iskola és Kollégium Gépészet</v>
      </c>
      <c r="F1225">
        <f t="shared" si="59"/>
        <v>0</v>
      </c>
    </row>
    <row r="1226" spans="1:6" x14ac:dyDescent="0.35">
      <c r="A1226" t="s">
        <v>2359</v>
      </c>
      <c r="B1226">
        <v>0</v>
      </c>
      <c r="D1226">
        <f t="shared" si="57"/>
        <v>89</v>
      </c>
      <c r="E1226" t="str">
        <f t="shared" si="58"/>
        <v>Mezőhegyesi Technikum, Szakképző Iskola és Kollégium Mezőgazdaság és erdészet</v>
      </c>
      <c r="F1226">
        <f t="shared" si="59"/>
        <v>0</v>
      </c>
    </row>
    <row r="1227" spans="1:6" x14ac:dyDescent="0.35">
      <c r="A1227" t="s">
        <v>2360</v>
      </c>
      <c r="B1227">
        <v>0</v>
      </c>
      <c r="D1227">
        <f t="shared" si="57"/>
        <v>90</v>
      </c>
      <c r="E1227" t="str">
        <f t="shared" si="58"/>
        <v>Mezőhegyesi Technikum, Szakképző Iskola és Kollégium Rendészet és közszolgálat</v>
      </c>
      <c r="F1227">
        <f t="shared" si="59"/>
        <v>0</v>
      </c>
    </row>
    <row r="1228" spans="1:6" x14ac:dyDescent="0.35">
      <c r="A1228" t="s">
        <v>2361</v>
      </c>
      <c r="B1228">
        <v>0</v>
      </c>
      <c r="D1228">
        <f t="shared" si="57"/>
        <v>122</v>
      </c>
      <c r="E1228" t="str">
        <f t="shared" si="58"/>
        <v>Mezőkövesdi Széchenyi István Katolikus Technikum, Szakképző Iskola és Gimnázium Elektronika és elektrotechnika</v>
      </c>
      <c r="F1228">
        <f t="shared" si="59"/>
        <v>0</v>
      </c>
    </row>
    <row r="1229" spans="1:6" x14ac:dyDescent="0.35">
      <c r="A1229" t="s">
        <v>2362</v>
      </c>
      <c r="B1229">
        <v>0</v>
      </c>
      <c r="D1229">
        <f t="shared" si="57"/>
        <v>101</v>
      </c>
      <c r="E1229" t="str">
        <f t="shared" si="58"/>
        <v>Mezőkövesdi Széchenyi István Katolikus Technikum, Szakképző Iskola és Gimnázium Építőipar</v>
      </c>
      <c r="F1229">
        <f t="shared" si="59"/>
        <v>0</v>
      </c>
    </row>
    <row r="1230" spans="1:6" x14ac:dyDescent="0.35">
      <c r="A1230" t="s">
        <v>2363</v>
      </c>
      <c r="B1230">
        <v>0</v>
      </c>
      <c r="D1230">
        <f t="shared" si="57"/>
        <v>108</v>
      </c>
      <c r="E1230" t="str">
        <f t="shared" si="58"/>
        <v>Mezőkövesdi Széchenyi István Katolikus Technikum, Szakképző Iskola és Gimnázium Fa- és bútoripar</v>
      </c>
      <c r="F1230">
        <f t="shared" si="59"/>
        <v>0</v>
      </c>
    </row>
    <row r="1231" spans="1:6" x14ac:dyDescent="0.35">
      <c r="A1231" t="s">
        <v>2364</v>
      </c>
      <c r="B1231">
        <v>0</v>
      </c>
      <c r="D1231">
        <f t="shared" si="57"/>
        <v>100</v>
      </c>
      <c r="E1231" t="str">
        <f t="shared" si="58"/>
        <v>Mezőkövesdi Széchenyi István Katolikus Technikum, Szakképző Iskola és Gimnázium Gépészet</v>
      </c>
      <c r="F1231">
        <f t="shared" si="59"/>
        <v>0</v>
      </c>
    </row>
    <row r="1232" spans="1:6" x14ac:dyDescent="0.35">
      <c r="A1232" t="s">
        <v>2365</v>
      </c>
      <c r="B1232">
        <v>0</v>
      </c>
      <c r="D1232">
        <f t="shared" si="57"/>
        <v>116</v>
      </c>
      <c r="E1232" t="str">
        <f t="shared" si="58"/>
        <v>Mezőkövesdi Széchenyi István Katolikus Technikum, Szakképző Iskola és Gimnázium Informatika és távközlés</v>
      </c>
      <c r="F1232">
        <f t="shared" si="59"/>
        <v>0</v>
      </c>
    </row>
    <row r="1233" spans="1:6" x14ac:dyDescent="0.35">
      <c r="A1233" t="s">
        <v>2366</v>
      </c>
      <c r="B1233">
        <v>0</v>
      </c>
      <c r="D1233">
        <f t="shared" si="57"/>
        <v>104</v>
      </c>
      <c r="E1233" t="str">
        <f t="shared" si="58"/>
        <v>Mezőkövesdi Széchenyi István Katolikus Technikum, Szakképző Iskola és Gimnázium Kereskedelem</v>
      </c>
      <c r="F1233">
        <f t="shared" si="59"/>
        <v>0</v>
      </c>
    </row>
    <row r="1234" spans="1:6" x14ac:dyDescent="0.35">
      <c r="A1234" t="s">
        <v>2367</v>
      </c>
      <c r="B1234">
        <v>0</v>
      </c>
      <c r="D1234">
        <f t="shared" si="57"/>
        <v>99</v>
      </c>
      <c r="E1234" t="str">
        <f t="shared" si="58"/>
        <v>Mezőkövesdi Széchenyi István Katolikus Technikum, Szakképző Iskola és Gimnázium Kreatív</v>
      </c>
      <c r="F1234">
        <f t="shared" si="59"/>
        <v>0</v>
      </c>
    </row>
    <row r="1235" spans="1:6" x14ac:dyDescent="0.35">
      <c r="A1235" t="s">
        <v>2368</v>
      </c>
      <c r="B1235">
        <v>0</v>
      </c>
      <c r="D1235">
        <f t="shared" si="57"/>
        <v>116</v>
      </c>
      <c r="E1235" t="str">
        <f t="shared" si="58"/>
        <v>Mezőkövesdi Széchenyi István Katolikus Technikum, Szakképző Iskola és Gimnázium Mezőgazdaság és erdészet</v>
      </c>
      <c r="F1235">
        <f t="shared" si="59"/>
        <v>0</v>
      </c>
    </row>
    <row r="1236" spans="1:6" x14ac:dyDescent="0.35">
      <c r="A1236" t="s">
        <v>2369</v>
      </c>
      <c r="B1236">
        <v>0</v>
      </c>
      <c r="D1236">
        <f t="shared" si="57"/>
        <v>125</v>
      </c>
      <c r="E1236" t="str">
        <f t="shared" si="58"/>
        <v>Mezőkövesdi Széchenyi István Katolikus Technikum, Szakképző Iskola és Gimnázium Specializált gép- és járműgyártás</v>
      </c>
      <c r="F1236">
        <f t="shared" si="59"/>
        <v>0</v>
      </c>
    </row>
    <row r="1237" spans="1:6" x14ac:dyDescent="0.35">
      <c r="A1237" t="s">
        <v>2370</v>
      </c>
      <c r="B1237">
        <v>0</v>
      </c>
      <c r="D1237">
        <f t="shared" si="57"/>
        <v>112</v>
      </c>
      <c r="E1237" t="str">
        <f t="shared" si="58"/>
        <v>Mezőkövesdi Széchenyi István Katolikus Technikum, Szakképző Iskola és Gimnázium Turizmus-vendéglátás</v>
      </c>
      <c r="F1237">
        <f t="shared" si="59"/>
        <v>0</v>
      </c>
    </row>
    <row r="1238" spans="1:6" x14ac:dyDescent="0.35">
      <c r="A1238" t="s">
        <v>2371</v>
      </c>
      <c r="B1238">
        <v>21</v>
      </c>
      <c r="D1238">
        <f t="shared" si="57"/>
        <v>79</v>
      </c>
      <c r="E1238" t="str">
        <f t="shared" si="58"/>
        <v>Miskolci Egyetem Ferenczi Sándor Egészségügyi Technikum Egészségügy</v>
      </c>
      <c r="F1238">
        <f t="shared" si="59"/>
        <v>21</v>
      </c>
    </row>
    <row r="1239" spans="1:6" x14ac:dyDescent="0.35">
      <c r="A1239" t="s">
        <v>2372</v>
      </c>
      <c r="B1239">
        <v>28</v>
      </c>
      <c r="D1239">
        <f t="shared" si="57"/>
        <v>77</v>
      </c>
      <c r="E1239" t="str">
        <f t="shared" si="58"/>
        <v>Miskolci Egyetem Ferenczi Sándor Egészségügyi Technikum Szociális</v>
      </c>
      <c r="F1239">
        <f t="shared" si="59"/>
        <v>28</v>
      </c>
    </row>
    <row r="1240" spans="1:6" x14ac:dyDescent="0.35">
      <c r="A1240" t="s">
        <v>2373</v>
      </c>
      <c r="B1240">
        <v>0</v>
      </c>
      <c r="D1240">
        <f t="shared" si="57"/>
        <v>92</v>
      </c>
      <c r="E1240" t="str">
        <f t="shared" si="58"/>
        <v>Miskolci Kolping Katolikus Technikum, Szakképző Iskola és Szakgimnázium Gépészet</v>
      </c>
      <c r="F1240">
        <f t="shared" si="59"/>
        <v>0</v>
      </c>
    </row>
    <row r="1241" spans="1:6" x14ac:dyDescent="0.35">
      <c r="A1241" t="s">
        <v>2374</v>
      </c>
      <c r="B1241">
        <v>0</v>
      </c>
      <c r="D1241">
        <f t="shared" si="57"/>
        <v>96</v>
      </c>
      <c r="E1241" t="str">
        <f t="shared" si="58"/>
        <v>Miskolci Kolping Katolikus Technikum, Szakképző Iskola és Szakgimnázium Kereskedelem</v>
      </c>
      <c r="F1241">
        <f t="shared" si="59"/>
        <v>0</v>
      </c>
    </row>
    <row r="1242" spans="1:6" x14ac:dyDescent="0.35">
      <c r="A1242" t="s">
        <v>2375</v>
      </c>
      <c r="B1242">
        <v>0</v>
      </c>
      <c r="D1242">
        <f t="shared" si="57"/>
        <v>93</v>
      </c>
      <c r="E1242" t="str">
        <f t="shared" si="58"/>
        <v>Miskolci Kolping Katolikus Technikum, Szakképző Iskola és Szakgimnázium Szociális</v>
      </c>
      <c r="F1242">
        <f t="shared" si="59"/>
        <v>0</v>
      </c>
    </row>
    <row r="1243" spans="1:6" x14ac:dyDescent="0.35">
      <c r="A1243" t="s">
        <v>2376</v>
      </c>
      <c r="B1243">
        <v>0</v>
      </c>
      <c r="D1243">
        <f t="shared" si="57"/>
        <v>104</v>
      </c>
      <c r="E1243" t="str">
        <f t="shared" si="58"/>
        <v>Miskolci Kolping Katolikus Technikum, Szakképző Iskola és Szakgimnázium Turizmus-vendéglátás</v>
      </c>
      <c r="F1243">
        <f t="shared" si="59"/>
        <v>0</v>
      </c>
    </row>
    <row r="1244" spans="1:6" x14ac:dyDescent="0.35">
      <c r="A1244" t="s">
        <v>2377</v>
      </c>
      <c r="B1244">
        <v>180</v>
      </c>
      <c r="D1244">
        <f t="shared" si="57"/>
        <v>68</v>
      </c>
      <c r="E1244" t="str">
        <f t="shared" si="58"/>
        <v>Miskolci Rendvédelmi Technikum Rendészet és közszolgálat</v>
      </c>
      <c r="F1244">
        <f t="shared" si="59"/>
        <v>180</v>
      </c>
    </row>
    <row r="1245" spans="1:6" x14ac:dyDescent="0.35">
      <c r="A1245" t="s">
        <v>2378</v>
      </c>
      <c r="B1245">
        <v>9</v>
      </c>
      <c r="D1245">
        <f t="shared" si="57"/>
        <v>67</v>
      </c>
      <c r="E1245" t="str">
        <f t="shared" si="58"/>
        <v>Miskolci SZC Andrássy Gyula Gépipari Technikum Gépészet</v>
      </c>
      <c r="F1245">
        <f t="shared" si="59"/>
        <v>9</v>
      </c>
    </row>
    <row r="1246" spans="1:6" x14ac:dyDescent="0.35">
      <c r="A1246" t="s">
        <v>2379</v>
      </c>
      <c r="B1246">
        <v>0</v>
      </c>
      <c r="D1246">
        <f t="shared" si="57"/>
        <v>83</v>
      </c>
      <c r="E1246" t="str">
        <f t="shared" si="58"/>
        <v>Miskolci SZC Andrássy Gyula Gépipari Technikum Informatika és távközlés</v>
      </c>
      <c r="F1246">
        <f t="shared" si="59"/>
        <v>0</v>
      </c>
    </row>
    <row r="1247" spans="1:6" x14ac:dyDescent="0.35">
      <c r="A1247" t="s">
        <v>2380</v>
      </c>
      <c r="B1247">
        <v>11</v>
      </c>
      <c r="D1247">
        <f t="shared" si="57"/>
        <v>92</v>
      </c>
      <c r="E1247" t="str">
        <f t="shared" si="58"/>
        <v>Miskolci SZC Andrássy Gyula Gépipari Technikum Specializált gép- és járműgyártás</v>
      </c>
      <c r="F1247">
        <f t="shared" si="59"/>
        <v>11</v>
      </c>
    </row>
    <row r="1248" spans="1:6" x14ac:dyDescent="0.35">
      <c r="A1248" t="s">
        <v>2381</v>
      </c>
      <c r="B1248">
        <v>36</v>
      </c>
      <c r="D1248">
        <f t="shared" si="57"/>
        <v>96</v>
      </c>
      <c r="E1248" t="str">
        <f t="shared" si="58"/>
        <v>Miskolci SZC Baross Gábor Üzleti és Közlekedési Technikum Gazdálkodás és menedzsment</v>
      </c>
      <c r="F1248">
        <f t="shared" si="59"/>
        <v>36</v>
      </c>
    </row>
    <row r="1249" spans="1:6" x14ac:dyDescent="0.35">
      <c r="A1249" t="s">
        <v>2382</v>
      </c>
      <c r="B1249">
        <v>0</v>
      </c>
      <c r="D1249">
        <f t="shared" si="57"/>
        <v>78</v>
      </c>
      <c r="E1249" t="str">
        <f t="shared" si="58"/>
        <v>Miskolci SZC Baross Gábor Üzleti és Közlekedési Technikum Gépészet</v>
      </c>
      <c r="F1249">
        <f t="shared" si="59"/>
        <v>0</v>
      </c>
    </row>
    <row r="1250" spans="1:6" x14ac:dyDescent="0.35">
      <c r="A1250" t="s">
        <v>2383</v>
      </c>
      <c r="B1250">
        <v>26</v>
      </c>
      <c r="D1250">
        <f t="shared" si="57"/>
        <v>99</v>
      </c>
      <c r="E1250" t="str">
        <f t="shared" si="58"/>
        <v>Miskolci SZC Baross Gábor Üzleti és Közlekedési Technikum Közlekedés és szállítmányozás</v>
      </c>
      <c r="F1250">
        <f t="shared" si="59"/>
        <v>26</v>
      </c>
    </row>
    <row r="1251" spans="1:6" x14ac:dyDescent="0.35">
      <c r="A1251" t="s">
        <v>2384</v>
      </c>
      <c r="B1251">
        <v>0</v>
      </c>
      <c r="D1251">
        <f t="shared" si="57"/>
        <v>103</v>
      </c>
      <c r="E1251" t="str">
        <f t="shared" si="58"/>
        <v>Miskolci SZC Baross Gábor Üzleti és Közlekedési Technikum Specializált gép- és járműgyártás</v>
      </c>
      <c r="F1251">
        <f t="shared" si="59"/>
        <v>0</v>
      </c>
    </row>
    <row r="1252" spans="1:6" x14ac:dyDescent="0.35">
      <c r="A1252" t="s">
        <v>2385</v>
      </c>
      <c r="B1252">
        <v>18</v>
      </c>
      <c r="D1252">
        <f t="shared" si="57"/>
        <v>80</v>
      </c>
      <c r="E1252" t="str">
        <f t="shared" si="58"/>
        <v>Miskolci SZC Berzeviczy Gergely Technikum Gazdálkodás és menedzsment</v>
      </c>
      <c r="F1252">
        <f t="shared" si="59"/>
        <v>18</v>
      </c>
    </row>
    <row r="1253" spans="1:6" x14ac:dyDescent="0.35">
      <c r="A1253" t="s">
        <v>2386</v>
      </c>
      <c r="B1253">
        <v>10</v>
      </c>
      <c r="D1253">
        <f t="shared" si="57"/>
        <v>66</v>
      </c>
      <c r="E1253" t="str">
        <f t="shared" si="58"/>
        <v>Miskolci SZC Berzeviczy Gergely Technikum Kereskedelem</v>
      </c>
      <c r="F1253">
        <f t="shared" si="59"/>
        <v>10</v>
      </c>
    </row>
    <row r="1254" spans="1:6" x14ac:dyDescent="0.35">
      <c r="A1254" t="s">
        <v>2387</v>
      </c>
      <c r="B1254">
        <v>35</v>
      </c>
      <c r="D1254">
        <f t="shared" si="57"/>
        <v>74</v>
      </c>
      <c r="E1254" t="str">
        <f t="shared" si="58"/>
        <v>Miskolci SZC Berzeviczy Gergely Technikum Turizmus-vendéglátás</v>
      </c>
      <c r="F1254">
        <f t="shared" si="59"/>
        <v>35</v>
      </c>
    </row>
    <row r="1255" spans="1:6" x14ac:dyDescent="0.35">
      <c r="A1255" t="s">
        <v>2388</v>
      </c>
      <c r="B1255">
        <v>0</v>
      </c>
      <c r="D1255">
        <f t="shared" si="57"/>
        <v>91</v>
      </c>
      <c r="E1255" t="str">
        <f t="shared" si="58"/>
        <v>Miskolci SZC Bláthy Ottó Villamosipari Technikum Elektronika és elektrotechnika</v>
      </c>
      <c r="F1255">
        <f t="shared" si="59"/>
        <v>0</v>
      </c>
    </row>
    <row r="1256" spans="1:6" x14ac:dyDescent="0.35">
      <c r="A1256" t="s">
        <v>2389</v>
      </c>
      <c r="B1256">
        <v>0</v>
      </c>
      <c r="D1256">
        <f t="shared" si="57"/>
        <v>85</v>
      </c>
      <c r="E1256" t="str">
        <f t="shared" si="58"/>
        <v>Miskolci SZC Bláthy Ottó Villamosipari Technikum Informatika és távközlés</v>
      </c>
      <c r="F1256">
        <f t="shared" si="59"/>
        <v>0</v>
      </c>
    </row>
    <row r="1257" spans="1:6" x14ac:dyDescent="0.35">
      <c r="A1257" t="s">
        <v>2390</v>
      </c>
      <c r="B1257">
        <v>0</v>
      </c>
      <c r="D1257">
        <f t="shared" si="57"/>
        <v>91</v>
      </c>
      <c r="E1257" t="str">
        <f t="shared" si="58"/>
        <v>Miskolci SZC Kandó Kálmán Informatikai Technikum Elektronika és elektrotechnika</v>
      </c>
      <c r="F1257">
        <f t="shared" si="59"/>
        <v>0</v>
      </c>
    </row>
    <row r="1258" spans="1:6" x14ac:dyDescent="0.35">
      <c r="A1258" t="s">
        <v>2391</v>
      </c>
      <c r="B1258">
        <v>21</v>
      </c>
      <c r="D1258">
        <f t="shared" si="57"/>
        <v>85</v>
      </c>
      <c r="E1258" t="str">
        <f t="shared" si="58"/>
        <v>Miskolci SZC Kandó Kálmán Informatikai Technikum Informatika és távközlés</v>
      </c>
      <c r="F1258">
        <f t="shared" si="59"/>
        <v>21</v>
      </c>
    </row>
    <row r="1259" spans="1:6" x14ac:dyDescent="0.35">
      <c r="A1259" t="s">
        <v>2392</v>
      </c>
      <c r="B1259">
        <v>0</v>
      </c>
      <c r="D1259">
        <f t="shared" si="57"/>
        <v>95</v>
      </c>
      <c r="E1259" t="str">
        <f t="shared" si="58"/>
        <v>Miskolci SZC Kós Károly Építőipari, Kreatív Technikum és Szakképző Iskola Építőipar</v>
      </c>
      <c r="F1259">
        <f t="shared" si="59"/>
        <v>0</v>
      </c>
    </row>
    <row r="1260" spans="1:6" x14ac:dyDescent="0.35">
      <c r="A1260" t="s">
        <v>2393</v>
      </c>
      <c r="B1260">
        <v>9</v>
      </c>
      <c r="D1260">
        <f t="shared" si="57"/>
        <v>100</v>
      </c>
      <c r="E1260" t="str">
        <f t="shared" si="58"/>
        <v>Miskolci SZC Kós Károly Építőipari, Kreatív Technikum és Szakképző Iskola Épületgépészet</v>
      </c>
      <c r="F1260">
        <f t="shared" si="59"/>
        <v>9</v>
      </c>
    </row>
    <row r="1261" spans="1:6" x14ac:dyDescent="0.35">
      <c r="A1261" t="s">
        <v>2394</v>
      </c>
      <c r="B1261">
        <v>0</v>
      </c>
      <c r="D1261">
        <f t="shared" si="57"/>
        <v>102</v>
      </c>
      <c r="E1261" t="str">
        <f t="shared" si="58"/>
        <v>Miskolci SZC Kós Károly Építőipari, Kreatív Technikum és Szakképző Iskola Fa- és bútoripar</v>
      </c>
      <c r="F1261">
        <f t="shared" si="59"/>
        <v>0</v>
      </c>
    </row>
    <row r="1262" spans="1:6" x14ac:dyDescent="0.35">
      <c r="A1262" t="s">
        <v>2395</v>
      </c>
      <c r="B1262">
        <v>0</v>
      </c>
      <c r="D1262">
        <f t="shared" si="57"/>
        <v>94</v>
      </c>
      <c r="E1262" t="str">
        <f t="shared" si="58"/>
        <v>Miskolci SZC Kós Károly Építőipari, Kreatív Technikum és Szakképző Iskola Gépészet</v>
      </c>
      <c r="F1262">
        <f t="shared" si="59"/>
        <v>0</v>
      </c>
    </row>
    <row r="1263" spans="1:6" x14ac:dyDescent="0.35">
      <c r="A1263" t="s">
        <v>2396</v>
      </c>
      <c r="B1263">
        <v>0</v>
      </c>
      <c r="D1263">
        <f t="shared" si="57"/>
        <v>112</v>
      </c>
      <c r="E1263" t="str">
        <f t="shared" si="58"/>
        <v>Miskolci SZC Kós Károly Építőipari, Kreatív Technikum és Szakképző Iskola Környezetvédelem és vízügy</v>
      </c>
      <c r="F1263">
        <f t="shared" si="59"/>
        <v>0</v>
      </c>
    </row>
    <row r="1264" spans="1:6" x14ac:dyDescent="0.35">
      <c r="A1264" t="s">
        <v>2397</v>
      </c>
      <c r="B1264">
        <v>0</v>
      </c>
      <c r="D1264">
        <f t="shared" si="57"/>
        <v>93</v>
      </c>
      <c r="E1264" t="str">
        <f t="shared" si="58"/>
        <v>Miskolci SZC Kós Károly Építőipari, Kreatív Technikum és Szakképző Iskola Kreatív</v>
      </c>
      <c r="F1264">
        <f t="shared" si="59"/>
        <v>0</v>
      </c>
    </row>
    <row r="1265" spans="1:6" x14ac:dyDescent="0.35">
      <c r="A1265" t="s">
        <v>2398</v>
      </c>
      <c r="B1265">
        <v>0</v>
      </c>
      <c r="D1265">
        <f t="shared" si="57"/>
        <v>77</v>
      </c>
      <c r="E1265" t="str">
        <f t="shared" si="58"/>
        <v>Miskolci SZC Kós Károly Építőipari, Kreatív Technikum és Szakképz</v>
      </c>
      <c r="F1265">
        <f t="shared" si="59"/>
        <v>0</v>
      </c>
    </row>
    <row r="1266" spans="1:6" x14ac:dyDescent="0.35">
      <c r="A1266" t="s">
        <v>2399</v>
      </c>
      <c r="B1266">
        <v>0</v>
      </c>
      <c r="D1266">
        <f t="shared" si="57"/>
        <v>79</v>
      </c>
      <c r="E1266" t="str">
        <f t="shared" si="58"/>
        <v>Miskolci SZC Mezőcsáti Gimnázium és Szakképző Iskola Élelmiszeripar</v>
      </c>
      <c r="F1266">
        <f t="shared" si="59"/>
        <v>0</v>
      </c>
    </row>
    <row r="1267" spans="1:6" x14ac:dyDescent="0.35">
      <c r="A1267" t="s">
        <v>2400</v>
      </c>
      <c r="B1267">
        <v>0</v>
      </c>
      <c r="D1267">
        <f t="shared" si="57"/>
        <v>73</v>
      </c>
      <c r="E1267" t="str">
        <f t="shared" si="58"/>
        <v>Miskolci SZC Mezőcsáti Gimnázium és Szakképző Iskola Gépészet</v>
      </c>
      <c r="F1267">
        <f t="shared" si="59"/>
        <v>0</v>
      </c>
    </row>
    <row r="1268" spans="1:6" x14ac:dyDescent="0.35">
      <c r="A1268" t="s">
        <v>2401</v>
      </c>
      <c r="B1268">
        <v>0</v>
      </c>
      <c r="D1268">
        <f t="shared" si="57"/>
        <v>77</v>
      </c>
      <c r="E1268" t="str">
        <f t="shared" si="58"/>
        <v>Miskolci SZC Mezőcsáti Gimnázium és Szakképző Iskola Kereskedelem</v>
      </c>
      <c r="F1268">
        <f t="shared" si="59"/>
        <v>0</v>
      </c>
    </row>
    <row r="1269" spans="1:6" x14ac:dyDescent="0.35">
      <c r="A1269" t="s">
        <v>2402</v>
      </c>
      <c r="B1269">
        <v>0</v>
      </c>
      <c r="D1269">
        <f t="shared" si="57"/>
        <v>74</v>
      </c>
      <c r="E1269" t="str">
        <f t="shared" si="58"/>
        <v>Miskolci SZC Mezőcsáti Gimnázium és Szakképző Iskola Szociális</v>
      </c>
      <c r="F1269">
        <f t="shared" si="59"/>
        <v>0</v>
      </c>
    </row>
    <row r="1270" spans="1:6" x14ac:dyDescent="0.35">
      <c r="A1270" t="s">
        <v>2403</v>
      </c>
      <c r="B1270">
        <v>0</v>
      </c>
      <c r="D1270">
        <f t="shared" si="57"/>
        <v>112</v>
      </c>
      <c r="E1270" t="str">
        <f t="shared" si="58"/>
        <v>Miskolci SZC Mezőkövesdi Szent László Gimnázium és Közgazdasági Technikum Gazdálkodás és menedzsment</v>
      </c>
      <c r="F1270">
        <f t="shared" si="59"/>
        <v>0</v>
      </c>
    </row>
    <row r="1271" spans="1:6" x14ac:dyDescent="0.35">
      <c r="A1271" t="s">
        <v>2404</v>
      </c>
      <c r="B1271">
        <v>17</v>
      </c>
      <c r="D1271">
        <f t="shared" si="57"/>
        <v>115</v>
      </c>
      <c r="E1271" t="str">
        <f t="shared" si="58"/>
        <v>Miskolci SZC Mezőkövesdi Szent László Gimnázium és Közgazdasági Technikum Közlekedés és szállítmányozás</v>
      </c>
      <c r="F1271">
        <f t="shared" si="59"/>
        <v>17</v>
      </c>
    </row>
    <row r="1272" spans="1:6" x14ac:dyDescent="0.35">
      <c r="A1272" t="s">
        <v>2405</v>
      </c>
      <c r="B1272">
        <v>0</v>
      </c>
      <c r="D1272">
        <f t="shared" si="57"/>
        <v>111</v>
      </c>
      <c r="E1272" t="str">
        <f t="shared" si="58"/>
        <v>Miskolci SZC Mezőkövesdi Szent László Gimnázium és Közgazdasági Technikum Rendészet és közszolgálat</v>
      </c>
      <c r="F1272">
        <f t="shared" si="59"/>
        <v>0</v>
      </c>
    </row>
    <row r="1273" spans="1:6" x14ac:dyDescent="0.35">
      <c r="A1273" t="s">
        <v>2406</v>
      </c>
      <c r="B1273">
        <v>0</v>
      </c>
      <c r="D1273">
        <f t="shared" si="57"/>
        <v>91</v>
      </c>
      <c r="E1273" t="str">
        <f t="shared" si="58"/>
        <v>Miskolci SZC Mezőkövesdi Szent László Gimnázium és Közgazdasági Technikum Sport</v>
      </c>
      <c r="F1273">
        <f t="shared" si="59"/>
        <v>0</v>
      </c>
    </row>
    <row r="1274" spans="1:6" x14ac:dyDescent="0.35">
      <c r="A1274" t="s">
        <v>2407</v>
      </c>
      <c r="B1274">
        <v>0</v>
      </c>
      <c r="D1274">
        <f t="shared" si="57"/>
        <v>113</v>
      </c>
      <c r="E1274" t="str">
        <f t="shared" si="58"/>
        <v>Miskolci SZC Szemere Bertalan Technikum, Szakképző Iskola és Kollégium Elektronika és elektrotechnika</v>
      </c>
      <c r="F1274">
        <f t="shared" si="59"/>
        <v>0</v>
      </c>
    </row>
    <row r="1275" spans="1:6" x14ac:dyDescent="0.35">
      <c r="A1275" t="s">
        <v>2408</v>
      </c>
      <c r="B1275">
        <v>0</v>
      </c>
      <c r="D1275">
        <f t="shared" si="57"/>
        <v>90</v>
      </c>
      <c r="E1275" t="str">
        <f t="shared" si="58"/>
        <v>Miskolci SZC Szemere Bertalan Technikum, Szakképző Iskola és Kollégium Kreatív</v>
      </c>
      <c r="F1275">
        <f t="shared" si="59"/>
        <v>0</v>
      </c>
    </row>
    <row r="1276" spans="1:6" x14ac:dyDescent="0.35">
      <c r="A1276" t="s">
        <v>2409</v>
      </c>
      <c r="B1276">
        <v>0</v>
      </c>
      <c r="D1276">
        <f t="shared" si="57"/>
        <v>108</v>
      </c>
      <c r="E1276" t="str">
        <f t="shared" si="58"/>
        <v>Miskolci SZC Szemere Bertalan Technikum, Szakképző Iskola és Kollégium Rendészet és közszolgálat</v>
      </c>
      <c r="F1276">
        <f t="shared" si="59"/>
        <v>0</v>
      </c>
    </row>
    <row r="1277" spans="1:6" x14ac:dyDescent="0.35">
      <c r="A1277" t="s">
        <v>2410</v>
      </c>
      <c r="B1277">
        <v>26</v>
      </c>
      <c r="D1277">
        <f t="shared" si="57"/>
        <v>116</v>
      </c>
      <c r="E1277" t="str">
        <f t="shared" si="58"/>
        <v>Miskolci SZC Szemere Bertalan Technikum, Szakképző Iskola és Kollégium Specializált gép- és járműgyártás</v>
      </c>
      <c r="F1277">
        <f t="shared" si="59"/>
        <v>26</v>
      </c>
    </row>
    <row r="1278" spans="1:6" x14ac:dyDescent="0.35">
      <c r="A1278" t="s">
        <v>2411</v>
      </c>
      <c r="B1278">
        <v>0</v>
      </c>
      <c r="D1278">
        <f t="shared" si="57"/>
        <v>88</v>
      </c>
      <c r="E1278" t="str">
        <f t="shared" si="58"/>
        <v>Miskolci SZC Szemere Bertalan Technikum, Szakképző Iskola és Kollégium Sport</v>
      </c>
      <c r="F1278">
        <f t="shared" si="59"/>
        <v>0</v>
      </c>
    </row>
    <row r="1279" spans="1:6" x14ac:dyDescent="0.35">
      <c r="A1279" t="s">
        <v>2412</v>
      </c>
      <c r="B1279">
        <v>62</v>
      </c>
      <c r="D1279">
        <f t="shared" si="57"/>
        <v>92</v>
      </c>
      <c r="E1279" t="str">
        <f t="shared" si="58"/>
        <v>Miskolci SZC Szemere Bertalan Technikum, Szakképző Iskola és Kollégium Szépészet</v>
      </c>
      <c r="F1279">
        <f t="shared" si="59"/>
        <v>62</v>
      </c>
    </row>
    <row r="1280" spans="1:6" x14ac:dyDescent="0.35">
      <c r="A1280" t="s">
        <v>2413</v>
      </c>
      <c r="B1280">
        <v>0</v>
      </c>
      <c r="D1280">
        <f t="shared" si="57"/>
        <v>92</v>
      </c>
      <c r="E1280" t="str">
        <f t="shared" si="58"/>
        <v>Miskolci SZC Szemere Bertalan Technikum, Szakképző Iskola és Kollégium Szociális</v>
      </c>
      <c r="F1280">
        <f t="shared" si="59"/>
        <v>0</v>
      </c>
    </row>
    <row r="1281" spans="1:6" x14ac:dyDescent="0.35">
      <c r="A1281" t="s">
        <v>2414</v>
      </c>
      <c r="B1281">
        <v>0</v>
      </c>
      <c r="D1281">
        <f t="shared" si="57"/>
        <v>111</v>
      </c>
      <c r="E1281" t="str">
        <f t="shared" si="58"/>
        <v>Miskolci SZC Szentpáli István Kereskedelmi és Vendéglátó Technikum és Szakképző Iskola Kereskedelem</v>
      </c>
      <c r="F1281">
        <f t="shared" si="59"/>
        <v>0</v>
      </c>
    </row>
    <row r="1282" spans="1:6" x14ac:dyDescent="0.35">
      <c r="A1282" t="s">
        <v>2415</v>
      </c>
      <c r="B1282">
        <v>0</v>
      </c>
      <c r="D1282">
        <f t="shared" si="57"/>
        <v>99</v>
      </c>
      <c r="E1282" t="str">
        <f t="shared" si="58"/>
        <v xml:space="preserve">Miskolci SZC Szentpáli István Kereskedelmi és Vendéglátó Technikum és Szakképző Iskola </v>
      </c>
      <c r="F1282">
        <f t="shared" si="59"/>
        <v>0</v>
      </c>
    </row>
    <row r="1283" spans="1:6" x14ac:dyDescent="0.35">
      <c r="A1283" t="s">
        <v>2416</v>
      </c>
      <c r="B1283">
        <v>12</v>
      </c>
      <c r="D1283">
        <f t="shared" ref="D1283:D1346" si="60">LEN(A1283)</f>
        <v>119</v>
      </c>
      <c r="E1283" t="str">
        <f t="shared" ref="E1283:E1346" si="61">LEFT(A1283,D1283-12)</f>
        <v>Miskolci SZC Szentpáli István Kereskedelmi és Vendéglátó Technikum és Szakképző Iskola Turizmus-vendéglátás</v>
      </c>
      <c r="F1283">
        <f t="shared" ref="F1283:F1346" si="62">B1283</f>
        <v>12</v>
      </c>
    </row>
    <row r="1284" spans="1:6" x14ac:dyDescent="0.35">
      <c r="A1284" t="s">
        <v>2417</v>
      </c>
      <c r="B1284">
        <v>0</v>
      </c>
      <c r="D1284">
        <f t="shared" si="60"/>
        <v>98</v>
      </c>
      <c r="E1284" t="str">
        <f t="shared" si="61"/>
        <v>Nagykanizsai SZC Cserháti Sándor Technikum és Kollégium Elektronika és elektrotechnika</v>
      </c>
      <c r="F1284">
        <f t="shared" si="62"/>
        <v>0</v>
      </c>
    </row>
    <row r="1285" spans="1:6" x14ac:dyDescent="0.35">
      <c r="A1285" t="s">
        <v>2418</v>
      </c>
      <c r="B1285">
        <v>0</v>
      </c>
      <c r="D1285">
        <f t="shared" si="60"/>
        <v>76</v>
      </c>
      <c r="E1285" t="str">
        <f t="shared" si="61"/>
        <v>Nagykanizsai SZC Cserháti Sándor Technikum és Kollégium Gépészet</v>
      </c>
      <c r="F1285">
        <f t="shared" si="62"/>
        <v>0</v>
      </c>
    </row>
    <row r="1286" spans="1:6" x14ac:dyDescent="0.35">
      <c r="A1286" t="s">
        <v>2419</v>
      </c>
      <c r="B1286">
        <v>0</v>
      </c>
      <c r="D1286">
        <f t="shared" si="60"/>
        <v>92</v>
      </c>
      <c r="E1286" t="str">
        <f t="shared" si="61"/>
        <v>Nagykanizsai SZC Cserháti Sándor Technikum és Kollégium Informatika és távközlés</v>
      </c>
      <c r="F1286">
        <f t="shared" si="62"/>
        <v>0</v>
      </c>
    </row>
    <row r="1287" spans="1:6" x14ac:dyDescent="0.35">
      <c r="A1287" t="s">
        <v>2420</v>
      </c>
      <c r="B1287">
        <v>0</v>
      </c>
      <c r="D1287">
        <f t="shared" si="60"/>
        <v>59</v>
      </c>
      <c r="E1287" t="str">
        <f t="shared" si="61"/>
        <v>Nagykanizsai SZC Cserháti Sándor Technikum és K</v>
      </c>
      <c r="F1287">
        <f t="shared" si="62"/>
        <v>0</v>
      </c>
    </row>
    <row r="1288" spans="1:6" x14ac:dyDescent="0.35">
      <c r="A1288" t="s">
        <v>2421</v>
      </c>
      <c r="B1288">
        <v>0</v>
      </c>
      <c r="D1288">
        <f t="shared" si="60"/>
        <v>101</v>
      </c>
      <c r="E1288" t="str">
        <f t="shared" si="61"/>
        <v>Nagykanizsai SZC Cserháti Sándor Technikum és Kollégium Specializált gép- és járműgyártás</v>
      </c>
      <c r="F1288">
        <f t="shared" si="62"/>
        <v>0</v>
      </c>
    </row>
    <row r="1289" spans="1:6" x14ac:dyDescent="0.35">
      <c r="A1289" t="s">
        <v>2422</v>
      </c>
      <c r="B1289">
        <v>0</v>
      </c>
      <c r="D1289">
        <f t="shared" si="60"/>
        <v>73</v>
      </c>
      <c r="E1289" t="str">
        <f t="shared" si="61"/>
        <v>Nagykanizsai SZC Cserháti Sándor Technikum és Kollégium Sport</v>
      </c>
      <c r="F1289">
        <f t="shared" si="62"/>
        <v>0</v>
      </c>
    </row>
    <row r="1290" spans="1:6" x14ac:dyDescent="0.35">
      <c r="A1290" t="s">
        <v>2423</v>
      </c>
      <c r="B1290">
        <v>0</v>
      </c>
      <c r="D1290">
        <f t="shared" si="60"/>
        <v>66</v>
      </c>
      <c r="E1290" t="str">
        <f t="shared" si="61"/>
        <v>Nagykanizsai SZC Thúry György Technikum Élelmiszeripar</v>
      </c>
      <c r="F1290">
        <f t="shared" si="62"/>
        <v>0</v>
      </c>
    </row>
    <row r="1291" spans="1:6" x14ac:dyDescent="0.35">
      <c r="A1291" t="s">
        <v>2424</v>
      </c>
      <c r="B1291">
        <v>0</v>
      </c>
      <c r="D1291">
        <f t="shared" si="60"/>
        <v>78</v>
      </c>
      <c r="E1291" t="str">
        <f t="shared" si="61"/>
        <v>Nagykanizsai SZC Thúry György Technikum Gazdálkodás és menedzsment</v>
      </c>
      <c r="F1291">
        <f t="shared" si="62"/>
        <v>0</v>
      </c>
    </row>
    <row r="1292" spans="1:6" x14ac:dyDescent="0.35">
      <c r="A1292" t="s">
        <v>2425</v>
      </c>
      <c r="B1292">
        <v>0</v>
      </c>
      <c r="D1292">
        <f t="shared" si="60"/>
        <v>64</v>
      </c>
      <c r="E1292" t="str">
        <f t="shared" si="61"/>
        <v>Nagykanizsai SZC Thúry György Technikum Kereskedelem</v>
      </c>
      <c r="F1292">
        <f t="shared" si="62"/>
        <v>0</v>
      </c>
    </row>
    <row r="1293" spans="1:6" x14ac:dyDescent="0.35">
      <c r="A1293" t="s">
        <v>2426</v>
      </c>
      <c r="B1293">
        <v>0</v>
      </c>
      <c r="D1293">
        <f t="shared" si="60"/>
        <v>81</v>
      </c>
      <c r="E1293" t="str">
        <f t="shared" si="61"/>
        <v>Nagykanizsai SZC Thúry György Technikum Közlekedés és szállítmányozás</v>
      </c>
      <c r="F1293">
        <f t="shared" si="62"/>
        <v>0</v>
      </c>
    </row>
    <row r="1294" spans="1:6" x14ac:dyDescent="0.35">
      <c r="A1294" t="s">
        <v>2427</v>
      </c>
      <c r="B1294">
        <v>0</v>
      </c>
      <c r="D1294">
        <f t="shared" si="60"/>
        <v>72</v>
      </c>
      <c r="E1294" t="str">
        <f t="shared" si="61"/>
        <v>Nagykanizsai SZC Thúry György Technikum Turizmus-vendéglátás</v>
      </c>
      <c r="F1294">
        <f t="shared" si="62"/>
        <v>0</v>
      </c>
    </row>
    <row r="1295" spans="1:6" x14ac:dyDescent="0.35">
      <c r="A1295" t="s">
        <v>2428</v>
      </c>
      <c r="B1295">
        <v>0</v>
      </c>
      <c r="D1295">
        <f t="shared" si="60"/>
        <v>77</v>
      </c>
      <c r="E1295" t="str">
        <f t="shared" si="61"/>
        <v>Nagykanizsai SZC Zsigmondy Vilmos Technikum Bányászat és kohászat</v>
      </c>
      <c r="F1295">
        <f t="shared" si="62"/>
        <v>0</v>
      </c>
    </row>
    <row r="1296" spans="1:6" x14ac:dyDescent="0.35">
      <c r="A1296" t="s">
        <v>2429</v>
      </c>
      <c r="B1296">
        <v>0</v>
      </c>
      <c r="D1296">
        <f t="shared" si="60"/>
        <v>67</v>
      </c>
      <c r="E1296" t="str">
        <f t="shared" si="61"/>
        <v>Nagykanizsai SZC Zsigmondy Vilmos Technikum Egészségügy</v>
      </c>
      <c r="F1296">
        <f t="shared" si="62"/>
        <v>0</v>
      </c>
    </row>
    <row r="1297" spans="1:6" x14ac:dyDescent="0.35">
      <c r="A1297" t="s">
        <v>2430</v>
      </c>
      <c r="B1297">
        <v>0</v>
      </c>
      <c r="D1297">
        <f t="shared" si="60"/>
        <v>86</v>
      </c>
      <c r="E1297" t="str">
        <f t="shared" si="61"/>
        <v>Nagykanizsai SZC Zsigmondy Vilmos Technikum Elektronika és elektrotechnika</v>
      </c>
      <c r="F1297">
        <f t="shared" si="62"/>
        <v>0</v>
      </c>
    </row>
    <row r="1298" spans="1:6" x14ac:dyDescent="0.35">
      <c r="A1298" t="s">
        <v>2431</v>
      </c>
      <c r="B1298">
        <v>0</v>
      </c>
      <c r="D1298">
        <f t="shared" si="60"/>
        <v>63</v>
      </c>
      <c r="E1298" t="str">
        <f t="shared" si="61"/>
        <v>Nagykanizsai SZC Zsigmondy Vilmos Technikum Előkész</v>
      </c>
      <c r="F1298">
        <f t="shared" si="62"/>
        <v>0</v>
      </c>
    </row>
    <row r="1299" spans="1:6" x14ac:dyDescent="0.35">
      <c r="A1299" t="s">
        <v>2432</v>
      </c>
      <c r="B1299">
        <v>0</v>
      </c>
      <c r="D1299">
        <f t="shared" si="60"/>
        <v>65</v>
      </c>
      <c r="E1299" t="str">
        <f t="shared" si="61"/>
        <v>Nagykanizsai SZC Zsigmondy Vilmos Technikum Építőipar</v>
      </c>
      <c r="F1299">
        <f t="shared" si="62"/>
        <v>0</v>
      </c>
    </row>
    <row r="1300" spans="1:6" x14ac:dyDescent="0.35">
      <c r="A1300" t="s">
        <v>2433</v>
      </c>
      <c r="B1300">
        <v>0</v>
      </c>
      <c r="D1300">
        <f t="shared" si="60"/>
        <v>70</v>
      </c>
      <c r="E1300" t="str">
        <f t="shared" si="61"/>
        <v>Nagykanizsai SZC Zsigmondy Vilmos Technikum Épületgépészet</v>
      </c>
      <c r="F1300">
        <f t="shared" si="62"/>
        <v>0</v>
      </c>
    </row>
    <row r="1301" spans="1:6" x14ac:dyDescent="0.35">
      <c r="A1301" t="s">
        <v>2434</v>
      </c>
      <c r="B1301">
        <v>0</v>
      </c>
      <c r="D1301">
        <f t="shared" si="60"/>
        <v>72</v>
      </c>
      <c r="E1301" t="str">
        <f t="shared" si="61"/>
        <v>Nagykanizsai SZC Zsigmondy Vilmos Technikum Fa- és bútoripar</v>
      </c>
      <c r="F1301">
        <f t="shared" si="62"/>
        <v>0</v>
      </c>
    </row>
    <row r="1302" spans="1:6" x14ac:dyDescent="0.35">
      <c r="A1302" t="s">
        <v>2435</v>
      </c>
      <c r="B1302">
        <v>0</v>
      </c>
      <c r="D1302">
        <f t="shared" si="60"/>
        <v>64</v>
      </c>
      <c r="E1302" t="str">
        <f t="shared" si="61"/>
        <v>Nagykanizsai SZC Zsigmondy Vilmos Technikum Gépészet</v>
      </c>
      <c r="F1302">
        <f t="shared" si="62"/>
        <v>0</v>
      </c>
    </row>
    <row r="1303" spans="1:6" x14ac:dyDescent="0.35">
      <c r="A1303" t="s">
        <v>2436</v>
      </c>
      <c r="B1303">
        <v>0</v>
      </c>
      <c r="D1303">
        <f t="shared" si="60"/>
        <v>80</v>
      </c>
      <c r="E1303" t="str">
        <f t="shared" si="61"/>
        <v>Nagykanizsai SZC Zsigmondy Vilmos Technikum Informatika és távközlés</v>
      </c>
      <c r="F1303">
        <f t="shared" si="62"/>
        <v>0</v>
      </c>
    </row>
    <row r="1304" spans="1:6" x14ac:dyDescent="0.35">
      <c r="A1304" t="s">
        <v>2437</v>
      </c>
      <c r="B1304">
        <v>0</v>
      </c>
      <c r="D1304">
        <f t="shared" si="60"/>
        <v>63</v>
      </c>
      <c r="E1304" t="str">
        <f t="shared" si="61"/>
        <v>Nagykanizsai SZC Zsigmondy Vilmos Technikum Kreatív</v>
      </c>
      <c r="F1304">
        <f t="shared" si="62"/>
        <v>0</v>
      </c>
    </row>
    <row r="1305" spans="1:6" x14ac:dyDescent="0.35">
      <c r="A1305" t="s">
        <v>2438</v>
      </c>
      <c r="B1305">
        <v>0</v>
      </c>
      <c r="D1305">
        <f t="shared" si="60"/>
        <v>56</v>
      </c>
      <c r="E1305" t="str">
        <f t="shared" si="61"/>
        <v xml:space="preserve">Nagykanizsai SZC Zsigmondy Vilmos Technikum </v>
      </c>
      <c r="F1305">
        <f t="shared" si="62"/>
        <v>0</v>
      </c>
    </row>
    <row r="1306" spans="1:6" x14ac:dyDescent="0.35">
      <c r="A1306" t="s">
        <v>2439</v>
      </c>
      <c r="B1306">
        <v>0</v>
      </c>
      <c r="D1306">
        <f t="shared" si="60"/>
        <v>81</v>
      </c>
      <c r="E1306" t="str">
        <f t="shared" si="61"/>
        <v>Nagykanizsai SZC Zsigmondy Vilmos Technikum Rendészet és közszolgálat</v>
      </c>
      <c r="F1306">
        <f t="shared" si="62"/>
        <v>0</v>
      </c>
    </row>
    <row r="1307" spans="1:6" x14ac:dyDescent="0.35">
      <c r="A1307" t="s">
        <v>2440</v>
      </c>
      <c r="B1307">
        <v>0</v>
      </c>
      <c r="D1307">
        <f t="shared" si="60"/>
        <v>89</v>
      </c>
      <c r="E1307" t="str">
        <f t="shared" si="61"/>
        <v>Nagykanizsai SZC Zsigmondy Vilmos Technikum Specializált gép- és járműgyártás</v>
      </c>
      <c r="F1307">
        <f t="shared" si="62"/>
        <v>0</v>
      </c>
    </row>
    <row r="1308" spans="1:6" x14ac:dyDescent="0.35">
      <c r="A1308" t="s">
        <v>2441</v>
      </c>
      <c r="B1308">
        <v>0</v>
      </c>
      <c r="D1308">
        <f t="shared" si="60"/>
        <v>65</v>
      </c>
      <c r="E1308" t="str">
        <f t="shared" si="61"/>
        <v>Nagykanizsai SZC Zsigmondy Vilmos Technikum Szépészet</v>
      </c>
      <c r="F1308">
        <f t="shared" si="62"/>
        <v>0</v>
      </c>
    </row>
    <row r="1309" spans="1:6" x14ac:dyDescent="0.35">
      <c r="A1309" t="s">
        <v>2442</v>
      </c>
      <c r="B1309">
        <v>0</v>
      </c>
      <c r="D1309">
        <f t="shared" si="60"/>
        <v>65</v>
      </c>
      <c r="E1309" t="str">
        <f t="shared" si="61"/>
        <v>Nagykanizsai SZC Zsigmondy Vilmos Technikum Szociális</v>
      </c>
      <c r="F1309">
        <f t="shared" si="62"/>
        <v>0</v>
      </c>
    </row>
    <row r="1310" spans="1:6" x14ac:dyDescent="0.35">
      <c r="A1310" t="s">
        <v>2443</v>
      </c>
      <c r="B1310">
        <v>0</v>
      </c>
      <c r="D1310">
        <f t="shared" si="60"/>
        <v>115</v>
      </c>
      <c r="E1310" t="str">
        <f t="shared" si="61"/>
        <v>Nógrád Megyei SZC Borbély Lajos Technikum, Szakképző Iskola és Kollégium Elektronika és elektrotechnika</v>
      </c>
      <c r="F1310">
        <f t="shared" si="62"/>
        <v>0</v>
      </c>
    </row>
    <row r="1311" spans="1:6" x14ac:dyDescent="0.35">
      <c r="A1311" t="s">
        <v>2444</v>
      </c>
      <c r="B1311">
        <v>0</v>
      </c>
      <c r="D1311">
        <f t="shared" si="60"/>
        <v>92</v>
      </c>
      <c r="E1311" t="str">
        <f t="shared" si="61"/>
        <v>Nógrád Megyei SZC Borbély Lajos Technikum, Szakképző Iskola és Kollégium Előkész</v>
      </c>
      <c r="F1311">
        <f t="shared" si="62"/>
        <v>0</v>
      </c>
    </row>
    <row r="1312" spans="1:6" x14ac:dyDescent="0.35">
      <c r="A1312" t="s">
        <v>2445</v>
      </c>
      <c r="B1312">
        <v>0</v>
      </c>
      <c r="D1312">
        <f t="shared" si="60"/>
        <v>94</v>
      </c>
      <c r="E1312" t="str">
        <f t="shared" si="61"/>
        <v>Nógrád Megyei SZC Borbély Lajos Technikum, Szakképző Iskola és Kollégium Építőipar</v>
      </c>
      <c r="F1312">
        <f t="shared" si="62"/>
        <v>0</v>
      </c>
    </row>
    <row r="1313" spans="1:6" x14ac:dyDescent="0.35">
      <c r="A1313" t="s">
        <v>2446</v>
      </c>
      <c r="B1313">
        <v>0</v>
      </c>
      <c r="D1313">
        <f t="shared" si="60"/>
        <v>101</v>
      </c>
      <c r="E1313" t="str">
        <f t="shared" si="61"/>
        <v>Nógrád Megyei SZC Borbély Lajos Technikum, Szakképző Iskola és Kollégium Fa- és bútoripar</v>
      </c>
      <c r="F1313">
        <f t="shared" si="62"/>
        <v>0</v>
      </c>
    </row>
    <row r="1314" spans="1:6" x14ac:dyDescent="0.35">
      <c r="A1314" t="s">
        <v>2447</v>
      </c>
      <c r="B1314">
        <v>0</v>
      </c>
      <c r="D1314">
        <f t="shared" si="60"/>
        <v>93</v>
      </c>
      <c r="E1314" t="str">
        <f t="shared" si="61"/>
        <v>Nógrád Megyei SZC Borbély Lajos Technikum, Szakképző Iskola és Kollégium Gépészet</v>
      </c>
      <c r="F1314">
        <f t="shared" si="62"/>
        <v>0</v>
      </c>
    </row>
    <row r="1315" spans="1:6" x14ac:dyDescent="0.35">
      <c r="A1315" t="s">
        <v>2448</v>
      </c>
      <c r="B1315">
        <v>0</v>
      </c>
      <c r="D1315">
        <f t="shared" si="60"/>
        <v>92</v>
      </c>
      <c r="E1315" t="str">
        <f t="shared" si="61"/>
        <v>Nógrád Megyei SZC Borbély Lajos Technikum, Szakképző Iskola és Kollégium Kreatív</v>
      </c>
      <c r="F1315">
        <f t="shared" si="62"/>
        <v>0</v>
      </c>
    </row>
    <row r="1316" spans="1:6" x14ac:dyDescent="0.35">
      <c r="A1316" t="s">
        <v>2449</v>
      </c>
      <c r="B1316">
        <v>0</v>
      </c>
      <c r="D1316">
        <f t="shared" si="60"/>
        <v>118</v>
      </c>
      <c r="E1316" t="str">
        <f t="shared" si="61"/>
        <v>Nógrád Megyei SZC Borbély Lajos Technikum, Szakképző Iskola és Kollégium Specializált gép- és járműgyártás</v>
      </c>
      <c r="F1316">
        <f t="shared" si="62"/>
        <v>0</v>
      </c>
    </row>
    <row r="1317" spans="1:6" x14ac:dyDescent="0.35">
      <c r="A1317" t="s">
        <v>2450</v>
      </c>
      <c r="B1317">
        <v>0</v>
      </c>
      <c r="D1317">
        <f t="shared" si="60"/>
        <v>94</v>
      </c>
      <c r="E1317" t="str">
        <f t="shared" si="61"/>
        <v>Nógrád Megyei SZC Borbély Lajos Technikum, Szakképző Iskola és Kollégium Szépészet</v>
      </c>
      <c r="F1317">
        <f t="shared" si="62"/>
        <v>0</v>
      </c>
    </row>
    <row r="1318" spans="1:6" x14ac:dyDescent="0.35">
      <c r="A1318" t="s">
        <v>2451</v>
      </c>
      <c r="B1318">
        <v>0</v>
      </c>
      <c r="D1318">
        <f t="shared" si="60"/>
        <v>106</v>
      </c>
      <c r="E1318" t="str">
        <f t="shared" si="61"/>
        <v>Nógrád Megyei SZC Kereskedelmi és Vendéglátóipari Technikum és Szakképző Iskola Élelmiszeripar</v>
      </c>
      <c r="F1318">
        <f t="shared" si="62"/>
        <v>0</v>
      </c>
    </row>
    <row r="1319" spans="1:6" x14ac:dyDescent="0.35">
      <c r="A1319" t="s">
        <v>2452</v>
      </c>
      <c r="B1319">
        <v>1</v>
      </c>
      <c r="D1319">
        <f t="shared" si="60"/>
        <v>104</v>
      </c>
      <c r="E1319" t="str">
        <f t="shared" si="61"/>
        <v>Nógrád Megyei SZC Kereskedelmi és Vendéglátóipari Technikum és Szakképző Iskola Kereskedelem</v>
      </c>
      <c r="F1319">
        <f t="shared" si="62"/>
        <v>1</v>
      </c>
    </row>
    <row r="1320" spans="1:6" x14ac:dyDescent="0.35">
      <c r="A1320" t="s">
        <v>2453</v>
      </c>
      <c r="B1320">
        <v>16</v>
      </c>
      <c r="D1320">
        <f t="shared" si="60"/>
        <v>112</v>
      </c>
      <c r="E1320" t="str">
        <f t="shared" si="61"/>
        <v>Nógrád Megyei SZC Kereskedelmi és Vendéglátóipari Technikum és Szakképző Iskola Turizmus-vendéglátás</v>
      </c>
      <c r="F1320">
        <f t="shared" si="62"/>
        <v>16</v>
      </c>
    </row>
    <row r="1321" spans="1:6" x14ac:dyDescent="0.35">
      <c r="A1321" t="s">
        <v>2454</v>
      </c>
      <c r="B1321">
        <v>0</v>
      </c>
      <c r="D1321">
        <f t="shared" si="60"/>
        <v>90</v>
      </c>
      <c r="E1321" t="str">
        <f t="shared" si="61"/>
        <v>Nógrád Megyei SZC Mikszáth Kálmán Technikum és Szakképző Iskola Élelmiszeripar</v>
      </c>
      <c r="F1321">
        <f t="shared" si="62"/>
        <v>0</v>
      </c>
    </row>
    <row r="1322" spans="1:6" x14ac:dyDescent="0.35">
      <c r="A1322" t="s">
        <v>2455</v>
      </c>
      <c r="B1322">
        <v>9</v>
      </c>
      <c r="D1322">
        <f t="shared" si="60"/>
        <v>102</v>
      </c>
      <c r="E1322" t="str">
        <f t="shared" si="61"/>
        <v>Nógrád Megyei SZC Mikszáth Kálmán Technikum és Szakképző Iskola Gazdálkodás és menedzsment</v>
      </c>
      <c r="F1322">
        <f t="shared" si="62"/>
        <v>9</v>
      </c>
    </row>
    <row r="1323" spans="1:6" x14ac:dyDescent="0.35">
      <c r="A1323" t="s">
        <v>2456</v>
      </c>
      <c r="B1323">
        <v>0</v>
      </c>
      <c r="D1323">
        <f t="shared" si="60"/>
        <v>100</v>
      </c>
      <c r="E1323" t="str">
        <f t="shared" si="61"/>
        <v>Nógrád Megyei SZC Mikszáth Kálmán Technikum és Szakképző Iskola Informatika és távközlés</v>
      </c>
      <c r="F1323">
        <f t="shared" si="62"/>
        <v>0</v>
      </c>
    </row>
    <row r="1324" spans="1:6" x14ac:dyDescent="0.35">
      <c r="A1324" t="s">
        <v>2457</v>
      </c>
      <c r="B1324">
        <v>0</v>
      </c>
      <c r="D1324">
        <f t="shared" si="60"/>
        <v>88</v>
      </c>
      <c r="E1324" t="str">
        <f t="shared" si="61"/>
        <v>Nógrád Megyei SZC Mikszáth Kálmán Technikum és Szakképző Iskola Kereskedelem</v>
      </c>
      <c r="F1324">
        <f t="shared" si="62"/>
        <v>0</v>
      </c>
    </row>
    <row r="1325" spans="1:6" x14ac:dyDescent="0.35">
      <c r="A1325" t="s">
        <v>2458</v>
      </c>
      <c r="B1325">
        <v>0</v>
      </c>
      <c r="D1325">
        <f t="shared" si="60"/>
        <v>101</v>
      </c>
      <c r="E1325" t="str">
        <f t="shared" si="61"/>
        <v>Nógrád Megyei SZC Mikszáth Kálmán Technikum és Szakképző Iskola Rendészet és közszolgálat</v>
      </c>
      <c r="F1325">
        <f t="shared" si="62"/>
        <v>0</v>
      </c>
    </row>
    <row r="1326" spans="1:6" x14ac:dyDescent="0.35">
      <c r="A1326" t="s">
        <v>2459</v>
      </c>
      <c r="B1326">
        <v>0</v>
      </c>
      <c r="D1326">
        <f t="shared" si="60"/>
        <v>96</v>
      </c>
      <c r="E1326" t="str">
        <f t="shared" si="61"/>
        <v>Nógrád Megyei SZC Mikszáth Kálmán Technikum és Szakképző Iskola Turizmus-vendéglátás</v>
      </c>
      <c r="F1326">
        <f t="shared" si="62"/>
        <v>0</v>
      </c>
    </row>
    <row r="1327" spans="1:6" x14ac:dyDescent="0.35">
      <c r="A1327" t="s">
        <v>2460</v>
      </c>
      <c r="B1327">
        <v>0</v>
      </c>
      <c r="D1327">
        <f t="shared" si="60"/>
        <v>65</v>
      </c>
      <c r="E1327" t="str">
        <f t="shared" si="61"/>
        <v>Nógrád Megyei SZC Stromfeld Aurél Technikum Építőipar</v>
      </c>
      <c r="F1327">
        <f t="shared" si="62"/>
        <v>0</v>
      </c>
    </row>
    <row r="1328" spans="1:6" x14ac:dyDescent="0.35">
      <c r="A1328" t="s">
        <v>2461</v>
      </c>
      <c r="B1328">
        <v>0</v>
      </c>
      <c r="D1328">
        <f t="shared" si="60"/>
        <v>64</v>
      </c>
      <c r="E1328" t="str">
        <f t="shared" si="61"/>
        <v>Nógrád Megyei SZC Stromfeld Aurél Technikum Gépészet</v>
      </c>
      <c r="F1328">
        <f t="shared" si="62"/>
        <v>0</v>
      </c>
    </row>
    <row r="1329" spans="1:6" x14ac:dyDescent="0.35">
      <c r="A1329" t="s">
        <v>2462</v>
      </c>
      <c r="B1329">
        <v>8</v>
      </c>
      <c r="D1329">
        <f t="shared" si="60"/>
        <v>80</v>
      </c>
      <c r="E1329" t="str">
        <f t="shared" si="61"/>
        <v>Nógrád Megyei SZC Stromfeld Aurél Technikum Informatika és távközlés</v>
      </c>
      <c r="F1329">
        <f t="shared" si="62"/>
        <v>8</v>
      </c>
    </row>
    <row r="1330" spans="1:6" x14ac:dyDescent="0.35">
      <c r="A1330" t="s">
        <v>2463</v>
      </c>
      <c r="B1330">
        <v>0</v>
      </c>
      <c r="D1330">
        <f t="shared" si="60"/>
        <v>89</v>
      </c>
      <c r="E1330" t="str">
        <f t="shared" si="61"/>
        <v>Nógrád Megyei SZC Stromfeld Aurél Technikum Specializált gép- és járműgyártás</v>
      </c>
      <c r="F1330">
        <f t="shared" si="62"/>
        <v>0</v>
      </c>
    </row>
    <row r="1331" spans="1:6" x14ac:dyDescent="0.35">
      <c r="A1331" t="s">
        <v>2464</v>
      </c>
      <c r="B1331">
        <v>0</v>
      </c>
      <c r="D1331">
        <f t="shared" si="60"/>
        <v>72</v>
      </c>
      <c r="E1331" t="str">
        <f t="shared" si="61"/>
        <v>Nógrád Megyei SZC Szent-Györgyi Albert Technikum Egészségügy</v>
      </c>
      <c r="F1331">
        <f t="shared" si="62"/>
        <v>0</v>
      </c>
    </row>
    <row r="1332" spans="1:6" x14ac:dyDescent="0.35">
      <c r="A1332" t="s">
        <v>2465</v>
      </c>
      <c r="B1332">
        <v>0</v>
      </c>
      <c r="D1332">
        <f t="shared" si="60"/>
        <v>85</v>
      </c>
      <c r="E1332" t="str">
        <f t="shared" si="61"/>
        <v>Nógrád Megyei SZC Szent-Györgyi Albert Technikum Informatika és távközlés</v>
      </c>
      <c r="F1332">
        <f t="shared" si="62"/>
        <v>0</v>
      </c>
    </row>
    <row r="1333" spans="1:6" x14ac:dyDescent="0.35">
      <c r="A1333" t="s">
        <v>2466</v>
      </c>
      <c r="B1333">
        <v>0</v>
      </c>
      <c r="D1333">
        <f t="shared" si="60"/>
        <v>66</v>
      </c>
      <c r="E1333" t="str">
        <f t="shared" si="61"/>
        <v>Nógrád Megyei SZC Szent-Györgyi Albert Technikum Sport</v>
      </c>
      <c r="F1333">
        <f t="shared" si="62"/>
        <v>0</v>
      </c>
    </row>
    <row r="1334" spans="1:6" x14ac:dyDescent="0.35">
      <c r="A1334" t="s">
        <v>2467</v>
      </c>
      <c r="B1334">
        <v>0</v>
      </c>
      <c r="D1334">
        <f t="shared" si="60"/>
        <v>104</v>
      </c>
      <c r="E1334" t="str">
        <f t="shared" si="61"/>
        <v>Nógrád Megyei SZC Szondi György Technikum és Szakképző Iskola Elektronika és elektrotechnika</v>
      </c>
      <c r="F1334">
        <f t="shared" si="62"/>
        <v>0</v>
      </c>
    </row>
    <row r="1335" spans="1:6" x14ac:dyDescent="0.35">
      <c r="A1335" t="s">
        <v>2468</v>
      </c>
      <c r="B1335">
        <v>0</v>
      </c>
      <c r="D1335">
        <f t="shared" si="60"/>
        <v>81</v>
      </c>
      <c r="E1335" t="str">
        <f t="shared" si="61"/>
        <v>Nógrád Megyei SZC Szondi György Technikum és Szakképző Iskola Előkész</v>
      </c>
      <c r="F1335">
        <f t="shared" si="62"/>
        <v>0</v>
      </c>
    </row>
    <row r="1336" spans="1:6" x14ac:dyDescent="0.35">
      <c r="A1336" t="s">
        <v>2469</v>
      </c>
      <c r="B1336">
        <v>0</v>
      </c>
      <c r="D1336">
        <f t="shared" si="60"/>
        <v>83</v>
      </c>
      <c r="E1336" t="str">
        <f t="shared" si="61"/>
        <v>Nógrád Megyei SZC Szondi György Technikum és Szakképző Iskola Építőipar</v>
      </c>
      <c r="F1336">
        <f t="shared" si="62"/>
        <v>0</v>
      </c>
    </row>
    <row r="1337" spans="1:6" x14ac:dyDescent="0.35">
      <c r="A1337" t="s">
        <v>2470</v>
      </c>
      <c r="B1337">
        <v>0</v>
      </c>
      <c r="D1337">
        <f t="shared" si="60"/>
        <v>88</v>
      </c>
      <c r="E1337" t="str">
        <f t="shared" si="61"/>
        <v>Nógrád Megyei SZC Szondi György Technikum és Szakképző Iskola Épületgépészet</v>
      </c>
      <c r="F1337">
        <f t="shared" si="62"/>
        <v>0</v>
      </c>
    </row>
    <row r="1338" spans="1:6" x14ac:dyDescent="0.35">
      <c r="A1338" t="s">
        <v>2471</v>
      </c>
      <c r="B1338">
        <v>0</v>
      </c>
      <c r="D1338">
        <f t="shared" si="60"/>
        <v>90</v>
      </c>
      <c r="E1338" t="str">
        <f t="shared" si="61"/>
        <v>Nógrád Megyei SZC Szondi György Technikum és Szakképző Iskola Fa- és bútoripar</v>
      </c>
      <c r="F1338">
        <f t="shared" si="62"/>
        <v>0</v>
      </c>
    </row>
    <row r="1339" spans="1:6" x14ac:dyDescent="0.35">
      <c r="A1339" t="s">
        <v>2472</v>
      </c>
      <c r="B1339">
        <v>0</v>
      </c>
      <c r="D1339">
        <f t="shared" si="60"/>
        <v>82</v>
      </c>
      <c r="E1339" t="str">
        <f t="shared" si="61"/>
        <v>Nógrád Megyei SZC Szondi György Technikum és Szakképző Iskola Gépészet</v>
      </c>
      <c r="F1339">
        <f t="shared" si="62"/>
        <v>0</v>
      </c>
    </row>
    <row r="1340" spans="1:6" x14ac:dyDescent="0.35">
      <c r="A1340" t="s">
        <v>2473</v>
      </c>
      <c r="B1340">
        <v>0</v>
      </c>
      <c r="D1340">
        <f t="shared" si="60"/>
        <v>98</v>
      </c>
      <c r="E1340" t="str">
        <f t="shared" si="61"/>
        <v>Nógrád Megyei SZC Szondi György Technikum és Szakképző Iskola Informatika és távközlés</v>
      </c>
      <c r="F1340">
        <f t="shared" si="62"/>
        <v>0</v>
      </c>
    </row>
    <row r="1341" spans="1:6" x14ac:dyDescent="0.35">
      <c r="A1341" t="s">
        <v>2474</v>
      </c>
      <c r="B1341">
        <v>0</v>
      </c>
      <c r="D1341">
        <f t="shared" si="60"/>
        <v>81</v>
      </c>
      <c r="E1341" t="str">
        <f t="shared" si="61"/>
        <v>Nógrád Megyei SZC Szondi György Technikum és Szakképző Iskola Kreatív</v>
      </c>
      <c r="F1341">
        <f t="shared" si="62"/>
        <v>0</v>
      </c>
    </row>
    <row r="1342" spans="1:6" x14ac:dyDescent="0.35">
      <c r="A1342" t="s">
        <v>2475</v>
      </c>
      <c r="B1342">
        <v>0</v>
      </c>
      <c r="D1342">
        <f t="shared" si="60"/>
        <v>107</v>
      </c>
      <c r="E1342" t="str">
        <f t="shared" si="61"/>
        <v>Nógrád Megyei SZC Szondi György Technikum és Szakképző Iskola Specializált gép- és járműgyártás</v>
      </c>
      <c r="F1342">
        <f t="shared" si="62"/>
        <v>0</v>
      </c>
    </row>
    <row r="1343" spans="1:6" x14ac:dyDescent="0.35">
      <c r="A1343" t="s">
        <v>2476</v>
      </c>
      <c r="B1343">
        <v>0</v>
      </c>
      <c r="D1343">
        <f t="shared" si="60"/>
        <v>83</v>
      </c>
      <c r="E1343" t="str">
        <f t="shared" si="61"/>
        <v>Nógrád Megyei SZC Szondi György Technikum és Szakképző Iskola Szépészet</v>
      </c>
      <c r="F1343">
        <f t="shared" si="62"/>
        <v>0</v>
      </c>
    </row>
    <row r="1344" spans="1:6" x14ac:dyDescent="0.35">
      <c r="A1344" t="s">
        <v>2477</v>
      </c>
      <c r="B1344">
        <v>15</v>
      </c>
      <c r="D1344">
        <f t="shared" si="60"/>
        <v>82</v>
      </c>
      <c r="E1344" t="str">
        <f t="shared" si="61"/>
        <v>Nógrád Megyei SZC Táncsics Mihály Technikum Gazdálkodás és menedzsment</v>
      </c>
      <c r="F1344">
        <f t="shared" si="62"/>
        <v>15</v>
      </c>
    </row>
    <row r="1345" spans="1:6" x14ac:dyDescent="0.35">
      <c r="A1345" t="s">
        <v>2478</v>
      </c>
      <c r="B1345">
        <v>0</v>
      </c>
      <c r="D1345">
        <f t="shared" si="60"/>
        <v>80</v>
      </c>
      <c r="E1345" t="str">
        <f t="shared" si="61"/>
        <v>Nógrád Megyei SZC Táncsics Mihály Technikum Informatika és távközlés</v>
      </c>
      <c r="F1345">
        <f t="shared" si="62"/>
        <v>0</v>
      </c>
    </row>
    <row r="1346" spans="1:6" x14ac:dyDescent="0.35">
      <c r="A1346" t="s">
        <v>2479</v>
      </c>
      <c r="B1346">
        <v>0</v>
      </c>
      <c r="D1346">
        <f t="shared" si="60"/>
        <v>68</v>
      </c>
      <c r="E1346" t="str">
        <f t="shared" si="61"/>
        <v>Nógrád Megyei SZC Táncsics Mihály Technikum Kereskedelem</v>
      </c>
      <c r="F1346">
        <f t="shared" si="62"/>
        <v>0</v>
      </c>
    </row>
    <row r="1347" spans="1:6" x14ac:dyDescent="0.35">
      <c r="A1347" t="s">
        <v>2480</v>
      </c>
      <c r="B1347">
        <v>14</v>
      </c>
      <c r="D1347">
        <f t="shared" ref="D1347:D1410" si="63">LEN(A1347)</f>
        <v>85</v>
      </c>
      <c r="E1347" t="str">
        <f t="shared" ref="E1347:E1410" si="64">LEFT(A1347,D1347-12)</f>
        <v>Nógrád Megyei SZC Táncsics Mihály Technikum Közlekedés és szállítmányozás</v>
      </c>
      <c r="F1347">
        <f t="shared" ref="F1347:F1410" si="65">B1347</f>
        <v>14</v>
      </c>
    </row>
    <row r="1348" spans="1:6" x14ac:dyDescent="0.35">
      <c r="A1348" t="s">
        <v>2481</v>
      </c>
      <c r="B1348">
        <v>0</v>
      </c>
      <c r="D1348">
        <f t="shared" si="63"/>
        <v>76</v>
      </c>
      <c r="E1348" t="str">
        <f t="shared" si="64"/>
        <v>Nógrád Megyei SZC Táncsics Mihály Technikum Turizmus-vendéglátás</v>
      </c>
      <c r="F1348">
        <f t="shared" si="65"/>
        <v>0</v>
      </c>
    </row>
    <row r="1349" spans="1:6" x14ac:dyDescent="0.35">
      <c r="A1349" t="s">
        <v>2482</v>
      </c>
      <c r="B1349">
        <v>0</v>
      </c>
      <c r="D1349">
        <f t="shared" si="63"/>
        <v>101</v>
      </c>
      <c r="E1349" t="str">
        <f t="shared" si="64"/>
        <v>Nyíregyházi SZC Bánki Donát Műszaki Technikum és Kollégium Elektronika és elektrotechnika</v>
      </c>
      <c r="F1349">
        <f t="shared" si="65"/>
        <v>0</v>
      </c>
    </row>
    <row r="1350" spans="1:6" x14ac:dyDescent="0.35">
      <c r="A1350" t="s">
        <v>2483</v>
      </c>
      <c r="B1350">
        <v>0</v>
      </c>
      <c r="D1350">
        <f t="shared" si="63"/>
        <v>79</v>
      </c>
      <c r="E1350" t="str">
        <f t="shared" si="64"/>
        <v>Nyíregyházi SZC Bánki Donát Műszaki Technikum és Kollégium Gépészet</v>
      </c>
      <c r="F1350">
        <f t="shared" si="65"/>
        <v>0</v>
      </c>
    </row>
    <row r="1351" spans="1:6" x14ac:dyDescent="0.35">
      <c r="A1351" t="s">
        <v>2484</v>
      </c>
      <c r="B1351">
        <v>34</v>
      </c>
      <c r="D1351">
        <f t="shared" si="63"/>
        <v>104</v>
      </c>
      <c r="E1351" t="str">
        <f t="shared" si="64"/>
        <v>Nyíregyházi SZC Bánki Donát Műszaki Technikum és Kollégium Specializált gép- és járműgyártás</v>
      </c>
      <c r="F1351">
        <f t="shared" si="65"/>
        <v>34</v>
      </c>
    </row>
    <row r="1352" spans="1:6" x14ac:dyDescent="0.35">
      <c r="A1352" t="s">
        <v>2485</v>
      </c>
      <c r="B1352">
        <v>0</v>
      </c>
      <c r="D1352">
        <f t="shared" si="63"/>
        <v>65</v>
      </c>
      <c r="E1352" t="str">
        <f t="shared" si="64"/>
        <v>Nyíregyházi SZC Bencs László Szakképző Iskola Előkész</v>
      </c>
      <c r="F1352">
        <f t="shared" si="65"/>
        <v>0</v>
      </c>
    </row>
    <row r="1353" spans="1:6" x14ac:dyDescent="0.35">
      <c r="A1353" t="s">
        <v>2486</v>
      </c>
      <c r="B1353">
        <v>0</v>
      </c>
      <c r="D1353">
        <f t="shared" si="63"/>
        <v>67</v>
      </c>
      <c r="E1353" t="str">
        <f t="shared" si="64"/>
        <v>Nyíregyházi SZC Bencs László Szakképző Iskola Építőipar</v>
      </c>
      <c r="F1353">
        <f t="shared" si="65"/>
        <v>0</v>
      </c>
    </row>
    <row r="1354" spans="1:6" x14ac:dyDescent="0.35">
      <c r="A1354" t="s">
        <v>2487</v>
      </c>
      <c r="B1354">
        <v>0</v>
      </c>
      <c r="D1354">
        <f t="shared" si="63"/>
        <v>70</v>
      </c>
      <c r="E1354" t="str">
        <f t="shared" si="64"/>
        <v>Nyíregyházi SZC Bencs László Szakképző Iskola Kereskedelem</v>
      </c>
      <c r="F1354">
        <f t="shared" si="65"/>
        <v>0</v>
      </c>
    </row>
    <row r="1355" spans="1:6" x14ac:dyDescent="0.35">
      <c r="A1355" t="s">
        <v>2488</v>
      </c>
      <c r="B1355">
        <v>0</v>
      </c>
      <c r="D1355">
        <f t="shared" si="63"/>
        <v>78</v>
      </c>
      <c r="E1355" t="str">
        <f t="shared" si="64"/>
        <v>Nyíregyházi SZC Bencs László Szakképző Iskola Turizmus-vendéglátás</v>
      </c>
      <c r="F1355">
        <f t="shared" si="65"/>
        <v>0</v>
      </c>
    </row>
    <row r="1356" spans="1:6" x14ac:dyDescent="0.35">
      <c r="A1356" t="s">
        <v>2489</v>
      </c>
      <c r="B1356">
        <v>0</v>
      </c>
      <c r="D1356">
        <f t="shared" si="63"/>
        <v>82</v>
      </c>
      <c r="E1356" t="str">
        <f t="shared" si="64"/>
        <v>Nyíregyházi SZC Inczédy György Szakképző Iskola és Kollégium Építőipar</v>
      </c>
      <c r="F1356">
        <f t="shared" si="65"/>
        <v>0</v>
      </c>
    </row>
    <row r="1357" spans="1:6" x14ac:dyDescent="0.35">
      <c r="A1357" t="s">
        <v>2490</v>
      </c>
      <c r="B1357">
        <v>0</v>
      </c>
      <c r="D1357">
        <f t="shared" si="63"/>
        <v>87</v>
      </c>
      <c r="E1357" t="str">
        <f t="shared" si="64"/>
        <v>Nyíregyházi SZC Inczédy György Szakképző Iskola és Kollégium Épületgépészet</v>
      </c>
      <c r="F1357">
        <f t="shared" si="65"/>
        <v>0</v>
      </c>
    </row>
    <row r="1358" spans="1:6" x14ac:dyDescent="0.35">
      <c r="A1358" t="s">
        <v>2491</v>
      </c>
      <c r="B1358">
        <v>0</v>
      </c>
      <c r="D1358">
        <f t="shared" si="63"/>
        <v>81</v>
      </c>
      <c r="E1358" t="str">
        <f t="shared" si="64"/>
        <v>Nyíregyházi SZC Inczédy György Szakképző Iskola és Kollégium Gépészet</v>
      </c>
      <c r="F1358">
        <f t="shared" si="65"/>
        <v>0</v>
      </c>
    </row>
    <row r="1359" spans="1:6" x14ac:dyDescent="0.35">
      <c r="A1359" t="s">
        <v>2492</v>
      </c>
      <c r="B1359">
        <v>0</v>
      </c>
      <c r="D1359">
        <f t="shared" si="63"/>
        <v>97</v>
      </c>
      <c r="E1359" t="str">
        <f t="shared" si="64"/>
        <v>Nyíregyházi SZC Inczédy György Szakképző Iskola és Kollégium Informatika és távközlés</v>
      </c>
      <c r="F1359">
        <f t="shared" si="65"/>
        <v>0</v>
      </c>
    </row>
    <row r="1360" spans="1:6" x14ac:dyDescent="0.35">
      <c r="A1360" t="s">
        <v>2493</v>
      </c>
      <c r="B1360">
        <v>0</v>
      </c>
      <c r="D1360">
        <f t="shared" si="63"/>
        <v>102</v>
      </c>
      <c r="E1360" t="str">
        <f t="shared" si="64"/>
        <v>Nyíregyházi SZC Inczédy György Szakképző Iskola és Kollégium Közlekedés és szállítmányozás</v>
      </c>
      <c r="F1360">
        <f t="shared" si="65"/>
        <v>0</v>
      </c>
    </row>
    <row r="1361" spans="1:6" x14ac:dyDescent="0.35">
      <c r="A1361" t="s">
        <v>2494</v>
      </c>
      <c r="B1361">
        <v>0</v>
      </c>
      <c r="D1361">
        <f t="shared" si="63"/>
        <v>106</v>
      </c>
      <c r="E1361" t="str">
        <f t="shared" si="64"/>
        <v>Nyíregyházi SZC Inczédy György Szakképző Iskola és Kollégium Specializált gép- és járműgyártás</v>
      </c>
      <c r="F1361">
        <f t="shared" si="65"/>
        <v>0</v>
      </c>
    </row>
    <row r="1362" spans="1:6" x14ac:dyDescent="0.35">
      <c r="A1362" t="s">
        <v>2495</v>
      </c>
      <c r="B1362">
        <v>11</v>
      </c>
      <c r="D1362">
        <f t="shared" si="63"/>
        <v>78</v>
      </c>
      <c r="E1362" t="str">
        <f t="shared" si="64"/>
        <v>Nyíregyházi SZC Inczédy György Szakképző Iskola és Kollégium Sport</v>
      </c>
      <c r="F1362">
        <f t="shared" si="65"/>
        <v>11</v>
      </c>
    </row>
    <row r="1363" spans="1:6" x14ac:dyDescent="0.35">
      <c r="A1363" t="s">
        <v>2496</v>
      </c>
      <c r="B1363">
        <v>0</v>
      </c>
      <c r="D1363">
        <f t="shared" si="63"/>
        <v>63</v>
      </c>
      <c r="E1363" t="str">
        <f t="shared" si="64"/>
        <v>Nyíregyházi SZC Sipkay Barna Technikum Kereskedelem</v>
      </c>
      <c r="F1363">
        <f t="shared" si="65"/>
        <v>0</v>
      </c>
    </row>
    <row r="1364" spans="1:6" x14ac:dyDescent="0.35">
      <c r="A1364" t="s">
        <v>2497</v>
      </c>
      <c r="B1364">
        <v>23</v>
      </c>
      <c r="D1364">
        <f t="shared" si="63"/>
        <v>71</v>
      </c>
      <c r="E1364" t="str">
        <f t="shared" si="64"/>
        <v>Nyíregyházi SZC Sipkay Barna Technikum Turizmus-vendéglátás</v>
      </c>
      <c r="F1364">
        <f t="shared" si="65"/>
        <v>23</v>
      </c>
    </row>
    <row r="1365" spans="1:6" x14ac:dyDescent="0.35">
      <c r="A1365" t="s">
        <v>2498</v>
      </c>
      <c r="B1365">
        <v>19</v>
      </c>
      <c r="D1365">
        <f t="shared" si="63"/>
        <v>94</v>
      </c>
      <c r="E1365" t="str">
        <f t="shared" si="64"/>
        <v>Nyíregyházi SZC Széchenyi István Technikum és Kollégium Gazdálkodás és menedzsment</v>
      </c>
      <c r="F1365">
        <f t="shared" si="65"/>
        <v>19</v>
      </c>
    </row>
    <row r="1366" spans="1:6" x14ac:dyDescent="0.35">
      <c r="A1366" t="s">
        <v>2499</v>
      </c>
      <c r="B1366">
        <v>22</v>
      </c>
      <c r="D1366">
        <f t="shared" si="63"/>
        <v>92</v>
      </c>
      <c r="E1366" t="str">
        <f t="shared" si="64"/>
        <v>Nyíregyházi SZC Széchenyi István Technikum és Kollégium Informatika és távközlés</v>
      </c>
      <c r="F1366">
        <f t="shared" si="65"/>
        <v>22</v>
      </c>
    </row>
    <row r="1367" spans="1:6" x14ac:dyDescent="0.35">
      <c r="A1367" t="s">
        <v>2500</v>
      </c>
      <c r="B1367">
        <v>0</v>
      </c>
      <c r="D1367">
        <f t="shared" si="63"/>
        <v>73</v>
      </c>
      <c r="E1367" t="str">
        <f t="shared" si="64"/>
        <v>Nyíregyházi SZC Széchenyi István Technikum és Kollégium Sport</v>
      </c>
      <c r="F1367">
        <f t="shared" si="65"/>
        <v>0</v>
      </c>
    </row>
    <row r="1368" spans="1:6" x14ac:dyDescent="0.35">
      <c r="A1368" t="s">
        <v>2501</v>
      </c>
      <c r="B1368">
        <v>0</v>
      </c>
      <c r="D1368">
        <f t="shared" si="63"/>
        <v>79</v>
      </c>
      <c r="E1368" t="str">
        <f t="shared" si="64"/>
        <v>Nyíregyházi SZC Teleki Blanka Szakképző Iskola és Kollégium Előkész</v>
      </c>
      <c r="F1368">
        <f t="shared" si="65"/>
        <v>0</v>
      </c>
    </row>
    <row r="1369" spans="1:6" x14ac:dyDescent="0.35">
      <c r="A1369" t="s">
        <v>2502</v>
      </c>
      <c r="B1369">
        <v>0</v>
      </c>
      <c r="D1369">
        <f t="shared" si="63"/>
        <v>81</v>
      </c>
      <c r="E1369" t="str">
        <f t="shared" si="64"/>
        <v>Nyíregyházi SZC Teleki Blanka Szakképző Iskola és Kollégium Építőipar</v>
      </c>
      <c r="F1369">
        <f t="shared" si="65"/>
        <v>0</v>
      </c>
    </row>
    <row r="1370" spans="1:6" x14ac:dyDescent="0.35">
      <c r="A1370" t="s">
        <v>2503</v>
      </c>
      <c r="B1370">
        <v>0</v>
      </c>
      <c r="D1370">
        <f t="shared" si="63"/>
        <v>80</v>
      </c>
      <c r="E1370" t="str">
        <f t="shared" si="64"/>
        <v>Nyíregyházi SZC Teleki Blanka Szakképző Iskola és Kollégium Gépészet</v>
      </c>
      <c r="F1370">
        <f t="shared" si="65"/>
        <v>0</v>
      </c>
    </row>
    <row r="1371" spans="1:6" x14ac:dyDescent="0.35">
      <c r="A1371" t="s">
        <v>2504</v>
      </c>
      <c r="B1371">
        <v>0</v>
      </c>
      <c r="D1371">
        <f t="shared" si="63"/>
        <v>96</v>
      </c>
      <c r="E1371" t="str">
        <f t="shared" si="64"/>
        <v>Nyíregyházi SZC Teleki Blanka Szakképző Iskola és Kollégium Informatika és távközlés</v>
      </c>
      <c r="F1371">
        <f t="shared" si="65"/>
        <v>0</v>
      </c>
    </row>
    <row r="1372" spans="1:6" x14ac:dyDescent="0.35">
      <c r="A1372" t="s">
        <v>2505</v>
      </c>
      <c r="B1372">
        <v>0</v>
      </c>
      <c r="D1372">
        <f t="shared" si="63"/>
        <v>84</v>
      </c>
      <c r="E1372" t="str">
        <f t="shared" si="64"/>
        <v>Nyíregyházi SZC Teleki Blanka Szakképző Iskola és Kollégium Kereskedelem</v>
      </c>
      <c r="F1372">
        <f t="shared" si="65"/>
        <v>0</v>
      </c>
    </row>
    <row r="1373" spans="1:6" x14ac:dyDescent="0.35">
      <c r="A1373" t="s">
        <v>2506</v>
      </c>
      <c r="B1373">
        <v>0</v>
      </c>
      <c r="D1373">
        <f t="shared" si="63"/>
        <v>101</v>
      </c>
      <c r="E1373" t="str">
        <f t="shared" si="64"/>
        <v>Nyíregyházi SZC Teleki Blanka Szakképző Iskola és Kollégium Közlekedés és szállítmányozás</v>
      </c>
      <c r="F1373">
        <f t="shared" si="65"/>
        <v>0</v>
      </c>
    </row>
    <row r="1374" spans="1:6" x14ac:dyDescent="0.35">
      <c r="A1374" t="s">
        <v>2507</v>
      </c>
      <c r="B1374">
        <v>0</v>
      </c>
      <c r="D1374">
        <f t="shared" si="63"/>
        <v>97</v>
      </c>
      <c r="E1374" t="str">
        <f t="shared" si="64"/>
        <v>Nyíregyházi SZC Teleki Blanka Szakképző Iskola és Kollégium Rendészet és közszolgálat</v>
      </c>
      <c r="F1374">
        <f t="shared" si="65"/>
        <v>0</v>
      </c>
    </row>
    <row r="1375" spans="1:6" x14ac:dyDescent="0.35">
      <c r="A1375" t="s">
        <v>2508</v>
      </c>
      <c r="B1375">
        <v>0</v>
      </c>
      <c r="D1375">
        <f t="shared" si="63"/>
        <v>87</v>
      </c>
      <c r="E1375" t="str">
        <f t="shared" si="64"/>
        <v>Nyíregyházi SZC Tiszavasvári Szakképző Iskola és Kollégium Fa- és bútoripar</v>
      </c>
      <c r="F1375">
        <f t="shared" si="65"/>
        <v>0</v>
      </c>
    </row>
    <row r="1376" spans="1:6" x14ac:dyDescent="0.35">
      <c r="A1376" t="s">
        <v>2509</v>
      </c>
      <c r="B1376">
        <v>17</v>
      </c>
      <c r="D1376">
        <f t="shared" si="63"/>
        <v>79</v>
      </c>
      <c r="E1376" t="str">
        <f t="shared" si="64"/>
        <v>Nyíregyházi SZC Tiszavasvári Szakképző Iskola és Kollégium Gépészet</v>
      </c>
      <c r="F1376">
        <f t="shared" si="65"/>
        <v>17</v>
      </c>
    </row>
    <row r="1377" spans="1:6" x14ac:dyDescent="0.35">
      <c r="A1377" t="s">
        <v>2510</v>
      </c>
      <c r="B1377">
        <v>0</v>
      </c>
      <c r="D1377">
        <f t="shared" si="63"/>
        <v>95</v>
      </c>
      <c r="E1377" t="str">
        <f t="shared" si="64"/>
        <v>Nyíregyházi SZC Tiszavasvári Szakképző Iskola és Kollégium Informatika és távközlés</v>
      </c>
      <c r="F1377">
        <f t="shared" si="65"/>
        <v>0</v>
      </c>
    </row>
    <row r="1378" spans="1:6" x14ac:dyDescent="0.35">
      <c r="A1378" t="s">
        <v>2511</v>
      </c>
      <c r="B1378">
        <v>0</v>
      </c>
      <c r="D1378">
        <f t="shared" si="63"/>
        <v>78</v>
      </c>
      <c r="E1378" t="str">
        <f t="shared" si="64"/>
        <v>Nyíregyházi SZC Tiszavasvári Szakképző Iskola és Kollégium Kreatív</v>
      </c>
      <c r="F1378">
        <f t="shared" si="65"/>
        <v>0</v>
      </c>
    </row>
    <row r="1379" spans="1:6" x14ac:dyDescent="0.35">
      <c r="A1379" t="s">
        <v>2512</v>
      </c>
      <c r="B1379">
        <v>0</v>
      </c>
      <c r="D1379">
        <f t="shared" si="63"/>
        <v>96</v>
      </c>
      <c r="E1379" t="str">
        <f t="shared" si="64"/>
        <v>Nyíregyházi SZC Tiszavasvári Szakképző Iskola és Kollégium Rendészet és közszolgálat</v>
      </c>
      <c r="F1379">
        <f t="shared" si="65"/>
        <v>0</v>
      </c>
    </row>
    <row r="1380" spans="1:6" x14ac:dyDescent="0.35">
      <c r="A1380" t="s">
        <v>2513</v>
      </c>
      <c r="B1380">
        <v>0</v>
      </c>
      <c r="D1380">
        <f t="shared" si="63"/>
        <v>80</v>
      </c>
      <c r="E1380" t="str">
        <f t="shared" si="64"/>
        <v>Nyíregyházi SZC Tiszavasvári Szakképző Iskola és Kollégium Szépészet</v>
      </c>
      <c r="F1380">
        <f t="shared" si="65"/>
        <v>0</v>
      </c>
    </row>
    <row r="1381" spans="1:6" x14ac:dyDescent="0.35">
      <c r="A1381" t="s">
        <v>2514</v>
      </c>
      <c r="B1381">
        <v>0</v>
      </c>
      <c r="D1381">
        <f t="shared" si="63"/>
        <v>80</v>
      </c>
      <c r="E1381" t="str">
        <f t="shared" si="64"/>
        <v>Nyíregyházi SZC Tiszavasvári Szakképző Iskola és Kollégium Szociális</v>
      </c>
      <c r="F1381">
        <f t="shared" si="65"/>
        <v>0</v>
      </c>
    </row>
    <row r="1382" spans="1:6" x14ac:dyDescent="0.35">
      <c r="A1382" t="s">
        <v>2515</v>
      </c>
      <c r="B1382">
        <v>14</v>
      </c>
      <c r="D1382">
        <f t="shared" si="63"/>
        <v>62</v>
      </c>
      <c r="E1382" t="str">
        <f t="shared" si="64"/>
        <v>Nyíregyházi SZC Vásárhelyi Pál Technikum Építőipar</v>
      </c>
      <c r="F1382">
        <f t="shared" si="65"/>
        <v>14</v>
      </c>
    </row>
    <row r="1383" spans="1:6" x14ac:dyDescent="0.35">
      <c r="A1383" t="s">
        <v>2516</v>
      </c>
      <c r="B1383">
        <v>7</v>
      </c>
      <c r="D1383">
        <f t="shared" si="63"/>
        <v>79</v>
      </c>
      <c r="E1383" t="str">
        <f t="shared" si="64"/>
        <v>Nyíregyházi SZC Vásárhelyi Pál Technikum Környezetvédelem és vízügy</v>
      </c>
      <c r="F1383">
        <f t="shared" si="65"/>
        <v>7</v>
      </c>
    </row>
    <row r="1384" spans="1:6" x14ac:dyDescent="0.35">
      <c r="A1384" t="s">
        <v>2517</v>
      </c>
      <c r="B1384">
        <v>0</v>
      </c>
      <c r="D1384">
        <f t="shared" si="63"/>
        <v>99</v>
      </c>
      <c r="E1384" t="str">
        <f t="shared" si="64"/>
        <v>Nyíregyházi SZC Wesselényi Miklós Technikum és Kollégium Elektronika és elektrotechnika</v>
      </c>
      <c r="F1384">
        <f t="shared" si="65"/>
        <v>0</v>
      </c>
    </row>
    <row r="1385" spans="1:6" x14ac:dyDescent="0.35">
      <c r="A1385" t="s">
        <v>2518</v>
      </c>
      <c r="B1385">
        <v>0</v>
      </c>
      <c r="D1385">
        <f t="shared" si="63"/>
        <v>85</v>
      </c>
      <c r="E1385" t="str">
        <f t="shared" si="64"/>
        <v>Nyíregyházi SZC Wesselényi Miklós Technikum és Kollégium Fa- és bútoripar</v>
      </c>
      <c r="F1385">
        <f t="shared" si="65"/>
        <v>0</v>
      </c>
    </row>
    <row r="1386" spans="1:6" x14ac:dyDescent="0.35">
      <c r="A1386" t="s">
        <v>2519</v>
      </c>
      <c r="B1386">
        <v>0</v>
      </c>
      <c r="D1386">
        <f t="shared" si="63"/>
        <v>93</v>
      </c>
      <c r="E1386" t="str">
        <f t="shared" si="64"/>
        <v>Nyíregyházi SZC Wesselényi Miklós Technikum és Kollégium Informatika és távközlés</v>
      </c>
      <c r="F1386">
        <f t="shared" si="65"/>
        <v>0</v>
      </c>
    </row>
    <row r="1387" spans="1:6" x14ac:dyDescent="0.35">
      <c r="A1387" t="s">
        <v>2520</v>
      </c>
      <c r="B1387">
        <v>0</v>
      </c>
      <c r="D1387">
        <f t="shared" si="63"/>
        <v>76</v>
      </c>
      <c r="E1387" t="str">
        <f t="shared" si="64"/>
        <v>Nyíregyházi SZC Wesselényi Miklós Technikum és Kollégium Kreatív</v>
      </c>
      <c r="F1387">
        <f t="shared" si="65"/>
        <v>0</v>
      </c>
    </row>
    <row r="1388" spans="1:6" x14ac:dyDescent="0.35">
      <c r="A1388" t="s">
        <v>2521</v>
      </c>
      <c r="B1388">
        <v>22</v>
      </c>
      <c r="D1388">
        <f t="shared" si="63"/>
        <v>78</v>
      </c>
      <c r="E1388" t="str">
        <f t="shared" si="64"/>
        <v>Nyíregyházi SZC Wesselényi Miklós Technikum és Kollégium Szépészet</v>
      </c>
      <c r="F1388">
        <f t="shared" si="65"/>
        <v>22</v>
      </c>
    </row>
    <row r="1389" spans="1:6" x14ac:dyDescent="0.35">
      <c r="A1389" t="s">
        <v>2522</v>
      </c>
      <c r="B1389">
        <v>0</v>
      </c>
      <c r="D1389">
        <f t="shared" si="63"/>
        <v>77</v>
      </c>
      <c r="E1389" t="str">
        <f t="shared" si="64"/>
        <v>Nyíregyházi SZC Wesselényi Miklós Technikum és Kollégium Vegyipar</v>
      </c>
      <c r="F1389">
        <f t="shared" si="65"/>
        <v>0</v>
      </c>
    </row>
    <row r="1390" spans="1:6" x14ac:dyDescent="0.35">
      <c r="A1390" t="s">
        <v>2523</v>
      </c>
      <c r="B1390">
        <v>29</v>
      </c>
      <c r="D1390">
        <f t="shared" si="63"/>
        <v>71</v>
      </c>
      <c r="E1390" t="str">
        <f t="shared" si="64"/>
        <v>Nyíregyházi SZC Zay Anna Technikum és Kollégium Egészségügy</v>
      </c>
      <c r="F1390">
        <f t="shared" si="65"/>
        <v>29</v>
      </c>
    </row>
    <row r="1391" spans="1:6" x14ac:dyDescent="0.35">
      <c r="A1391" t="s">
        <v>2524</v>
      </c>
      <c r="B1391">
        <v>14</v>
      </c>
      <c r="D1391">
        <f t="shared" si="63"/>
        <v>69</v>
      </c>
      <c r="E1391" t="str">
        <f t="shared" si="64"/>
        <v>Nyíregyházi SZC Zay Anna Technikum és Kollégium Szociális</v>
      </c>
      <c r="F1391">
        <f t="shared" si="65"/>
        <v>14</v>
      </c>
    </row>
    <row r="1392" spans="1:6" x14ac:dyDescent="0.35">
      <c r="A1392" t="s">
        <v>2525</v>
      </c>
      <c r="B1392">
        <v>0</v>
      </c>
      <c r="D1392">
        <f t="shared" si="63"/>
        <v>145</v>
      </c>
      <c r="E1392" t="str">
        <f t="shared" si="64"/>
        <v>Nyitott Ajtó Baptista Szakképző Iskola, Középiskola, Általános Iskola, Óvoda, Szakiskola és Kollégium Edelényi tagintézmény Építőipar</v>
      </c>
      <c r="F1392">
        <f t="shared" si="65"/>
        <v>0</v>
      </c>
    </row>
    <row r="1393" spans="1:6" x14ac:dyDescent="0.35">
      <c r="A1393" t="s">
        <v>2526</v>
      </c>
      <c r="B1393">
        <v>0</v>
      </c>
      <c r="D1393">
        <f t="shared" si="63"/>
        <v>144</v>
      </c>
      <c r="E1393" t="str">
        <f t="shared" si="64"/>
        <v>Nyitott Ajtó Baptista Szakképző Iskola, Középiskola, Általános Iskola, Óvoda, Szakiskola és Kollégium Edelényi tagintézmény Gépészet</v>
      </c>
      <c r="F1393">
        <f t="shared" si="65"/>
        <v>0</v>
      </c>
    </row>
    <row r="1394" spans="1:6" x14ac:dyDescent="0.35">
      <c r="A1394" t="s">
        <v>2527</v>
      </c>
      <c r="B1394">
        <v>0</v>
      </c>
      <c r="D1394">
        <f t="shared" si="63"/>
        <v>143</v>
      </c>
      <c r="E1394" t="str">
        <f t="shared" si="64"/>
        <v>Nyitott Ajtó Baptista Szakképző Iskola, Középiskola, Általános Iskola, Óvoda, Szakiskola és Kollégium Edelényi tagintézmény Kreatív</v>
      </c>
      <c r="F1394">
        <f t="shared" si="65"/>
        <v>0</v>
      </c>
    </row>
    <row r="1395" spans="1:6" x14ac:dyDescent="0.35">
      <c r="A1395" t="s">
        <v>2528</v>
      </c>
      <c r="B1395">
        <v>0</v>
      </c>
      <c r="D1395">
        <f t="shared" si="63"/>
        <v>145</v>
      </c>
      <c r="E1395" t="str">
        <f t="shared" si="64"/>
        <v>Nyitott Ajtó Baptista Szakképző Iskola, Középiskola, Általános Iskola, Óvoda, Szakiskola és Kollégium Edelényi tagintézmény Szociális</v>
      </c>
      <c r="F1395">
        <f t="shared" si="65"/>
        <v>0</v>
      </c>
    </row>
    <row r="1396" spans="1:6" x14ac:dyDescent="0.35">
      <c r="A1396" t="s">
        <v>2529</v>
      </c>
      <c r="B1396">
        <v>0</v>
      </c>
      <c r="D1396">
        <f t="shared" si="63"/>
        <v>125</v>
      </c>
      <c r="E1396" t="str">
        <f t="shared" si="64"/>
        <v>Nyitott Ajtó Baptista Szakképző Iskola, Középiskola, Általános Iskola, Óvoda, Szakiskola és Kollégium Egészségügy</v>
      </c>
      <c r="F1396">
        <f t="shared" si="65"/>
        <v>0</v>
      </c>
    </row>
    <row r="1397" spans="1:6" x14ac:dyDescent="0.35">
      <c r="A1397" t="s">
        <v>2530</v>
      </c>
      <c r="B1397">
        <v>0</v>
      </c>
      <c r="D1397">
        <f t="shared" si="63"/>
        <v>123</v>
      </c>
      <c r="E1397" t="str">
        <f t="shared" si="64"/>
        <v>Nyitott Ajtó Baptista Szakképző Iskola, Középiskola, Általános Iskola, Óvoda, Szakiskola és Kollégium Építőipar</v>
      </c>
      <c r="F1397">
        <f t="shared" si="65"/>
        <v>0</v>
      </c>
    </row>
    <row r="1398" spans="1:6" x14ac:dyDescent="0.35">
      <c r="A1398" t="s">
        <v>2531</v>
      </c>
      <c r="B1398">
        <v>0</v>
      </c>
      <c r="D1398">
        <f t="shared" si="63"/>
        <v>122</v>
      </c>
      <c r="E1398" t="str">
        <f t="shared" si="64"/>
        <v>Nyitott Ajtó Baptista Szakképző Iskola, Középiskola, Általános Iskola, Óvoda, Szakiskola és Kollégium Gépészet</v>
      </c>
      <c r="F1398">
        <f t="shared" si="65"/>
        <v>0</v>
      </c>
    </row>
    <row r="1399" spans="1:6" x14ac:dyDescent="0.35">
      <c r="A1399" t="s">
        <v>2532</v>
      </c>
      <c r="B1399">
        <v>0</v>
      </c>
      <c r="D1399">
        <f t="shared" si="63"/>
        <v>139</v>
      </c>
      <c r="E1399" t="str">
        <f t="shared" si="64"/>
        <v>Nyitott Ajtó Baptista Szakképző Iskola, Középiskola, Általános Iskola, Óvoda, Szakiskola és Kollégium Rendészet és közszolgálat</v>
      </c>
      <c r="F1399">
        <f t="shared" si="65"/>
        <v>0</v>
      </c>
    </row>
    <row r="1400" spans="1:6" x14ac:dyDescent="0.35">
      <c r="A1400" t="s">
        <v>2533</v>
      </c>
      <c r="B1400">
        <v>8</v>
      </c>
      <c r="D1400">
        <f t="shared" si="63"/>
        <v>123</v>
      </c>
      <c r="E1400" t="str">
        <f t="shared" si="64"/>
        <v>Nyitott Ajtó Baptista Szakképző Iskola, Középiskola, Általános Iskola, Óvoda, Szakiskola és Kollégium Szociális</v>
      </c>
      <c r="F1400">
        <f t="shared" si="65"/>
        <v>8</v>
      </c>
    </row>
    <row r="1401" spans="1:6" x14ac:dyDescent="0.35">
      <c r="A1401" t="s">
        <v>2534</v>
      </c>
      <c r="B1401">
        <v>0</v>
      </c>
      <c r="D1401">
        <f t="shared" si="63"/>
        <v>134</v>
      </c>
      <c r="E1401" t="str">
        <f t="shared" si="64"/>
        <v>Nyitott Ajtó Baptista Szakképző Iskola, Középiskola, Általános Iskola, Óvoda, Szakiskola és Kollégium Turizmus-vendéglátás</v>
      </c>
      <c r="F1401">
        <f t="shared" si="65"/>
        <v>0</v>
      </c>
    </row>
    <row r="1402" spans="1:6" x14ac:dyDescent="0.35">
      <c r="A1402" t="s">
        <v>2535</v>
      </c>
      <c r="B1402">
        <v>0</v>
      </c>
      <c r="D1402">
        <f t="shared" si="63"/>
        <v>53</v>
      </c>
      <c r="E1402" t="str">
        <f t="shared" si="64"/>
        <v>Ózdi SZC Bródy Imre Technikum Egészségügy</v>
      </c>
      <c r="F1402">
        <f t="shared" si="65"/>
        <v>0</v>
      </c>
    </row>
    <row r="1403" spans="1:6" x14ac:dyDescent="0.35">
      <c r="A1403" t="s">
        <v>2536</v>
      </c>
      <c r="B1403">
        <v>0</v>
      </c>
      <c r="D1403">
        <f t="shared" si="63"/>
        <v>72</v>
      </c>
      <c r="E1403" t="str">
        <f t="shared" si="64"/>
        <v>Ózdi SZC Bródy Imre Technikum Elektronika és elektrotechnika</v>
      </c>
      <c r="F1403">
        <f t="shared" si="65"/>
        <v>0</v>
      </c>
    </row>
    <row r="1404" spans="1:6" x14ac:dyDescent="0.35">
      <c r="A1404" t="s">
        <v>2537</v>
      </c>
      <c r="B1404">
        <v>0</v>
      </c>
      <c r="D1404">
        <f t="shared" si="63"/>
        <v>66</v>
      </c>
      <c r="E1404" t="str">
        <f t="shared" si="64"/>
        <v>Ózdi SZC Bródy Imre Technikum Informatika és távközlés</v>
      </c>
      <c r="F1404">
        <f t="shared" si="65"/>
        <v>0</v>
      </c>
    </row>
    <row r="1405" spans="1:6" x14ac:dyDescent="0.35">
      <c r="A1405" t="s">
        <v>2538</v>
      </c>
      <c r="B1405">
        <v>0</v>
      </c>
      <c r="D1405">
        <f t="shared" si="63"/>
        <v>72</v>
      </c>
      <c r="E1405" t="str">
        <f t="shared" si="64"/>
        <v>Ózdi SZC Deák Ferenc Technikum és Szakképző Iskola Építőipar</v>
      </c>
      <c r="F1405">
        <f t="shared" si="65"/>
        <v>0</v>
      </c>
    </row>
    <row r="1406" spans="1:6" x14ac:dyDescent="0.35">
      <c r="A1406" t="s">
        <v>2539</v>
      </c>
      <c r="B1406">
        <v>0</v>
      </c>
      <c r="D1406">
        <f t="shared" si="63"/>
        <v>77</v>
      </c>
      <c r="E1406" t="str">
        <f t="shared" si="64"/>
        <v>Ózdi SZC Deák Ferenc Technikum és Szakképző Iskola Épületgépészet</v>
      </c>
      <c r="F1406">
        <f t="shared" si="65"/>
        <v>0</v>
      </c>
    </row>
    <row r="1407" spans="1:6" x14ac:dyDescent="0.35">
      <c r="A1407" t="s">
        <v>2540</v>
      </c>
      <c r="B1407">
        <v>0</v>
      </c>
      <c r="D1407">
        <f t="shared" si="63"/>
        <v>89</v>
      </c>
      <c r="E1407" t="str">
        <f t="shared" si="64"/>
        <v>Ózdi SZC Deák Ferenc Technikum és Szakképző Iskola Gazdálkodás és menedzsment</v>
      </c>
      <c r="F1407">
        <f t="shared" si="65"/>
        <v>0</v>
      </c>
    </row>
    <row r="1408" spans="1:6" x14ac:dyDescent="0.35">
      <c r="A1408" t="s">
        <v>2541</v>
      </c>
      <c r="B1408">
        <v>0</v>
      </c>
      <c r="D1408">
        <f t="shared" si="63"/>
        <v>71</v>
      </c>
      <c r="E1408" t="str">
        <f t="shared" si="64"/>
        <v>Ózdi SZC Deák Ferenc Technikum és Szakképző Iskola Gépészet</v>
      </c>
      <c r="F1408">
        <f t="shared" si="65"/>
        <v>0</v>
      </c>
    </row>
    <row r="1409" spans="1:6" x14ac:dyDescent="0.35">
      <c r="A1409" t="s">
        <v>2542</v>
      </c>
      <c r="B1409">
        <v>0</v>
      </c>
      <c r="D1409">
        <f t="shared" si="63"/>
        <v>92</v>
      </c>
      <c r="E1409" t="str">
        <f t="shared" si="64"/>
        <v>Ózdi SZC Deák Ferenc Technikum és Szakképző Iskola Közlekedés és szállítmányozás</v>
      </c>
      <c r="F1409">
        <f t="shared" si="65"/>
        <v>0</v>
      </c>
    </row>
    <row r="1410" spans="1:6" x14ac:dyDescent="0.35">
      <c r="A1410" t="s">
        <v>2543</v>
      </c>
      <c r="B1410">
        <v>0</v>
      </c>
      <c r="D1410">
        <f t="shared" si="63"/>
        <v>70</v>
      </c>
      <c r="E1410" t="str">
        <f t="shared" si="64"/>
        <v>Ózdi SZC Deák Ferenc Technikum és Szakképző Iskola Kreatív</v>
      </c>
      <c r="F1410">
        <f t="shared" si="65"/>
        <v>0</v>
      </c>
    </row>
    <row r="1411" spans="1:6" x14ac:dyDescent="0.35">
      <c r="A1411" t="s">
        <v>2544</v>
      </c>
      <c r="B1411">
        <v>0</v>
      </c>
      <c r="D1411">
        <f t="shared" ref="D1411:D1474" si="66">LEN(A1411)</f>
        <v>92</v>
      </c>
      <c r="E1411" t="str">
        <f t="shared" ref="E1411:E1474" si="67">LEFT(A1411,D1411-12)</f>
        <v>Ózdi SZC Gábor Áron Technikum és Szakképző Iskola Elektronika és elektrotechnika</v>
      </c>
      <c r="F1411">
        <f t="shared" ref="F1411:F1474" si="68">B1411</f>
        <v>0</v>
      </c>
    </row>
    <row r="1412" spans="1:6" x14ac:dyDescent="0.35">
      <c r="A1412" t="s">
        <v>2545</v>
      </c>
      <c r="B1412">
        <v>0</v>
      </c>
      <c r="D1412">
        <f t="shared" si="66"/>
        <v>69</v>
      </c>
      <c r="E1412" t="str">
        <f t="shared" si="67"/>
        <v>Ózdi SZC Gábor Áron Technikum és Szakképző Iskola Előkész</v>
      </c>
      <c r="F1412">
        <f t="shared" si="68"/>
        <v>0</v>
      </c>
    </row>
    <row r="1413" spans="1:6" x14ac:dyDescent="0.35">
      <c r="A1413" t="s">
        <v>2546</v>
      </c>
      <c r="B1413">
        <v>0</v>
      </c>
      <c r="D1413">
        <f t="shared" si="66"/>
        <v>71</v>
      </c>
      <c r="E1413" t="str">
        <f t="shared" si="67"/>
        <v>Ózdi SZC Gábor Áron Technikum és Szakképző Iskola Építőipar</v>
      </c>
      <c r="F1413">
        <f t="shared" si="68"/>
        <v>0</v>
      </c>
    </row>
    <row r="1414" spans="1:6" x14ac:dyDescent="0.35">
      <c r="A1414" t="s">
        <v>2547</v>
      </c>
      <c r="B1414">
        <v>0</v>
      </c>
      <c r="D1414">
        <f t="shared" si="66"/>
        <v>70</v>
      </c>
      <c r="E1414" t="str">
        <f t="shared" si="67"/>
        <v>Ózdi SZC Gábor Áron Technikum és Szakképző Iskola Gépészet</v>
      </c>
      <c r="F1414">
        <f t="shared" si="68"/>
        <v>0</v>
      </c>
    </row>
    <row r="1415" spans="1:6" x14ac:dyDescent="0.35">
      <c r="A1415" t="s">
        <v>2548</v>
      </c>
      <c r="B1415">
        <v>0</v>
      </c>
      <c r="D1415">
        <f t="shared" si="66"/>
        <v>74</v>
      </c>
      <c r="E1415" t="str">
        <f t="shared" si="67"/>
        <v>Ózdi SZC Gábor Áron Technikum és Szakképző Iskola Kereskedelem</v>
      </c>
      <c r="F1415">
        <f t="shared" si="68"/>
        <v>0</v>
      </c>
    </row>
    <row r="1416" spans="1:6" x14ac:dyDescent="0.35">
      <c r="A1416" t="s">
        <v>2549</v>
      </c>
      <c r="B1416">
        <v>0</v>
      </c>
      <c r="D1416">
        <f t="shared" si="66"/>
        <v>62</v>
      </c>
      <c r="E1416" t="str">
        <f t="shared" si="67"/>
        <v xml:space="preserve">Ózdi SZC Gábor Áron Technikum és Szakképző Iskola </v>
      </c>
      <c r="F1416">
        <f t="shared" si="68"/>
        <v>0</v>
      </c>
    </row>
    <row r="1417" spans="1:6" x14ac:dyDescent="0.35">
      <c r="A1417" t="s">
        <v>2550</v>
      </c>
      <c r="B1417">
        <v>0</v>
      </c>
      <c r="D1417">
        <f t="shared" si="66"/>
        <v>82</v>
      </c>
      <c r="E1417" t="str">
        <f t="shared" si="67"/>
        <v>Ózdi SZC Gábor Áron Technikum és Szakképző Iskola Turizmus-vendéglátás</v>
      </c>
      <c r="F1417">
        <f t="shared" si="68"/>
        <v>0</v>
      </c>
    </row>
    <row r="1418" spans="1:6" x14ac:dyDescent="0.35">
      <c r="A1418" t="s">
        <v>2551</v>
      </c>
      <c r="B1418">
        <v>0</v>
      </c>
      <c r="D1418">
        <f t="shared" si="66"/>
        <v>69</v>
      </c>
      <c r="E1418" t="str">
        <f t="shared" si="67"/>
        <v>Ózdi SZC Pattantyús-Ábrahám Géza Szakképző Iskola Előkész</v>
      </c>
      <c r="F1418">
        <f t="shared" si="68"/>
        <v>0</v>
      </c>
    </row>
    <row r="1419" spans="1:6" x14ac:dyDescent="0.35">
      <c r="A1419" t="s">
        <v>2552</v>
      </c>
      <c r="B1419">
        <v>0</v>
      </c>
      <c r="D1419">
        <f t="shared" si="66"/>
        <v>70</v>
      </c>
      <c r="E1419" t="str">
        <f t="shared" si="67"/>
        <v>Ózdi SZC Pattantyús-Ábrahám Géza Szakképző Iskola Gépészet</v>
      </c>
      <c r="F1419">
        <f t="shared" si="68"/>
        <v>0</v>
      </c>
    </row>
    <row r="1420" spans="1:6" x14ac:dyDescent="0.35">
      <c r="A1420" t="s">
        <v>2553</v>
      </c>
      <c r="B1420">
        <v>0</v>
      </c>
      <c r="D1420">
        <f t="shared" si="66"/>
        <v>71</v>
      </c>
      <c r="E1420" t="str">
        <f t="shared" si="67"/>
        <v>Ózdi SZC Pattantyús-Ábrahám Géza Szakképző Iskola Szociális</v>
      </c>
      <c r="F1420">
        <f t="shared" si="68"/>
        <v>0</v>
      </c>
    </row>
    <row r="1421" spans="1:6" x14ac:dyDescent="0.35">
      <c r="A1421" t="s">
        <v>2554</v>
      </c>
      <c r="B1421">
        <v>0</v>
      </c>
      <c r="D1421">
        <f t="shared" si="66"/>
        <v>87</v>
      </c>
      <c r="E1421" t="str">
        <f t="shared" si="67"/>
        <v>Ózdi SZC Surányi Endre Technikum, Szakképző Iskola és Kollégium Egészségügy</v>
      </c>
      <c r="F1421">
        <f t="shared" si="68"/>
        <v>0</v>
      </c>
    </row>
    <row r="1422" spans="1:6" x14ac:dyDescent="0.35">
      <c r="A1422" t="s">
        <v>2555</v>
      </c>
      <c r="B1422">
        <v>0</v>
      </c>
      <c r="D1422">
        <f t="shared" si="66"/>
        <v>106</v>
      </c>
      <c r="E1422" t="str">
        <f t="shared" si="67"/>
        <v>Ózdi SZC Surányi Endre Technikum, Szakképző Iskola és Kollégium Elektronika és elektrotechnika</v>
      </c>
      <c r="F1422">
        <f t="shared" si="68"/>
        <v>0</v>
      </c>
    </row>
    <row r="1423" spans="1:6" x14ac:dyDescent="0.35">
      <c r="A1423" t="s">
        <v>2556</v>
      </c>
      <c r="B1423">
        <v>0</v>
      </c>
      <c r="D1423">
        <f t="shared" si="66"/>
        <v>84</v>
      </c>
      <c r="E1423" t="str">
        <f t="shared" si="67"/>
        <v>Ózdi SZC Surányi Endre Technikum, Szakképző Iskola és Kollégium Gépészet</v>
      </c>
      <c r="F1423">
        <f t="shared" si="68"/>
        <v>0</v>
      </c>
    </row>
    <row r="1424" spans="1:6" x14ac:dyDescent="0.35">
      <c r="A1424" t="s">
        <v>2557</v>
      </c>
      <c r="B1424">
        <v>0</v>
      </c>
      <c r="D1424">
        <f t="shared" si="66"/>
        <v>88</v>
      </c>
      <c r="E1424" t="str">
        <f t="shared" si="67"/>
        <v>Ózdi SZC Surányi Endre Technikum, Szakképző Iskola és Kollégium Kereskedelem</v>
      </c>
      <c r="F1424">
        <f t="shared" si="68"/>
        <v>0</v>
      </c>
    </row>
    <row r="1425" spans="1:6" x14ac:dyDescent="0.35">
      <c r="A1425" t="s">
        <v>2558</v>
      </c>
      <c r="B1425">
        <v>0</v>
      </c>
      <c r="D1425">
        <f t="shared" si="66"/>
        <v>101</v>
      </c>
      <c r="E1425" t="str">
        <f t="shared" si="67"/>
        <v>Ózdi SZC Surányi Endre Technikum, Szakképző Iskola és Kollégium Rendészet és közszolgálat</v>
      </c>
      <c r="F1425">
        <f t="shared" si="68"/>
        <v>0</v>
      </c>
    </row>
    <row r="1426" spans="1:6" x14ac:dyDescent="0.35">
      <c r="A1426" t="s">
        <v>2559</v>
      </c>
      <c r="B1426">
        <v>0</v>
      </c>
      <c r="D1426">
        <f t="shared" si="66"/>
        <v>109</v>
      </c>
      <c r="E1426" t="str">
        <f t="shared" si="67"/>
        <v>Ózdi SZC Surányi Endre Technikum, Szakképző Iskola és Kollégium Specializált gép- és járműgyártás</v>
      </c>
      <c r="F1426">
        <f t="shared" si="68"/>
        <v>0</v>
      </c>
    </row>
    <row r="1427" spans="1:6" x14ac:dyDescent="0.35">
      <c r="A1427" t="s">
        <v>2560</v>
      </c>
      <c r="B1427">
        <v>0</v>
      </c>
      <c r="D1427">
        <f t="shared" si="66"/>
        <v>85</v>
      </c>
      <c r="E1427" t="str">
        <f t="shared" si="67"/>
        <v>Ózdi SZC Surányi Endre Technikum, Szakképző Iskola és Kollégium Szépészet</v>
      </c>
      <c r="F1427">
        <f t="shared" si="68"/>
        <v>0</v>
      </c>
    </row>
    <row r="1428" spans="1:6" x14ac:dyDescent="0.35">
      <c r="A1428" t="s">
        <v>2561</v>
      </c>
      <c r="B1428">
        <v>0</v>
      </c>
      <c r="D1428">
        <f t="shared" si="66"/>
        <v>85</v>
      </c>
      <c r="E1428" t="str">
        <f t="shared" si="67"/>
        <v>Ózdi SZC Surányi Endre Technikum, Szakképző Iskola és Kollégium Szociális</v>
      </c>
      <c r="F1428">
        <f t="shared" si="68"/>
        <v>0</v>
      </c>
    </row>
    <row r="1429" spans="1:6" x14ac:dyDescent="0.35">
      <c r="A1429" t="s">
        <v>2562</v>
      </c>
      <c r="B1429">
        <v>0</v>
      </c>
      <c r="D1429">
        <f t="shared" si="66"/>
        <v>96</v>
      </c>
      <c r="E1429" t="str">
        <f t="shared" si="67"/>
        <v>Ózdi SZC Surányi Endre Technikum, Szakképző Iskola és Kollégium Turizmus-vendéglátás</v>
      </c>
      <c r="F1429">
        <f t="shared" si="68"/>
        <v>0</v>
      </c>
    </row>
    <row r="1430" spans="1:6" x14ac:dyDescent="0.35">
      <c r="A1430" t="s">
        <v>2563</v>
      </c>
      <c r="B1430">
        <v>0</v>
      </c>
      <c r="D1430">
        <f t="shared" si="66"/>
        <v>95</v>
      </c>
      <c r="E1430" t="str">
        <f t="shared" si="67"/>
        <v>Pápai SZC Acsády Ignác Technikum és Szakképző Iskola Elektronika és elektrotechnika</v>
      </c>
      <c r="F1430">
        <f t="shared" si="68"/>
        <v>0</v>
      </c>
    </row>
    <row r="1431" spans="1:6" x14ac:dyDescent="0.35">
      <c r="A1431" t="s">
        <v>2564</v>
      </c>
      <c r="B1431">
        <v>0</v>
      </c>
      <c r="D1431">
        <f t="shared" si="66"/>
        <v>72</v>
      </c>
      <c r="E1431" t="str">
        <f t="shared" si="67"/>
        <v>Pápai SZC Acsády Ignác Technikum és Szakképző Iskola Előkész</v>
      </c>
      <c r="F1431">
        <f t="shared" si="68"/>
        <v>0</v>
      </c>
    </row>
    <row r="1432" spans="1:6" x14ac:dyDescent="0.35">
      <c r="A1432" t="s">
        <v>2565</v>
      </c>
      <c r="B1432">
        <v>0</v>
      </c>
      <c r="D1432">
        <f t="shared" si="66"/>
        <v>74</v>
      </c>
      <c r="E1432" t="str">
        <f t="shared" si="67"/>
        <v>Pápai SZC Acsády Ignác Technikum és Szakképző Iskola Építőipar</v>
      </c>
      <c r="F1432">
        <f t="shared" si="68"/>
        <v>0</v>
      </c>
    </row>
    <row r="1433" spans="1:6" x14ac:dyDescent="0.35">
      <c r="A1433" t="s">
        <v>2566</v>
      </c>
      <c r="B1433">
        <v>0</v>
      </c>
      <c r="D1433">
        <f t="shared" si="66"/>
        <v>81</v>
      </c>
      <c r="E1433" t="str">
        <f t="shared" si="67"/>
        <v>Pápai SZC Acsády Ignác Technikum és Szakképző Iskola Fa- és bútoripar</v>
      </c>
      <c r="F1433">
        <f t="shared" si="68"/>
        <v>0</v>
      </c>
    </row>
    <row r="1434" spans="1:6" x14ac:dyDescent="0.35">
      <c r="A1434" t="s">
        <v>2567</v>
      </c>
      <c r="B1434">
        <v>0</v>
      </c>
      <c r="D1434">
        <f t="shared" si="66"/>
        <v>73</v>
      </c>
      <c r="E1434" t="str">
        <f t="shared" si="67"/>
        <v>Pápai SZC Acsády Ignác Technikum és Szakképző Iskola Gépészet</v>
      </c>
      <c r="F1434">
        <f t="shared" si="68"/>
        <v>0</v>
      </c>
    </row>
    <row r="1435" spans="1:6" x14ac:dyDescent="0.35">
      <c r="A1435" t="s">
        <v>2568</v>
      </c>
      <c r="B1435">
        <v>0</v>
      </c>
      <c r="D1435">
        <f t="shared" si="66"/>
        <v>77</v>
      </c>
      <c r="E1435" t="str">
        <f t="shared" si="67"/>
        <v>Pápai SZC Acsády Ignác Technikum és Szakképző Iskola Kereskedelem</v>
      </c>
      <c r="F1435">
        <f t="shared" si="68"/>
        <v>0</v>
      </c>
    </row>
    <row r="1436" spans="1:6" x14ac:dyDescent="0.35">
      <c r="A1436" t="s">
        <v>2569</v>
      </c>
      <c r="B1436">
        <v>0</v>
      </c>
      <c r="D1436">
        <f t="shared" si="66"/>
        <v>90</v>
      </c>
      <c r="E1436" t="str">
        <f t="shared" si="67"/>
        <v>Pápai SZC Acsády Ignác Technikum és Szakképző Iskola Rendészet és közszolgálat</v>
      </c>
      <c r="F1436">
        <f t="shared" si="68"/>
        <v>0</v>
      </c>
    </row>
    <row r="1437" spans="1:6" x14ac:dyDescent="0.35">
      <c r="A1437" t="s">
        <v>2570</v>
      </c>
      <c r="B1437">
        <v>0</v>
      </c>
      <c r="D1437">
        <f t="shared" si="66"/>
        <v>98</v>
      </c>
      <c r="E1437" t="str">
        <f t="shared" si="67"/>
        <v>Pápai SZC Acsády Ignác Technikum és Szakképző Iskola Specializált gép- és járműgyártás</v>
      </c>
      <c r="F1437">
        <f t="shared" si="68"/>
        <v>0</v>
      </c>
    </row>
    <row r="1438" spans="1:6" x14ac:dyDescent="0.35">
      <c r="A1438" t="s">
        <v>2571</v>
      </c>
      <c r="B1438">
        <v>0</v>
      </c>
      <c r="D1438">
        <f t="shared" si="66"/>
        <v>74</v>
      </c>
      <c r="E1438" t="str">
        <f t="shared" si="67"/>
        <v>Pápai SZC Acsády Ignác Technikum és Szakképző Iskola Szociális</v>
      </c>
      <c r="F1438">
        <f t="shared" si="68"/>
        <v>0</v>
      </c>
    </row>
    <row r="1439" spans="1:6" x14ac:dyDescent="0.35">
      <c r="A1439" t="s">
        <v>2572</v>
      </c>
      <c r="B1439">
        <v>0</v>
      </c>
      <c r="D1439">
        <f t="shared" si="66"/>
        <v>85</v>
      </c>
      <c r="E1439" t="str">
        <f t="shared" si="67"/>
        <v>Pápai SZC Acsády Ignác Technikum és Szakképző Iskola Turizmus-vendéglátás</v>
      </c>
      <c r="F1439">
        <f t="shared" si="68"/>
        <v>0</v>
      </c>
    </row>
    <row r="1440" spans="1:6" x14ac:dyDescent="0.35">
      <c r="A1440" t="s">
        <v>2573</v>
      </c>
      <c r="B1440">
        <v>0</v>
      </c>
      <c r="D1440">
        <f t="shared" si="66"/>
        <v>105</v>
      </c>
      <c r="E1440" t="str">
        <f t="shared" si="67"/>
        <v>Pápai SZC Faller Jenő Technikum, Szakképző Iskola és Kollégium Elektronika és elektrotechnika</v>
      </c>
      <c r="F1440">
        <f t="shared" si="68"/>
        <v>0</v>
      </c>
    </row>
    <row r="1441" spans="1:6" x14ac:dyDescent="0.35">
      <c r="A1441" t="s">
        <v>2574</v>
      </c>
      <c r="B1441">
        <v>0</v>
      </c>
      <c r="D1441">
        <f t="shared" si="66"/>
        <v>82</v>
      </c>
      <c r="E1441" t="str">
        <f t="shared" si="67"/>
        <v>Pápai SZC Faller Jenő Technikum, Szakképző Iskola és Kollégium Előkész</v>
      </c>
      <c r="F1441">
        <f t="shared" si="68"/>
        <v>0</v>
      </c>
    </row>
    <row r="1442" spans="1:6" x14ac:dyDescent="0.35">
      <c r="A1442" t="s">
        <v>2575</v>
      </c>
      <c r="B1442">
        <v>0</v>
      </c>
      <c r="D1442">
        <f t="shared" si="66"/>
        <v>84</v>
      </c>
      <c r="E1442" t="str">
        <f t="shared" si="67"/>
        <v>Pápai SZC Faller Jenő Technikum, Szakképző Iskola és Kollégium Építőipar</v>
      </c>
      <c r="F1442">
        <f t="shared" si="68"/>
        <v>0</v>
      </c>
    </row>
    <row r="1443" spans="1:6" x14ac:dyDescent="0.35">
      <c r="A1443" t="s">
        <v>2576</v>
      </c>
      <c r="B1443">
        <v>0</v>
      </c>
      <c r="D1443">
        <f t="shared" si="66"/>
        <v>89</v>
      </c>
      <c r="E1443" t="str">
        <f t="shared" si="67"/>
        <v>Pápai SZC Faller Jenő Technikum, Szakképző Iskola és Kollégium Épületgépészet</v>
      </c>
      <c r="F1443">
        <f t="shared" si="68"/>
        <v>0</v>
      </c>
    </row>
    <row r="1444" spans="1:6" x14ac:dyDescent="0.35">
      <c r="A1444" t="s">
        <v>2577</v>
      </c>
      <c r="B1444">
        <v>0</v>
      </c>
      <c r="D1444">
        <f t="shared" si="66"/>
        <v>83</v>
      </c>
      <c r="E1444" t="str">
        <f t="shared" si="67"/>
        <v>Pápai SZC Faller Jenő Technikum, Szakképző Iskola és Kollégium Gépészet</v>
      </c>
      <c r="F1444">
        <f t="shared" si="68"/>
        <v>0</v>
      </c>
    </row>
    <row r="1445" spans="1:6" x14ac:dyDescent="0.35">
      <c r="A1445" t="s">
        <v>2578</v>
      </c>
      <c r="B1445">
        <v>0</v>
      </c>
      <c r="D1445">
        <f t="shared" si="66"/>
        <v>85</v>
      </c>
      <c r="E1445" t="str">
        <f t="shared" si="67"/>
        <v>Pápai SZC Faller Jenő Technikum, Szakképző Iskola és Kollégium Honvédelem</v>
      </c>
      <c r="F1445">
        <f t="shared" si="68"/>
        <v>0</v>
      </c>
    </row>
    <row r="1446" spans="1:6" x14ac:dyDescent="0.35">
      <c r="A1446" t="s">
        <v>2579</v>
      </c>
      <c r="B1446">
        <v>0</v>
      </c>
      <c r="D1446">
        <f t="shared" si="66"/>
        <v>99</v>
      </c>
      <c r="E1446" t="str">
        <f t="shared" si="67"/>
        <v>Pápai SZC Faller Jenő Technikum, Szakképző Iskola és Kollégium Informatika és távközlés</v>
      </c>
      <c r="F1446">
        <f t="shared" si="68"/>
        <v>0</v>
      </c>
    </row>
    <row r="1447" spans="1:6" x14ac:dyDescent="0.35">
      <c r="A1447" t="s">
        <v>2580</v>
      </c>
      <c r="B1447">
        <v>0</v>
      </c>
      <c r="D1447">
        <f t="shared" si="66"/>
        <v>87</v>
      </c>
      <c r="E1447" t="str">
        <f t="shared" si="67"/>
        <v>Pápai SZC Faller Jenő Technikum, Szakképző Iskola és Kollégium Kereskedelem</v>
      </c>
      <c r="F1447">
        <f t="shared" si="68"/>
        <v>0</v>
      </c>
    </row>
    <row r="1448" spans="1:6" x14ac:dyDescent="0.35">
      <c r="A1448" t="s">
        <v>2581</v>
      </c>
      <c r="B1448">
        <v>0</v>
      </c>
      <c r="D1448">
        <f t="shared" si="66"/>
        <v>104</v>
      </c>
      <c r="E1448" t="str">
        <f t="shared" si="67"/>
        <v>Pápai SZC Faller Jenő Technikum, Szakképző Iskola és Kollégium Közlekedés és szállítmányozás</v>
      </c>
      <c r="F1448">
        <f t="shared" si="68"/>
        <v>0</v>
      </c>
    </row>
    <row r="1449" spans="1:6" x14ac:dyDescent="0.35">
      <c r="A1449" t="s">
        <v>2582</v>
      </c>
      <c r="B1449">
        <v>0</v>
      </c>
      <c r="D1449">
        <f t="shared" si="66"/>
        <v>100</v>
      </c>
      <c r="E1449" t="str">
        <f t="shared" si="67"/>
        <v>Pápai SZC Faller Jenő Technikum, Szakképző Iskola és Kollégium Rendészet és közszolgálat</v>
      </c>
      <c r="F1449">
        <f t="shared" si="68"/>
        <v>0</v>
      </c>
    </row>
    <row r="1450" spans="1:6" x14ac:dyDescent="0.35">
      <c r="A1450" t="s">
        <v>2583</v>
      </c>
      <c r="B1450">
        <v>0</v>
      </c>
      <c r="D1450">
        <f t="shared" si="66"/>
        <v>80</v>
      </c>
      <c r="E1450" t="str">
        <f t="shared" si="67"/>
        <v>Pápai SZC Faller Jenő Technikum, Szakképző Iskola és Kollégium Sport</v>
      </c>
      <c r="F1450">
        <f t="shared" si="68"/>
        <v>0</v>
      </c>
    </row>
    <row r="1451" spans="1:6" x14ac:dyDescent="0.35">
      <c r="A1451" t="s">
        <v>2584</v>
      </c>
      <c r="B1451">
        <v>0</v>
      </c>
      <c r="D1451">
        <f t="shared" si="66"/>
        <v>84</v>
      </c>
      <c r="E1451" t="str">
        <f t="shared" si="67"/>
        <v>Pápai SZC Faller Jenő Technikum, Szakképző Iskola és Kollégium Szociális</v>
      </c>
      <c r="F1451">
        <f t="shared" si="68"/>
        <v>0</v>
      </c>
    </row>
    <row r="1452" spans="1:6" x14ac:dyDescent="0.35">
      <c r="A1452" t="s">
        <v>2585</v>
      </c>
      <c r="B1452">
        <v>0</v>
      </c>
      <c r="D1452">
        <f t="shared" si="66"/>
        <v>95</v>
      </c>
      <c r="E1452" t="str">
        <f t="shared" si="67"/>
        <v>Pápai SZC Faller Jenő Technikum, Szakképző Iskola és Kollégium Turizmus-vendéglátás</v>
      </c>
      <c r="F1452">
        <f t="shared" si="68"/>
        <v>0</v>
      </c>
    </row>
    <row r="1453" spans="1:6" x14ac:dyDescent="0.35">
      <c r="A1453" t="s">
        <v>2586</v>
      </c>
      <c r="B1453">
        <v>0</v>
      </c>
      <c r="D1453">
        <f t="shared" si="66"/>
        <v>94</v>
      </c>
      <c r="E1453" t="str">
        <f t="shared" si="67"/>
        <v>Pápai SZC Jókai Mór Közgazdasági Technikum és Kollégium Gazdálkodás és menedzsment</v>
      </c>
      <c r="F1453">
        <f t="shared" si="68"/>
        <v>0</v>
      </c>
    </row>
    <row r="1454" spans="1:6" x14ac:dyDescent="0.35">
      <c r="A1454" t="s">
        <v>2587</v>
      </c>
      <c r="B1454">
        <v>0</v>
      </c>
      <c r="D1454">
        <f t="shared" si="66"/>
        <v>80</v>
      </c>
      <c r="E1454" t="str">
        <f t="shared" si="67"/>
        <v>Pápai SZC Jókai Mór Közgazdasági Technikum és Kollégium Kereskedelem</v>
      </c>
      <c r="F1454">
        <f t="shared" si="68"/>
        <v>0</v>
      </c>
    </row>
    <row r="1455" spans="1:6" x14ac:dyDescent="0.35">
      <c r="A1455" t="s">
        <v>2588</v>
      </c>
      <c r="B1455">
        <v>0</v>
      </c>
      <c r="D1455">
        <f t="shared" si="66"/>
        <v>97</v>
      </c>
      <c r="E1455" t="str">
        <f t="shared" si="67"/>
        <v>Pápai SZC Jókai Mór Közgazdasági Technikum és Kollégium Közlekedés és szállítmányozás</v>
      </c>
      <c r="F1455">
        <f t="shared" si="68"/>
        <v>0</v>
      </c>
    </row>
    <row r="1456" spans="1:6" x14ac:dyDescent="0.35">
      <c r="A1456" t="s">
        <v>2589</v>
      </c>
      <c r="B1456">
        <v>0</v>
      </c>
      <c r="D1456">
        <f t="shared" si="66"/>
        <v>72</v>
      </c>
      <c r="E1456" t="str">
        <f t="shared" si="67"/>
        <v>Pápai SZC Reguly Antal Szakképző Iskola és Kollégium Előkész</v>
      </c>
      <c r="F1456">
        <f t="shared" si="68"/>
        <v>0</v>
      </c>
    </row>
    <row r="1457" spans="1:6" x14ac:dyDescent="0.35">
      <c r="A1457" t="s">
        <v>2590</v>
      </c>
      <c r="B1457">
        <v>0</v>
      </c>
      <c r="D1457">
        <f t="shared" si="66"/>
        <v>74</v>
      </c>
      <c r="E1457" t="str">
        <f t="shared" si="67"/>
        <v>Pápai SZC Reguly Antal Szakképző Iskola és Kollégium Építőipar</v>
      </c>
      <c r="F1457">
        <f t="shared" si="68"/>
        <v>0</v>
      </c>
    </row>
    <row r="1458" spans="1:6" x14ac:dyDescent="0.35">
      <c r="A1458" t="s">
        <v>2591</v>
      </c>
      <c r="B1458">
        <v>0</v>
      </c>
      <c r="D1458">
        <f t="shared" si="66"/>
        <v>73</v>
      </c>
      <c r="E1458" t="str">
        <f t="shared" si="67"/>
        <v>Pápai SZC Reguly Antal Szakképző Iskola és Kollégium Gépészet</v>
      </c>
      <c r="F1458">
        <f t="shared" si="68"/>
        <v>0</v>
      </c>
    </row>
    <row r="1459" spans="1:6" x14ac:dyDescent="0.35">
      <c r="A1459" t="s">
        <v>2592</v>
      </c>
      <c r="B1459">
        <v>0</v>
      </c>
      <c r="D1459">
        <f t="shared" si="66"/>
        <v>77</v>
      </c>
      <c r="E1459" t="str">
        <f t="shared" si="67"/>
        <v>Pápai SZC Reguly Antal Szakképző Iskola és Kollégium Kereskedelem</v>
      </c>
      <c r="F1459">
        <f t="shared" si="68"/>
        <v>0</v>
      </c>
    </row>
    <row r="1460" spans="1:6" x14ac:dyDescent="0.35">
      <c r="A1460" t="s">
        <v>2593</v>
      </c>
      <c r="B1460">
        <v>6</v>
      </c>
      <c r="D1460">
        <f t="shared" si="66"/>
        <v>94</v>
      </c>
      <c r="E1460" t="str">
        <f t="shared" si="67"/>
        <v>Pápai SZC Reguly Antal Szakképző Iskola és Kollégium Közlekedés és szállítmányozás</v>
      </c>
      <c r="F1460">
        <f t="shared" si="68"/>
        <v>6</v>
      </c>
    </row>
    <row r="1461" spans="1:6" x14ac:dyDescent="0.35">
      <c r="A1461" t="s">
        <v>2594</v>
      </c>
      <c r="B1461">
        <v>0</v>
      </c>
      <c r="D1461">
        <f t="shared" si="66"/>
        <v>89</v>
      </c>
      <c r="E1461" t="str">
        <f t="shared" si="67"/>
        <v>Pápai SZC Reguly Antal Szakképző Iskola és Kollégium Mezőgazdaság és erdészet</v>
      </c>
      <c r="F1461">
        <f t="shared" si="68"/>
        <v>0</v>
      </c>
    </row>
    <row r="1462" spans="1:6" x14ac:dyDescent="0.35">
      <c r="A1462" t="s">
        <v>2595</v>
      </c>
      <c r="B1462">
        <v>0</v>
      </c>
      <c r="D1462">
        <f t="shared" si="66"/>
        <v>74</v>
      </c>
      <c r="E1462" t="str">
        <f t="shared" si="67"/>
        <v>Pápai SZC Reguly Antal Szakképző Iskola és Kollégium Szociális</v>
      </c>
      <c r="F1462">
        <f t="shared" si="68"/>
        <v>0</v>
      </c>
    </row>
    <row r="1463" spans="1:6" x14ac:dyDescent="0.35">
      <c r="A1463" t="s">
        <v>2596</v>
      </c>
      <c r="B1463">
        <v>0</v>
      </c>
      <c r="D1463">
        <f t="shared" si="66"/>
        <v>85</v>
      </c>
      <c r="E1463" t="str">
        <f t="shared" si="67"/>
        <v>Pápai SZC Reguly Antal Szakképző Iskola és Kollégium Turizmus-vendéglátás</v>
      </c>
      <c r="F1463">
        <f t="shared" si="68"/>
        <v>0</v>
      </c>
    </row>
    <row r="1464" spans="1:6" x14ac:dyDescent="0.35">
      <c r="A1464" t="s">
        <v>2597</v>
      </c>
      <c r="B1464">
        <v>24</v>
      </c>
      <c r="D1464">
        <f t="shared" si="66"/>
        <v>102</v>
      </c>
      <c r="E1464" t="str">
        <f t="shared" si="67"/>
        <v>Pécsi Tudományegyetem Kelemen Endre Egészségügyi Technikum és Szakképző Iskola Egészségügy</v>
      </c>
      <c r="F1464">
        <f t="shared" si="68"/>
        <v>24</v>
      </c>
    </row>
    <row r="1465" spans="1:6" x14ac:dyDescent="0.35">
      <c r="A1465" t="s">
        <v>2598</v>
      </c>
      <c r="B1465">
        <v>1</v>
      </c>
      <c r="D1465">
        <f t="shared" si="66"/>
        <v>105</v>
      </c>
      <c r="E1465" t="str">
        <f t="shared" si="67"/>
        <v>Pécsi Tudományegyetem Kelemen Endre Egészségügyi Technikum és Szakképző Iskola Élelmiszeripar</v>
      </c>
      <c r="F1465">
        <f t="shared" si="68"/>
        <v>1</v>
      </c>
    </row>
    <row r="1466" spans="1:6" x14ac:dyDescent="0.35">
      <c r="A1466" t="s">
        <v>2599</v>
      </c>
      <c r="B1466">
        <v>15</v>
      </c>
      <c r="D1466">
        <f t="shared" si="66"/>
        <v>100</v>
      </c>
      <c r="E1466" t="str">
        <f t="shared" si="67"/>
        <v>Pécsi Tudományegyetem Kelemen Endre Egészségügyi Technikum és Szakképző Iskola Szociális</v>
      </c>
      <c r="F1466">
        <f t="shared" si="68"/>
        <v>15</v>
      </c>
    </row>
    <row r="1467" spans="1:6" x14ac:dyDescent="0.35">
      <c r="A1467" t="s">
        <v>2600</v>
      </c>
      <c r="B1467">
        <v>13</v>
      </c>
      <c r="D1467">
        <f t="shared" si="66"/>
        <v>109</v>
      </c>
      <c r="E1467" t="str">
        <f t="shared" si="67"/>
        <v>Pécsi Tudományegyetem Szent-Györgyi Albert Egészségügyi Technikum és Szakképző Iskola Egészségügy</v>
      </c>
      <c r="F1467">
        <f t="shared" si="68"/>
        <v>13</v>
      </c>
    </row>
    <row r="1468" spans="1:6" x14ac:dyDescent="0.35">
      <c r="A1468" t="s">
        <v>2601</v>
      </c>
      <c r="B1468">
        <v>4</v>
      </c>
      <c r="D1468">
        <f t="shared" si="66"/>
        <v>107</v>
      </c>
      <c r="E1468" t="str">
        <f t="shared" si="67"/>
        <v>Pécsi Tudományegyetem Szent-Györgyi Albert Egészségügyi Technikum és Szakképző Iskola Szociális</v>
      </c>
      <c r="F1468">
        <f t="shared" si="68"/>
        <v>4</v>
      </c>
    </row>
    <row r="1469" spans="1:6" x14ac:dyDescent="0.35">
      <c r="A1469" t="s">
        <v>2602</v>
      </c>
      <c r="B1469">
        <v>16</v>
      </c>
      <c r="D1469">
        <f t="shared" si="66"/>
        <v>108</v>
      </c>
      <c r="E1469" t="str">
        <f t="shared" si="67"/>
        <v>Pécsi Tudományegyetem Szigeti-Gyula János Egészségügyi Technikum és Szakképző Iskola Egészségügy</v>
      </c>
      <c r="F1469">
        <f t="shared" si="68"/>
        <v>16</v>
      </c>
    </row>
    <row r="1470" spans="1:6" x14ac:dyDescent="0.35">
      <c r="A1470" t="s">
        <v>2603</v>
      </c>
      <c r="B1470">
        <v>0</v>
      </c>
      <c r="D1470">
        <f t="shared" si="66"/>
        <v>106</v>
      </c>
      <c r="E1470" t="str">
        <f t="shared" si="67"/>
        <v>Pécsi Tudományegyetem Szigeti-Gyula János Egészségügyi Technikum és Szakképző Iskola Szociális</v>
      </c>
      <c r="F1470">
        <f t="shared" si="68"/>
        <v>0</v>
      </c>
    </row>
    <row r="1471" spans="1:6" x14ac:dyDescent="0.35">
      <c r="A1471" t="s">
        <v>2604</v>
      </c>
      <c r="B1471">
        <v>76</v>
      </c>
      <c r="D1471">
        <f t="shared" si="66"/>
        <v>101</v>
      </c>
      <c r="E1471" t="str">
        <f t="shared" si="67"/>
        <v>Pécsi Tudományegyetem Szociális és Egészségügyi Technikum és Szakképző Iskola Egészségügy</v>
      </c>
      <c r="F1471">
        <f t="shared" si="68"/>
        <v>76</v>
      </c>
    </row>
    <row r="1472" spans="1:6" x14ac:dyDescent="0.35">
      <c r="A1472" t="s">
        <v>2605</v>
      </c>
      <c r="B1472">
        <v>16</v>
      </c>
      <c r="D1472">
        <f t="shared" si="66"/>
        <v>111</v>
      </c>
      <c r="E1472" t="str">
        <f t="shared" si="67"/>
        <v>Pécsi Tudományegyetem Szociális és Egészségügyi Technikum és Szakképző Iskola Egészségügyi technika</v>
      </c>
      <c r="F1472">
        <f t="shared" si="68"/>
        <v>16</v>
      </c>
    </row>
    <row r="1473" spans="1:6" x14ac:dyDescent="0.35">
      <c r="A1473" t="s">
        <v>2606</v>
      </c>
      <c r="B1473">
        <v>7</v>
      </c>
      <c r="D1473">
        <f t="shared" si="66"/>
        <v>95</v>
      </c>
      <c r="E1473" t="str">
        <f t="shared" si="67"/>
        <v>Pécsi Tudományegyetem Szociális és Egészségügyi Technikum és Szakképző Iskola Sport</v>
      </c>
      <c r="F1473">
        <f t="shared" si="68"/>
        <v>7</v>
      </c>
    </row>
    <row r="1474" spans="1:6" x14ac:dyDescent="0.35">
      <c r="A1474" t="s">
        <v>2607</v>
      </c>
      <c r="B1474">
        <v>27</v>
      </c>
      <c r="D1474">
        <f t="shared" si="66"/>
        <v>99</v>
      </c>
      <c r="E1474" t="str">
        <f t="shared" si="67"/>
        <v>Pécsi Tudományegyetem Szociális és Egészségügyi Technikum és Szakképző Iskola Szociális</v>
      </c>
      <c r="F1474">
        <f t="shared" si="68"/>
        <v>27</v>
      </c>
    </row>
    <row r="1475" spans="1:6" x14ac:dyDescent="0.35">
      <c r="A1475" t="s">
        <v>2608</v>
      </c>
      <c r="B1475">
        <v>0</v>
      </c>
      <c r="D1475">
        <f t="shared" ref="D1475:D1538" si="69">LEN(A1475)</f>
        <v>114</v>
      </c>
      <c r="E1475" t="str">
        <f t="shared" ref="E1475:E1538" si="70">LEFT(A1475,D1475-12)</f>
        <v>Pétfürdői Kolping Katolikus Szakképző Iskola, Szakiskola, Általános Iskola és Kollégium Élelmiszeripar</v>
      </c>
      <c r="F1475">
        <f t="shared" ref="F1475:F1538" si="71">B1475</f>
        <v>0</v>
      </c>
    </row>
    <row r="1476" spans="1:6" x14ac:dyDescent="0.35">
      <c r="A1476" t="s">
        <v>2609</v>
      </c>
      <c r="B1476">
        <v>0</v>
      </c>
      <c r="D1476">
        <f t="shared" si="69"/>
        <v>107</v>
      </c>
      <c r="E1476" t="str">
        <f t="shared" si="70"/>
        <v>Pétfürdői Kolping Katolikus Szakképző Iskola, Szakiskola, Általános Iskola és Kollégium Előkész</v>
      </c>
      <c r="F1476">
        <f t="shared" si="71"/>
        <v>0</v>
      </c>
    </row>
    <row r="1477" spans="1:6" x14ac:dyDescent="0.35">
      <c r="A1477" t="s">
        <v>2610</v>
      </c>
      <c r="B1477">
        <v>0</v>
      </c>
      <c r="D1477">
        <f t="shared" si="69"/>
        <v>109</v>
      </c>
      <c r="E1477" t="str">
        <f t="shared" si="70"/>
        <v>Pétfürdői Kolping Katolikus Szakképző Iskola, Szakiskola, Általános Iskola és Kollégium Építőipar</v>
      </c>
      <c r="F1477">
        <f t="shared" si="71"/>
        <v>0</v>
      </c>
    </row>
    <row r="1478" spans="1:6" x14ac:dyDescent="0.35">
      <c r="A1478" t="s">
        <v>2611</v>
      </c>
      <c r="B1478">
        <v>0</v>
      </c>
      <c r="D1478">
        <f t="shared" si="69"/>
        <v>120</v>
      </c>
      <c r="E1478" t="str">
        <f t="shared" si="70"/>
        <v>Pétfürdői Kolping Katolikus Szakképző Iskola, Szakiskola, Általános Iskola és Kollégium Turizmus-vendéglátás</v>
      </c>
      <c r="F1478">
        <f t="shared" si="71"/>
        <v>0</v>
      </c>
    </row>
    <row r="1479" spans="1:6" x14ac:dyDescent="0.35">
      <c r="A1479" t="s">
        <v>2612</v>
      </c>
      <c r="B1479">
        <v>0</v>
      </c>
      <c r="D1479">
        <f t="shared" si="69"/>
        <v>58</v>
      </c>
      <c r="E1479" t="str">
        <f t="shared" si="70"/>
        <v>Piarista Szakképző Iskola és Kollégium Előkész</v>
      </c>
      <c r="F1479">
        <f t="shared" si="71"/>
        <v>0</v>
      </c>
    </row>
    <row r="1480" spans="1:6" x14ac:dyDescent="0.35">
      <c r="A1480" t="s">
        <v>2613</v>
      </c>
      <c r="B1480">
        <v>0</v>
      </c>
      <c r="D1480">
        <f t="shared" si="69"/>
        <v>60</v>
      </c>
      <c r="E1480" t="str">
        <f t="shared" si="70"/>
        <v>Piarista Szakképző Iskola és Kollégium Építőipar</v>
      </c>
      <c r="F1480">
        <f t="shared" si="71"/>
        <v>0</v>
      </c>
    </row>
    <row r="1481" spans="1:6" x14ac:dyDescent="0.35">
      <c r="A1481" t="s">
        <v>2614</v>
      </c>
      <c r="B1481">
        <v>0</v>
      </c>
      <c r="D1481">
        <f t="shared" si="69"/>
        <v>67</v>
      </c>
      <c r="E1481" t="str">
        <f t="shared" si="70"/>
        <v>Piarista Szakképző Iskola és Kollégium Fa- és bútoripar</v>
      </c>
      <c r="F1481">
        <f t="shared" si="71"/>
        <v>0</v>
      </c>
    </row>
    <row r="1482" spans="1:6" x14ac:dyDescent="0.35">
      <c r="A1482" t="s">
        <v>2615</v>
      </c>
      <c r="B1482">
        <v>0</v>
      </c>
      <c r="D1482">
        <f t="shared" si="69"/>
        <v>59</v>
      </c>
      <c r="E1482" t="str">
        <f t="shared" si="70"/>
        <v>Piarista Szakképző Iskola és Kollégium Gépészet</v>
      </c>
      <c r="F1482">
        <f t="shared" si="71"/>
        <v>0</v>
      </c>
    </row>
    <row r="1483" spans="1:6" x14ac:dyDescent="0.35">
      <c r="A1483" t="s">
        <v>2616</v>
      </c>
      <c r="B1483">
        <v>0</v>
      </c>
      <c r="D1483">
        <f t="shared" si="69"/>
        <v>84</v>
      </c>
      <c r="E1483" t="str">
        <f t="shared" si="70"/>
        <v>Piarista Szakképző Iskola és Kollégium Specializált gép- és járműgyártás</v>
      </c>
      <c r="F1483">
        <f t="shared" si="71"/>
        <v>0</v>
      </c>
    </row>
    <row r="1484" spans="1:6" x14ac:dyDescent="0.35">
      <c r="A1484" t="s">
        <v>2617</v>
      </c>
      <c r="B1484">
        <v>0</v>
      </c>
      <c r="D1484">
        <f t="shared" si="69"/>
        <v>72</v>
      </c>
      <c r="E1484" t="str">
        <f t="shared" si="70"/>
        <v>Premontrei Szakgimnázium, Technikum és Kollégium Egészségügy</v>
      </c>
      <c r="F1484">
        <f t="shared" si="71"/>
        <v>0</v>
      </c>
    </row>
    <row r="1485" spans="1:6" x14ac:dyDescent="0.35">
      <c r="A1485" t="s">
        <v>2618</v>
      </c>
      <c r="B1485">
        <v>0</v>
      </c>
      <c r="D1485">
        <f t="shared" si="69"/>
        <v>85</v>
      </c>
      <c r="E1485" t="str">
        <f t="shared" si="70"/>
        <v>Premontrei Szakgimnázium, Technikum és Kollégium Informatika és távközlés</v>
      </c>
      <c r="F1485">
        <f t="shared" si="71"/>
        <v>0</v>
      </c>
    </row>
    <row r="1486" spans="1:6" x14ac:dyDescent="0.35">
      <c r="A1486" t="s">
        <v>2619</v>
      </c>
      <c r="B1486">
        <v>43</v>
      </c>
      <c r="D1486">
        <f t="shared" si="69"/>
        <v>157</v>
      </c>
      <c r="E1486" t="str">
        <f t="shared" si="70"/>
        <v>Schola Europa Akadémia Technikum, Gimnázium és Alapfokú Művészeti Iskola a Magyarországi Metodista Egyház fenntartásában Informatika és távközlés</v>
      </c>
      <c r="F1486">
        <f t="shared" si="71"/>
        <v>43</v>
      </c>
    </row>
    <row r="1487" spans="1:6" x14ac:dyDescent="0.35">
      <c r="A1487" t="s">
        <v>2620</v>
      </c>
      <c r="B1487">
        <v>50</v>
      </c>
      <c r="D1487">
        <f t="shared" si="69"/>
        <v>140</v>
      </c>
      <c r="E1487" t="str">
        <f t="shared" si="70"/>
        <v>Schola Europa Akadémia Technikum, Gimnázium és Alapfokú Művészeti Iskola a Magyarországi Metodista Egyház fenntartásában Kreatív</v>
      </c>
      <c r="F1487">
        <f t="shared" si="71"/>
        <v>50</v>
      </c>
    </row>
    <row r="1488" spans="1:6" x14ac:dyDescent="0.35">
      <c r="A1488" t="s">
        <v>2621</v>
      </c>
      <c r="B1488">
        <v>53</v>
      </c>
      <c r="D1488">
        <f t="shared" si="69"/>
        <v>138</v>
      </c>
      <c r="E1488" t="str">
        <f t="shared" si="70"/>
        <v>Schola Europa Akadémia Technikum, Gimnázium és Alapfokú Művészeti Iskola a Magyarországi Metodista Egyház fenntartásában Sport</v>
      </c>
      <c r="F1488">
        <f t="shared" si="71"/>
        <v>53</v>
      </c>
    </row>
    <row r="1489" spans="1:6" x14ac:dyDescent="0.35">
      <c r="A1489" t="s">
        <v>2622</v>
      </c>
      <c r="B1489">
        <v>13</v>
      </c>
      <c r="D1489">
        <f t="shared" si="69"/>
        <v>142</v>
      </c>
      <c r="E1489" t="str">
        <f t="shared" si="70"/>
        <v>Schola Europa Akadémia Technikum, Gimnázium és Alapfokú Művészeti Iskola a Magyarországi Metodista Egyház fenntartásában Szociális</v>
      </c>
      <c r="F1489">
        <f t="shared" si="71"/>
        <v>13</v>
      </c>
    </row>
    <row r="1490" spans="1:6" x14ac:dyDescent="0.35">
      <c r="A1490" t="s">
        <v>2623</v>
      </c>
      <c r="B1490">
        <v>0</v>
      </c>
      <c r="D1490">
        <f t="shared" si="69"/>
        <v>69</v>
      </c>
      <c r="E1490" t="str">
        <f t="shared" si="70"/>
        <v>School of Business Technikum és Szakképző Iskola Gépészet</v>
      </c>
      <c r="F1490">
        <f t="shared" si="71"/>
        <v>0</v>
      </c>
    </row>
    <row r="1491" spans="1:6" x14ac:dyDescent="0.35">
      <c r="A1491" t="s">
        <v>2624</v>
      </c>
      <c r="B1491">
        <v>12</v>
      </c>
      <c r="D1491">
        <f t="shared" si="69"/>
        <v>94</v>
      </c>
      <c r="E1491" t="str">
        <f t="shared" si="70"/>
        <v>School of Business Technikum és Szakképző Iskola Specializált gép- és járműgyártás</v>
      </c>
      <c r="F1491">
        <f t="shared" si="71"/>
        <v>12</v>
      </c>
    </row>
    <row r="1492" spans="1:6" x14ac:dyDescent="0.35">
      <c r="A1492" t="s">
        <v>2625</v>
      </c>
      <c r="B1492">
        <v>24</v>
      </c>
      <c r="D1492">
        <f t="shared" si="69"/>
        <v>84</v>
      </c>
      <c r="E1492" t="str">
        <f t="shared" si="70"/>
        <v>Semmelweis Egyetem Bókay János Többcélú Szakképző Intézménye Egészségügy</v>
      </c>
      <c r="F1492">
        <f t="shared" si="71"/>
        <v>24</v>
      </c>
    </row>
    <row r="1493" spans="1:6" x14ac:dyDescent="0.35">
      <c r="A1493" t="s">
        <v>2626</v>
      </c>
      <c r="B1493">
        <v>4</v>
      </c>
      <c r="D1493">
        <f t="shared" si="69"/>
        <v>78</v>
      </c>
      <c r="E1493" t="str">
        <f t="shared" si="70"/>
        <v>Semmelweis Egyetem Bókay János Többcélú Szakképző Intézménye Sport</v>
      </c>
      <c r="F1493">
        <f t="shared" si="71"/>
        <v>4</v>
      </c>
    </row>
    <row r="1494" spans="1:6" x14ac:dyDescent="0.35">
      <c r="A1494" t="s">
        <v>2627</v>
      </c>
      <c r="B1494">
        <v>4</v>
      </c>
      <c r="D1494">
        <f t="shared" si="69"/>
        <v>90</v>
      </c>
      <c r="E1494" t="str">
        <f t="shared" si="70"/>
        <v>Semmelweis Egyetem Kanizsai Dorottya Többcélú Szakképző Intézménye Egészségügy</v>
      </c>
      <c r="F1494">
        <f t="shared" si="71"/>
        <v>4</v>
      </c>
    </row>
    <row r="1495" spans="1:6" x14ac:dyDescent="0.35">
      <c r="A1495" t="s">
        <v>2628</v>
      </c>
      <c r="B1495">
        <v>0</v>
      </c>
      <c r="D1495">
        <f t="shared" si="69"/>
        <v>88</v>
      </c>
      <c r="E1495" t="str">
        <f t="shared" si="70"/>
        <v>Semmelweis Egyetem Kanizsai Dorottya Többcélú Szakképző Intézménye Szociális</v>
      </c>
      <c r="F1495">
        <f t="shared" si="71"/>
        <v>0</v>
      </c>
    </row>
    <row r="1496" spans="1:6" x14ac:dyDescent="0.35">
      <c r="A1496" t="s">
        <v>2629</v>
      </c>
      <c r="B1496">
        <v>70</v>
      </c>
      <c r="D1496">
        <f t="shared" si="69"/>
        <v>89</v>
      </c>
      <c r="E1496" t="str">
        <f t="shared" si="70"/>
        <v>Semmelweis Egyetem Raoul Wallenberg Többcélú Szakképző Intézménye Egészségügy</v>
      </c>
      <c r="F1496">
        <f t="shared" si="71"/>
        <v>70</v>
      </c>
    </row>
    <row r="1497" spans="1:6" x14ac:dyDescent="0.35">
      <c r="A1497" t="s">
        <v>2630</v>
      </c>
      <c r="B1497">
        <v>19</v>
      </c>
      <c r="D1497">
        <f t="shared" si="69"/>
        <v>87</v>
      </c>
      <c r="E1497" t="str">
        <f t="shared" si="70"/>
        <v>Semmelweis Egyetem Raoul Wallenberg Többcélú Szakképző Intézménye Szociális</v>
      </c>
      <c r="F1497">
        <f t="shared" si="71"/>
        <v>19</v>
      </c>
    </row>
    <row r="1498" spans="1:6" x14ac:dyDescent="0.35">
      <c r="A1498" t="s">
        <v>2631</v>
      </c>
      <c r="B1498">
        <v>0</v>
      </c>
      <c r="D1498">
        <f t="shared" si="69"/>
        <v>89</v>
      </c>
      <c r="E1498" t="str">
        <f t="shared" si="70"/>
        <v>Semmelweis Egyetem Semmelweis Ignác Többcélú Szakképző Intézménye Egészségügy</v>
      </c>
      <c r="F1498">
        <f t="shared" si="71"/>
        <v>0</v>
      </c>
    </row>
    <row r="1499" spans="1:6" x14ac:dyDescent="0.35">
      <c r="A1499" t="s">
        <v>2632</v>
      </c>
      <c r="B1499">
        <v>0</v>
      </c>
      <c r="D1499">
        <f t="shared" si="69"/>
        <v>87</v>
      </c>
      <c r="E1499" t="str">
        <f t="shared" si="70"/>
        <v>Semmelweis Egyetem Semmelweis Ignác Többcélú Szakképző Intézménye Szociális</v>
      </c>
      <c r="F1499">
        <f t="shared" si="71"/>
        <v>0</v>
      </c>
    </row>
    <row r="1500" spans="1:6" x14ac:dyDescent="0.35">
      <c r="A1500" t="s">
        <v>2633</v>
      </c>
      <c r="B1500">
        <v>0</v>
      </c>
      <c r="D1500">
        <f t="shared" si="69"/>
        <v>98</v>
      </c>
      <c r="E1500" t="str">
        <f t="shared" si="70"/>
        <v>Siófoki SZC Bacsák György Technikum és Szakképző Iskola Elektronika és elektrotechnika</v>
      </c>
      <c r="F1500">
        <f t="shared" si="71"/>
        <v>0</v>
      </c>
    </row>
    <row r="1501" spans="1:6" x14ac:dyDescent="0.35">
      <c r="A1501" t="s">
        <v>2634</v>
      </c>
      <c r="B1501">
        <v>0</v>
      </c>
      <c r="D1501">
        <f t="shared" si="69"/>
        <v>77</v>
      </c>
      <c r="E1501" t="str">
        <f t="shared" si="70"/>
        <v>Siófoki SZC Bacsák György Technikum és Szakképző Iskola Építőipar</v>
      </c>
      <c r="F1501">
        <f t="shared" si="71"/>
        <v>0</v>
      </c>
    </row>
    <row r="1502" spans="1:6" x14ac:dyDescent="0.35">
      <c r="A1502" t="s">
        <v>2635</v>
      </c>
      <c r="B1502">
        <v>0</v>
      </c>
      <c r="D1502">
        <f t="shared" si="69"/>
        <v>94</v>
      </c>
      <c r="E1502" t="str">
        <f t="shared" si="70"/>
        <v>Siófoki SZC Bacsák György Technikum és Szakképző Iskola Gazdálkodás és menedzsment</v>
      </c>
      <c r="F1502">
        <f t="shared" si="71"/>
        <v>0</v>
      </c>
    </row>
    <row r="1503" spans="1:6" x14ac:dyDescent="0.35">
      <c r="A1503" t="s">
        <v>2636</v>
      </c>
      <c r="B1503">
        <v>0</v>
      </c>
      <c r="D1503">
        <f t="shared" si="69"/>
        <v>76</v>
      </c>
      <c r="E1503" t="str">
        <f t="shared" si="70"/>
        <v>Siófoki SZC Bacsák György Technikum és Szakképző Iskola Gépészet</v>
      </c>
      <c r="F1503">
        <f t="shared" si="71"/>
        <v>0</v>
      </c>
    </row>
    <row r="1504" spans="1:6" x14ac:dyDescent="0.35">
      <c r="A1504" t="s">
        <v>2637</v>
      </c>
      <c r="B1504">
        <v>0</v>
      </c>
      <c r="D1504">
        <f t="shared" si="69"/>
        <v>80</v>
      </c>
      <c r="E1504" t="str">
        <f t="shared" si="70"/>
        <v>Siófoki SZC Bacsák György Technikum és Szakképző Iskola Kereskedelem</v>
      </c>
      <c r="F1504">
        <f t="shared" si="71"/>
        <v>0</v>
      </c>
    </row>
    <row r="1505" spans="1:6" x14ac:dyDescent="0.35">
      <c r="A1505" t="s">
        <v>2638</v>
      </c>
      <c r="B1505">
        <v>0</v>
      </c>
      <c r="D1505">
        <f t="shared" si="69"/>
        <v>59</v>
      </c>
      <c r="E1505" t="str">
        <f t="shared" si="70"/>
        <v>Siófoki SZC Bacsák György Technikum és Szakképz</v>
      </c>
      <c r="F1505">
        <f t="shared" si="71"/>
        <v>0</v>
      </c>
    </row>
    <row r="1506" spans="1:6" x14ac:dyDescent="0.35">
      <c r="A1506" t="s">
        <v>2639</v>
      </c>
      <c r="B1506">
        <v>0</v>
      </c>
      <c r="D1506">
        <f t="shared" si="69"/>
        <v>93</v>
      </c>
      <c r="E1506" t="str">
        <f t="shared" si="70"/>
        <v>Siófoki SZC Bacsák György Technikum és Szakképző Iskola Rendészet és közszolgálat</v>
      </c>
      <c r="F1506">
        <f t="shared" si="71"/>
        <v>0</v>
      </c>
    </row>
    <row r="1507" spans="1:6" x14ac:dyDescent="0.35">
      <c r="A1507" t="s">
        <v>2640</v>
      </c>
      <c r="B1507">
        <v>0</v>
      </c>
      <c r="D1507">
        <f t="shared" si="69"/>
        <v>88</v>
      </c>
      <c r="E1507" t="str">
        <f t="shared" si="70"/>
        <v>Siófoki SZC Bacsák György Technikum és Szakképző Iskola Turizmus-vendéglátás</v>
      </c>
      <c r="F1507">
        <f t="shared" si="71"/>
        <v>0</v>
      </c>
    </row>
    <row r="1508" spans="1:6" x14ac:dyDescent="0.35">
      <c r="A1508" t="s">
        <v>2641</v>
      </c>
      <c r="B1508">
        <v>0</v>
      </c>
      <c r="D1508">
        <f t="shared" si="69"/>
        <v>78</v>
      </c>
      <c r="E1508" t="str">
        <f t="shared" si="70"/>
        <v>Siófoki SZC Baross Gábor Technikum és Szakképző Iskola Egészségügy</v>
      </c>
      <c r="F1508">
        <f t="shared" si="71"/>
        <v>0</v>
      </c>
    </row>
    <row r="1509" spans="1:6" x14ac:dyDescent="0.35">
      <c r="A1509" t="s">
        <v>2642</v>
      </c>
      <c r="B1509">
        <v>0</v>
      </c>
      <c r="D1509">
        <f t="shared" si="69"/>
        <v>97</v>
      </c>
      <c r="E1509" t="str">
        <f t="shared" si="70"/>
        <v>Siófoki SZC Baross Gábor Technikum és Szakképző Iskola Elektronika és elektrotechnika</v>
      </c>
      <c r="F1509">
        <f t="shared" si="71"/>
        <v>0</v>
      </c>
    </row>
    <row r="1510" spans="1:6" x14ac:dyDescent="0.35">
      <c r="A1510" t="s">
        <v>2643</v>
      </c>
      <c r="B1510">
        <v>0</v>
      </c>
      <c r="D1510">
        <f t="shared" si="69"/>
        <v>74</v>
      </c>
      <c r="E1510" t="str">
        <f t="shared" si="70"/>
        <v>Siófoki SZC Baross Gábor Technikum és Szakképző Iskola Előkész</v>
      </c>
      <c r="F1510">
        <f t="shared" si="71"/>
        <v>0</v>
      </c>
    </row>
    <row r="1511" spans="1:6" x14ac:dyDescent="0.35">
      <c r="A1511" t="s">
        <v>2644</v>
      </c>
      <c r="B1511">
        <v>0</v>
      </c>
      <c r="D1511">
        <f t="shared" si="69"/>
        <v>76</v>
      </c>
      <c r="E1511" t="str">
        <f t="shared" si="70"/>
        <v>Siófoki SZC Baross Gábor Technikum és Szakképző Iskola Építőipar</v>
      </c>
      <c r="F1511">
        <f t="shared" si="71"/>
        <v>0</v>
      </c>
    </row>
    <row r="1512" spans="1:6" x14ac:dyDescent="0.35">
      <c r="A1512" t="s">
        <v>2645</v>
      </c>
      <c r="B1512">
        <v>0</v>
      </c>
      <c r="D1512">
        <f t="shared" si="69"/>
        <v>81</v>
      </c>
      <c r="E1512" t="str">
        <f t="shared" si="70"/>
        <v>Siófoki SZC Baross Gábor Technikum és Szakképző Iskola Épületgépészet</v>
      </c>
      <c r="F1512">
        <f t="shared" si="71"/>
        <v>0</v>
      </c>
    </row>
    <row r="1513" spans="1:6" x14ac:dyDescent="0.35">
      <c r="A1513" t="s">
        <v>2646</v>
      </c>
      <c r="B1513">
        <v>0</v>
      </c>
      <c r="D1513">
        <f t="shared" si="69"/>
        <v>83</v>
      </c>
      <c r="E1513" t="str">
        <f t="shared" si="70"/>
        <v>Siófoki SZC Baross Gábor Technikum és Szakképző Iskola Fa- és bútoripar</v>
      </c>
      <c r="F1513">
        <f t="shared" si="71"/>
        <v>0</v>
      </c>
    </row>
    <row r="1514" spans="1:6" x14ac:dyDescent="0.35">
      <c r="A1514" t="s">
        <v>2647</v>
      </c>
      <c r="B1514">
        <v>0</v>
      </c>
      <c r="D1514">
        <f t="shared" si="69"/>
        <v>75</v>
      </c>
      <c r="E1514" t="str">
        <f t="shared" si="70"/>
        <v>Siófoki SZC Baross Gábor Technikum és Szakképző Iskola Gépészet</v>
      </c>
      <c r="F1514">
        <f t="shared" si="71"/>
        <v>0</v>
      </c>
    </row>
    <row r="1515" spans="1:6" x14ac:dyDescent="0.35">
      <c r="A1515" t="s">
        <v>2648</v>
      </c>
      <c r="B1515">
        <v>0</v>
      </c>
      <c r="D1515">
        <f t="shared" si="69"/>
        <v>91</v>
      </c>
      <c r="E1515" t="str">
        <f t="shared" si="70"/>
        <v>Siófoki SZC Baross Gábor Technikum és Szakképző Iskola Informatika és távközlés</v>
      </c>
      <c r="F1515">
        <f t="shared" si="71"/>
        <v>0</v>
      </c>
    </row>
    <row r="1516" spans="1:6" x14ac:dyDescent="0.35">
      <c r="A1516" t="s">
        <v>2649</v>
      </c>
      <c r="B1516">
        <v>0</v>
      </c>
      <c r="D1516">
        <f t="shared" si="69"/>
        <v>93</v>
      </c>
      <c r="E1516" t="str">
        <f t="shared" si="70"/>
        <v>Siófoki SZC Baross Gábor Technikum és Szakképző Iskola Környezetvédelem és vízügy</v>
      </c>
      <c r="F1516">
        <f t="shared" si="71"/>
        <v>0</v>
      </c>
    </row>
    <row r="1517" spans="1:6" x14ac:dyDescent="0.35">
      <c r="A1517" t="s">
        <v>2650</v>
      </c>
      <c r="B1517">
        <v>0</v>
      </c>
      <c r="D1517">
        <f t="shared" si="69"/>
        <v>100</v>
      </c>
      <c r="E1517" t="str">
        <f t="shared" si="70"/>
        <v>Siófoki SZC Baross Gábor Technikum és Szakképző Iskola Specializált gép- és járműgyártás</v>
      </c>
      <c r="F1517">
        <f t="shared" si="71"/>
        <v>0</v>
      </c>
    </row>
    <row r="1518" spans="1:6" x14ac:dyDescent="0.35">
      <c r="A1518" t="s">
        <v>2651</v>
      </c>
      <c r="B1518">
        <v>0</v>
      </c>
      <c r="D1518">
        <f t="shared" si="69"/>
        <v>76</v>
      </c>
      <c r="E1518" t="str">
        <f t="shared" si="70"/>
        <v>Siófoki SZC Baross Gábor Technikum és Szakképző Iskola Szépészet</v>
      </c>
      <c r="F1518">
        <f t="shared" si="71"/>
        <v>0</v>
      </c>
    </row>
    <row r="1519" spans="1:6" x14ac:dyDescent="0.35">
      <c r="A1519" t="s">
        <v>2652</v>
      </c>
      <c r="B1519">
        <v>0</v>
      </c>
      <c r="D1519">
        <f t="shared" si="69"/>
        <v>60</v>
      </c>
      <c r="E1519" t="str">
        <f t="shared" si="70"/>
        <v>Siófoki SZC Hikman Béla Szakképző Iskola Előkész</v>
      </c>
      <c r="F1519">
        <f t="shared" si="71"/>
        <v>0</v>
      </c>
    </row>
    <row r="1520" spans="1:6" x14ac:dyDescent="0.35">
      <c r="A1520" t="s">
        <v>2653</v>
      </c>
      <c r="B1520">
        <v>0</v>
      </c>
      <c r="D1520">
        <f t="shared" si="69"/>
        <v>61</v>
      </c>
      <c r="E1520" t="str">
        <f t="shared" si="70"/>
        <v>Siófoki SZC Hikman Béla Szakképző Iskola Gépészet</v>
      </c>
      <c r="F1520">
        <f t="shared" si="71"/>
        <v>0</v>
      </c>
    </row>
    <row r="1521" spans="1:6" x14ac:dyDescent="0.35">
      <c r="A1521" t="s">
        <v>2654</v>
      </c>
      <c r="B1521">
        <v>0</v>
      </c>
      <c r="D1521">
        <f t="shared" si="69"/>
        <v>65</v>
      </c>
      <c r="E1521" t="str">
        <f t="shared" si="70"/>
        <v>Siófoki SZC Hikman Béla Szakképző Iskola Kereskedelem</v>
      </c>
      <c r="F1521">
        <f t="shared" si="71"/>
        <v>0</v>
      </c>
    </row>
    <row r="1522" spans="1:6" x14ac:dyDescent="0.35">
      <c r="A1522" t="s">
        <v>2655</v>
      </c>
      <c r="B1522">
        <v>0</v>
      </c>
      <c r="D1522">
        <f t="shared" si="69"/>
        <v>73</v>
      </c>
      <c r="E1522" t="str">
        <f t="shared" si="70"/>
        <v>Siófoki SZC Hikman Béla Szakképző Iskola Turizmus-vendéglátás</v>
      </c>
      <c r="F1522">
        <f t="shared" si="71"/>
        <v>0</v>
      </c>
    </row>
    <row r="1523" spans="1:6" x14ac:dyDescent="0.35">
      <c r="A1523" t="s">
        <v>2656</v>
      </c>
      <c r="B1523">
        <v>0</v>
      </c>
      <c r="D1523">
        <f t="shared" si="69"/>
        <v>85</v>
      </c>
      <c r="E1523" t="str">
        <f t="shared" si="70"/>
        <v>Siófoki SZC Krúdy Gyula Technikum és Gimnázium Gazdálkodás és menedzsment</v>
      </c>
      <c r="F1523">
        <f t="shared" si="71"/>
        <v>0</v>
      </c>
    </row>
    <row r="1524" spans="1:6" x14ac:dyDescent="0.35">
      <c r="A1524" t="s">
        <v>2657</v>
      </c>
      <c r="B1524">
        <v>0</v>
      </c>
      <c r="D1524">
        <f t="shared" si="69"/>
        <v>71</v>
      </c>
      <c r="E1524" t="str">
        <f t="shared" si="70"/>
        <v>Siófoki SZC Krúdy Gyula Technikum és Gimnázium Kereskedelem</v>
      </c>
      <c r="F1524">
        <f t="shared" si="71"/>
        <v>0</v>
      </c>
    </row>
    <row r="1525" spans="1:6" x14ac:dyDescent="0.35">
      <c r="A1525" t="s">
        <v>2658</v>
      </c>
      <c r="B1525">
        <v>0</v>
      </c>
      <c r="D1525">
        <f t="shared" si="69"/>
        <v>88</v>
      </c>
      <c r="E1525" t="str">
        <f t="shared" si="70"/>
        <v>Siófoki SZC Krúdy Gyula Technikum és Gimnázium Közlekedés és szállítmányozás</v>
      </c>
      <c r="F1525">
        <f t="shared" si="71"/>
        <v>0</v>
      </c>
    </row>
    <row r="1526" spans="1:6" x14ac:dyDescent="0.35">
      <c r="A1526" t="s">
        <v>2659</v>
      </c>
      <c r="B1526">
        <v>0</v>
      </c>
      <c r="D1526">
        <f t="shared" si="69"/>
        <v>79</v>
      </c>
      <c r="E1526" t="str">
        <f t="shared" si="70"/>
        <v>Siófoki SZC Krúdy Gyula Technikum és Gimnázium Turizmus-vendéglátás</v>
      </c>
      <c r="F1526">
        <f t="shared" si="71"/>
        <v>0</v>
      </c>
    </row>
    <row r="1527" spans="1:6" x14ac:dyDescent="0.35">
      <c r="A1527" t="s">
        <v>2660</v>
      </c>
      <c r="B1527">
        <v>0</v>
      </c>
      <c r="D1527">
        <f t="shared" si="69"/>
        <v>67</v>
      </c>
      <c r="E1527" t="str">
        <f t="shared" si="70"/>
        <v>Siófoki SZC Krúdy Gyula Technikum és Gimnázium Vegyipar</v>
      </c>
      <c r="F1527">
        <f t="shared" si="71"/>
        <v>0</v>
      </c>
    </row>
    <row r="1528" spans="1:6" x14ac:dyDescent="0.35">
      <c r="A1528" t="s">
        <v>2661</v>
      </c>
      <c r="B1528">
        <v>0</v>
      </c>
      <c r="D1528">
        <f t="shared" si="69"/>
        <v>76</v>
      </c>
      <c r="E1528" t="str">
        <f t="shared" si="70"/>
        <v>Siófoki SZC Mathiász János Technikum és Gimnázium Élelmiszeripar</v>
      </c>
      <c r="F1528">
        <f t="shared" si="71"/>
        <v>0</v>
      </c>
    </row>
    <row r="1529" spans="1:6" x14ac:dyDescent="0.35">
      <c r="A1529" t="s">
        <v>2662</v>
      </c>
      <c r="B1529">
        <v>0</v>
      </c>
      <c r="D1529">
        <f t="shared" si="69"/>
        <v>69</v>
      </c>
      <c r="E1529" t="str">
        <f t="shared" si="70"/>
        <v>Siófoki SZC Mathiász János Technikum és Gimnázium Előkész</v>
      </c>
      <c r="F1529">
        <f t="shared" si="71"/>
        <v>0</v>
      </c>
    </row>
    <row r="1530" spans="1:6" x14ac:dyDescent="0.35">
      <c r="A1530" t="s">
        <v>2663</v>
      </c>
      <c r="B1530">
        <v>0</v>
      </c>
      <c r="D1530">
        <f t="shared" si="69"/>
        <v>88</v>
      </c>
      <c r="E1530" t="str">
        <f t="shared" si="70"/>
        <v>Siófoki SZC Mathiász János Technikum és Gimnázium Gazdálkodás és menedzsment</v>
      </c>
      <c r="F1530">
        <f t="shared" si="71"/>
        <v>0</v>
      </c>
    </row>
    <row r="1531" spans="1:6" x14ac:dyDescent="0.35">
      <c r="A1531" t="s">
        <v>2664</v>
      </c>
      <c r="B1531">
        <v>0</v>
      </c>
      <c r="D1531">
        <f t="shared" si="69"/>
        <v>86</v>
      </c>
      <c r="E1531" t="str">
        <f t="shared" si="70"/>
        <v>Siófoki SZC Mathiász János Technikum és Gimnázium Informatika és távközlés</v>
      </c>
      <c r="F1531">
        <f t="shared" si="71"/>
        <v>0</v>
      </c>
    </row>
    <row r="1532" spans="1:6" x14ac:dyDescent="0.35">
      <c r="A1532" t="s">
        <v>2665</v>
      </c>
      <c r="B1532">
        <v>0</v>
      </c>
      <c r="D1532">
        <f t="shared" si="69"/>
        <v>86</v>
      </c>
      <c r="E1532" t="str">
        <f t="shared" si="70"/>
        <v>Siófoki SZC Mathiász János Technikum és Gimnázium Mezőgazdaság és erdészet</v>
      </c>
      <c r="F1532">
        <f t="shared" si="71"/>
        <v>0</v>
      </c>
    </row>
    <row r="1533" spans="1:6" x14ac:dyDescent="0.35">
      <c r="A1533" t="s">
        <v>2666</v>
      </c>
      <c r="B1533">
        <v>0</v>
      </c>
      <c r="D1533">
        <f t="shared" si="69"/>
        <v>67</v>
      </c>
      <c r="E1533" t="str">
        <f t="shared" si="70"/>
        <v>Siófoki SZC Mathiász János Technikum és Gimnázium Sport</v>
      </c>
      <c r="F1533">
        <f t="shared" si="71"/>
        <v>0</v>
      </c>
    </row>
    <row r="1534" spans="1:6" x14ac:dyDescent="0.35">
      <c r="A1534" t="s">
        <v>2667</v>
      </c>
      <c r="B1534">
        <v>0</v>
      </c>
      <c r="D1534">
        <f t="shared" si="69"/>
        <v>71</v>
      </c>
      <c r="E1534" t="str">
        <f t="shared" si="70"/>
        <v>Siófoki SZC Mathiász János Technikum és Gimnázium Szociális</v>
      </c>
      <c r="F1534">
        <f t="shared" si="71"/>
        <v>0</v>
      </c>
    </row>
    <row r="1535" spans="1:6" x14ac:dyDescent="0.35">
      <c r="A1535" t="s">
        <v>2668</v>
      </c>
      <c r="B1535">
        <v>0</v>
      </c>
      <c r="D1535">
        <f t="shared" si="69"/>
        <v>63</v>
      </c>
      <c r="E1535" t="str">
        <f t="shared" si="70"/>
        <v>Soproni SZC Berg Gusztáv Szakképző Iskola Építőipar</v>
      </c>
      <c r="F1535">
        <f t="shared" si="71"/>
        <v>0</v>
      </c>
    </row>
    <row r="1536" spans="1:6" x14ac:dyDescent="0.35">
      <c r="A1536" t="s">
        <v>2669</v>
      </c>
      <c r="B1536">
        <v>0</v>
      </c>
      <c r="D1536">
        <f t="shared" si="69"/>
        <v>66</v>
      </c>
      <c r="E1536" t="str">
        <f t="shared" si="70"/>
        <v>Soproni SZC Berg Gusztáv Szakképző Iskola Kereskedelem</v>
      </c>
      <c r="F1536">
        <f t="shared" si="71"/>
        <v>0</v>
      </c>
    </row>
    <row r="1537" spans="1:6" x14ac:dyDescent="0.35">
      <c r="A1537" t="s">
        <v>2670</v>
      </c>
      <c r="B1537">
        <v>0</v>
      </c>
      <c r="D1537">
        <f t="shared" si="69"/>
        <v>74</v>
      </c>
      <c r="E1537" t="str">
        <f t="shared" si="70"/>
        <v>Soproni SZC Berg Gusztáv Szakképző Iskola Turizmus-vendéglátás</v>
      </c>
      <c r="F1537">
        <f t="shared" si="71"/>
        <v>0</v>
      </c>
    </row>
    <row r="1538" spans="1:6" x14ac:dyDescent="0.35">
      <c r="A1538" t="s">
        <v>2671</v>
      </c>
      <c r="B1538">
        <v>0</v>
      </c>
      <c r="D1538">
        <f t="shared" si="69"/>
        <v>104</v>
      </c>
      <c r="E1538" t="str">
        <f t="shared" si="70"/>
        <v>Soproni SZC Fáy András Két Tanítási Nyelvű Közgazdasági Technikum Gazdálkodás és menedzsment</v>
      </c>
      <c r="F1538">
        <f t="shared" si="71"/>
        <v>0</v>
      </c>
    </row>
    <row r="1539" spans="1:6" x14ac:dyDescent="0.35">
      <c r="A1539" t="s">
        <v>2672</v>
      </c>
      <c r="B1539">
        <v>0</v>
      </c>
      <c r="D1539">
        <f t="shared" ref="D1539:D1602" si="72">LEN(A1539)</f>
        <v>107</v>
      </c>
      <c r="E1539" t="str">
        <f t="shared" ref="E1539:E1602" si="73">LEFT(A1539,D1539-12)</f>
        <v>Soproni SZC Fáy András Két Tanítási Nyelvű Közgazdasági Technikum Közlekedés és szállítmányozás</v>
      </c>
      <c r="F1539">
        <f t="shared" ref="F1539:F1602" si="74">B1539</f>
        <v>0</v>
      </c>
    </row>
    <row r="1540" spans="1:6" x14ac:dyDescent="0.35">
      <c r="A1540" t="s">
        <v>2673</v>
      </c>
      <c r="B1540">
        <v>1</v>
      </c>
      <c r="D1540">
        <f t="shared" si="72"/>
        <v>60</v>
      </c>
      <c r="E1540" t="str">
        <f t="shared" si="73"/>
        <v>Soproni SZC Handler Nándor Technikum Egészségügy</v>
      </c>
      <c r="F1540">
        <f t="shared" si="74"/>
        <v>1</v>
      </c>
    </row>
    <row r="1541" spans="1:6" x14ac:dyDescent="0.35">
      <c r="A1541" t="s">
        <v>2674</v>
      </c>
      <c r="B1541">
        <v>0</v>
      </c>
      <c r="D1541">
        <f t="shared" si="72"/>
        <v>58</v>
      </c>
      <c r="E1541" t="str">
        <f t="shared" si="73"/>
        <v>Soproni SZC Handler Nándor Technikum Építőipar</v>
      </c>
      <c r="F1541">
        <f t="shared" si="74"/>
        <v>0</v>
      </c>
    </row>
    <row r="1542" spans="1:6" x14ac:dyDescent="0.35">
      <c r="A1542" t="s">
        <v>2675</v>
      </c>
      <c r="B1542">
        <v>0</v>
      </c>
      <c r="D1542">
        <f t="shared" si="72"/>
        <v>65</v>
      </c>
      <c r="E1542" t="str">
        <f t="shared" si="73"/>
        <v>Soproni SZC Handler Nándor Technikum Fa- és bútoripar</v>
      </c>
      <c r="F1542">
        <f t="shared" si="74"/>
        <v>0</v>
      </c>
    </row>
    <row r="1543" spans="1:6" x14ac:dyDescent="0.35">
      <c r="A1543" t="s">
        <v>2676</v>
      </c>
      <c r="B1543">
        <v>8</v>
      </c>
      <c r="D1543">
        <f t="shared" si="72"/>
        <v>73</v>
      </c>
      <c r="E1543" t="str">
        <f t="shared" si="73"/>
        <v>Soproni SZC Handler Nándor Technikum Informatika és távközlés</v>
      </c>
      <c r="F1543">
        <f t="shared" si="74"/>
        <v>8</v>
      </c>
    </row>
    <row r="1544" spans="1:6" x14ac:dyDescent="0.35">
      <c r="A1544" t="s">
        <v>2677</v>
      </c>
      <c r="B1544">
        <v>0</v>
      </c>
      <c r="D1544">
        <f t="shared" si="72"/>
        <v>56</v>
      </c>
      <c r="E1544" t="str">
        <f t="shared" si="73"/>
        <v>Soproni SZC Handler Nándor Technikum Kreatív</v>
      </c>
      <c r="F1544">
        <f t="shared" si="74"/>
        <v>0</v>
      </c>
    </row>
    <row r="1545" spans="1:6" x14ac:dyDescent="0.35">
      <c r="A1545" t="s">
        <v>2678</v>
      </c>
      <c r="B1545">
        <v>0</v>
      </c>
      <c r="D1545">
        <f t="shared" si="72"/>
        <v>58</v>
      </c>
      <c r="E1545" t="str">
        <f t="shared" si="73"/>
        <v>Soproni SZC Handler Nándor Technikum Szépészet</v>
      </c>
      <c r="F1545">
        <f t="shared" si="74"/>
        <v>0</v>
      </c>
    </row>
    <row r="1546" spans="1:6" x14ac:dyDescent="0.35">
      <c r="A1546" t="s">
        <v>2679</v>
      </c>
      <c r="B1546">
        <v>0</v>
      </c>
      <c r="D1546">
        <f t="shared" si="72"/>
        <v>74</v>
      </c>
      <c r="E1546" t="str">
        <f t="shared" si="73"/>
        <v>Soproni SZC Hunyadi János Technikum Gazdálkodás és menedzsment</v>
      </c>
      <c r="F1546">
        <f t="shared" si="74"/>
        <v>0</v>
      </c>
    </row>
    <row r="1547" spans="1:6" x14ac:dyDescent="0.35">
      <c r="A1547" t="s">
        <v>2680</v>
      </c>
      <c r="B1547">
        <v>0</v>
      </c>
      <c r="D1547">
        <f t="shared" si="72"/>
        <v>73</v>
      </c>
      <c r="E1547" t="str">
        <f t="shared" si="73"/>
        <v>Soproni SZC Hunyadi János Technikum Rendészet és közszolgálat</v>
      </c>
      <c r="F1547">
        <f t="shared" si="74"/>
        <v>0</v>
      </c>
    </row>
    <row r="1548" spans="1:6" x14ac:dyDescent="0.35">
      <c r="A1548" t="s">
        <v>2681</v>
      </c>
      <c r="B1548">
        <v>0</v>
      </c>
      <c r="D1548">
        <f t="shared" si="72"/>
        <v>63</v>
      </c>
      <c r="E1548" t="str">
        <f t="shared" si="73"/>
        <v>Soproni SZC Kossuth Lajos Szakképző Iskola Gépészet</v>
      </c>
      <c r="F1548">
        <f t="shared" si="74"/>
        <v>0</v>
      </c>
    </row>
    <row r="1549" spans="1:6" x14ac:dyDescent="0.35">
      <c r="A1549" t="s">
        <v>2682</v>
      </c>
      <c r="B1549">
        <v>0</v>
      </c>
      <c r="D1549">
        <f t="shared" si="72"/>
        <v>67</v>
      </c>
      <c r="E1549" t="str">
        <f t="shared" si="73"/>
        <v>Soproni SZC Kossuth Lajos Szakképző Iskola Kereskedelem</v>
      </c>
      <c r="F1549">
        <f t="shared" si="74"/>
        <v>0</v>
      </c>
    </row>
    <row r="1550" spans="1:6" x14ac:dyDescent="0.35">
      <c r="A1550" t="s">
        <v>2683</v>
      </c>
      <c r="B1550">
        <v>0</v>
      </c>
      <c r="D1550">
        <f t="shared" si="72"/>
        <v>75</v>
      </c>
      <c r="E1550" t="str">
        <f t="shared" si="73"/>
        <v>Soproni SZC Kossuth Lajos Szakképző Iskola Turizmus-vendéglátás</v>
      </c>
      <c r="F1550">
        <f t="shared" si="74"/>
        <v>0</v>
      </c>
    </row>
    <row r="1551" spans="1:6" x14ac:dyDescent="0.35">
      <c r="A1551" t="s">
        <v>2684</v>
      </c>
      <c r="B1551">
        <v>0</v>
      </c>
      <c r="D1551">
        <f t="shared" si="72"/>
        <v>89</v>
      </c>
      <c r="E1551" t="str">
        <f t="shared" si="73"/>
        <v>Soproni SZC Porpáczy Aladár Technikum és Kollégium Gazdálkodás és menedzsment</v>
      </c>
      <c r="F1551">
        <f t="shared" si="74"/>
        <v>0</v>
      </c>
    </row>
    <row r="1552" spans="1:6" x14ac:dyDescent="0.35">
      <c r="A1552" t="s">
        <v>2685</v>
      </c>
      <c r="B1552">
        <v>0</v>
      </c>
      <c r="D1552">
        <f t="shared" si="72"/>
        <v>83</v>
      </c>
      <c r="E1552" t="str">
        <f t="shared" si="73"/>
        <v>Soproni SZC Porpáczy Aladár Technikum és Kollégium Turizmus-vendéglátás</v>
      </c>
      <c r="F1552">
        <f t="shared" si="74"/>
        <v>0</v>
      </c>
    </row>
    <row r="1553" spans="1:6" x14ac:dyDescent="0.35">
      <c r="A1553" t="s">
        <v>2686</v>
      </c>
      <c r="B1553">
        <v>0</v>
      </c>
      <c r="D1553">
        <f t="shared" si="72"/>
        <v>86</v>
      </c>
      <c r="E1553" t="str">
        <f t="shared" si="73"/>
        <v>Soproni SZC Vas- és Villamosipari Technikum Elektronika és elektrotechnika</v>
      </c>
      <c r="F1553">
        <f t="shared" si="74"/>
        <v>0</v>
      </c>
    </row>
    <row r="1554" spans="1:6" x14ac:dyDescent="0.35">
      <c r="A1554" t="s">
        <v>2687</v>
      </c>
      <c r="B1554">
        <v>0</v>
      </c>
      <c r="D1554">
        <f t="shared" si="72"/>
        <v>63</v>
      </c>
      <c r="E1554" t="str">
        <f t="shared" si="73"/>
        <v>Soproni SZC Vas- és Villamosipari Technikum Előkész</v>
      </c>
      <c r="F1554">
        <f t="shared" si="74"/>
        <v>0</v>
      </c>
    </row>
    <row r="1555" spans="1:6" x14ac:dyDescent="0.35">
      <c r="A1555" t="s">
        <v>2688</v>
      </c>
      <c r="B1555">
        <v>0</v>
      </c>
      <c r="D1555">
        <f t="shared" si="72"/>
        <v>70</v>
      </c>
      <c r="E1555" t="str">
        <f t="shared" si="73"/>
        <v>Soproni SZC Vas- és Villamosipari Technikum Épületgépészet</v>
      </c>
      <c r="F1555">
        <f t="shared" si="74"/>
        <v>0</v>
      </c>
    </row>
    <row r="1556" spans="1:6" x14ac:dyDescent="0.35">
      <c r="A1556" t="s">
        <v>2689</v>
      </c>
      <c r="B1556">
        <v>0</v>
      </c>
      <c r="D1556">
        <f t="shared" si="72"/>
        <v>64</v>
      </c>
      <c r="E1556" t="str">
        <f t="shared" si="73"/>
        <v>Soproni SZC Vas- és Villamosipari Technikum Gépészet</v>
      </c>
      <c r="F1556">
        <f t="shared" si="74"/>
        <v>0</v>
      </c>
    </row>
    <row r="1557" spans="1:6" x14ac:dyDescent="0.35">
      <c r="A1557" t="s">
        <v>2690</v>
      </c>
      <c r="B1557">
        <v>0</v>
      </c>
      <c r="D1557">
        <f t="shared" si="72"/>
        <v>80</v>
      </c>
      <c r="E1557" t="str">
        <f t="shared" si="73"/>
        <v>Soproni SZC Vas- és Villamosipari Technikum Informatika és távközlés</v>
      </c>
      <c r="F1557">
        <f t="shared" si="74"/>
        <v>0</v>
      </c>
    </row>
    <row r="1558" spans="1:6" x14ac:dyDescent="0.35">
      <c r="A1558" t="s">
        <v>2691</v>
      </c>
      <c r="B1558">
        <v>0</v>
      </c>
      <c r="D1558">
        <f t="shared" si="72"/>
        <v>89</v>
      </c>
      <c r="E1558" t="str">
        <f t="shared" si="73"/>
        <v>Soproni SZC Vas- és Villamosipari Technikum Specializált gép- és járműgyártás</v>
      </c>
      <c r="F1558">
        <f t="shared" si="74"/>
        <v>0</v>
      </c>
    </row>
    <row r="1559" spans="1:6" x14ac:dyDescent="0.35">
      <c r="A1559" t="s">
        <v>2692</v>
      </c>
      <c r="B1559">
        <v>0</v>
      </c>
      <c r="D1559">
        <f t="shared" si="72"/>
        <v>61</v>
      </c>
      <c r="E1559" t="str">
        <f t="shared" si="73"/>
        <v>Soproni SZC Vas- és Villamosipari Technikum Sport</v>
      </c>
      <c r="F1559">
        <f t="shared" si="74"/>
        <v>0</v>
      </c>
    </row>
    <row r="1560" spans="1:6" x14ac:dyDescent="0.35">
      <c r="A1560" t="s">
        <v>2693</v>
      </c>
      <c r="B1560">
        <v>0</v>
      </c>
      <c r="D1560">
        <f t="shared" si="72"/>
        <v>84</v>
      </c>
      <c r="E1560" t="str">
        <f t="shared" si="73"/>
        <v>Soproni SZC Vendéglátó, Kereskedelmi Technikum és Kollégium Kereskedelem</v>
      </c>
      <c r="F1560">
        <f t="shared" si="74"/>
        <v>0</v>
      </c>
    </row>
    <row r="1561" spans="1:6" x14ac:dyDescent="0.35">
      <c r="A1561" t="s">
        <v>2694</v>
      </c>
      <c r="B1561">
        <v>0</v>
      </c>
      <c r="D1561">
        <f t="shared" si="72"/>
        <v>92</v>
      </c>
      <c r="E1561" t="str">
        <f t="shared" si="73"/>
        <v>Soproni SZC Vendéglátó, Kereskedelmi Technikum és Kollégium Turizmus-vendéglátás</v>
      </c>
      <c r="F1561">
        <f t="shared" si="74"/>
        <v>0</v>
      </c>
    </row>
    <row r="1562" spans="1:6" x14ac:dyDescent="0.35">
      <c r="A1562" t="s">
        <v>2695</v>
      </c>
      <c r="B1562">
        <v>0</v>
      </c>
      <c r="D1562">
        <f t="shared" si="72"/>
        <v>65</v>
      </c>
      <c r="E1562" t="str">
        <f t="shared" si="73"/>
        <v>Szabóky Adolf Általános és Szakképző Iskola Építőipar</v>
      </c>
      <c r="F1562">
        <f t="shared" si="74"/>
        <v>0</v>
      </c>
    </row>
    <row r="1563" spans="1:6" x14ac:dyDescent="0.35">
      <c r="A1563" t="s">
        <v>2696</v>
      </c>
      <c r="B1563">
        <v>0</v>
      </c>
      <c r="D1563">
        <f t="shared" si="72"/>
        <v>70</v>
      </c>
      <c r="E1563" t="str">
        <f t="shared" si="73"/>
        <v>Szabóky Adolf Általános és Szakképző Iskola Épületgépészet</v>
      </c>
      <c r="F1563">
        <f t="shared" si="74"/>
        <v>0</v>
      </c>
    </row>
    <row r="1564" spans="1:6" x14ac:dyDescent="0.35">
      <c r="A1564" t="s">
        <v>2697</v>
      </c>
      <c r="B1564">
        <v>0</v>
      </c>
      <c r="D1564">
        <f t="shared" si="72"/>
        <v>72</v>
      </c>
      <c r="E1564" t="str">
        <f t="shared" si="73"/>
        <v>Szabóky Adolf Általános és Szakképző Iskola Fa- és bútoripar</v>
      </c>
      <c r="F1564">
        <f t="shared" si="74"/>
        <v>0</v>
      </c>
    </row>
    <row r="1565" spans="1:6" x14ac:dyDescent="0.35">
      <c r="A1565" t="s">
        <v>2698</v>
      </c>
      <c r="B1565">
        <v>0</v>
      </c>
      <c r="D1565">
        <f t="shared" si="72"/>
        <v>64</v>
      </c>
      <c r="E1565" t="str">
        <f t="shared" si="73"/>
        <v>Szabóky Adolf Általános és Szakképző Iskola Gépészet</v>
      </c>
      <c r="F1565">
        <f t="shared" si="74"/>
        <v>0</v>
      </c>
    </row>
    <row r="1566" spans="1:6" x14ac:dyDescent="0.35">
      <c r="A1566" t="s">
        <v>2699</v>
      </c>
      <c r="B1566">
        <v>0</v>
      </c>
      <c r="D1566">
        <f t="shared" si="72"/>
        <v>68</v>
      </c>
      <c r="E1566" t="str">
        <f t="shared" si="73"/>
        <v>Szabóky Adolf Általános és Szakképző Iskola Kereskedelem</v>
      </c>
      <c r="F1566">
        <f t="shared" si="74"/>
        <v>0</v>
      </c>
    </row>
    <row r="1567" spans="1:6" x14ac:dyDescent="0.35">
      <c r="A1567" t="s">
        <v>2700</v>
      </c>
      <c r="B1567">
        <v>0</v>
      </c>
      <c r="D1567">
        <f t="shared" si="72"/>
        <v>63</v>
      </c>
      <c r="E1567" t="str">
        <f t="shared" si="73"/>
        <v>Szabóky Adolf Általános és Szakképző Iskola Kreatív</v>
      </c>
      <c r="F1567">
        <f t="shared" si="74"/>
        <v>0</v>
      </c>
    </row>
    <row r="1568" spans="1:6" x14ac:dyDescent="0.35">
      <c r="A1568" t="s">
        <v>2701</v>
      </c>
      <c r="B1568">
        <v>24</v>
      </c>
      <c r="D1568">
        <f t="shared" si="72"/>
        <v>83</v>
      </c>
      <c r="E1568" t="str">
        <f t="shared" si="73"/>
        <v>SZÁMALK - Szalézi Technikum és Szakgimnázium Gazdálkodás és menedzsment</v>
      </c>
      <c r="F1568">
        <f t="shared" si="74"/>
        <v>24</v>
      </c>
    </row>
    <row r="1569" spans="1:6" x14ac:dyDescent="0.35">
      <c r="A1569" t="s">
        <v>2702</v>
      </c>
      <c r="B1569">
        <v>110</v>
      </c>
      <c r="D1569">
        <f t="shared" si="72"/>
        <v>81</v>
      </c>
      <c r="E1569" t="str">
        <f t="shared" si="73"/>
        <v>SZÁMALK - Szalézi Technikum és Szakgimnázium Informatika és távközlés</v>
      </c>
      <c r="F1569">
        <f t="shared" si="74"/>
        <v>110</v>
      </c>
    </row>
    <row r="1570" spans="1:6" x14ac:dyDescent="0.35">
      <c r="A1570" t="s">
        <v>2703</v>
      </c>
      <c r="B1570">
        <v>218</v>
      </c>
      <c r="D1570">
        <f t="shared" si="72"/>
        <v>64</v>
      </c>
      <c r="E1570" t="str">
        <f t="shared" si="73"/>
        <v>SZÁMALK - Szalézi Technikum és Szakgimnázium Kreatív</v>
      </c>
      <c r="F1570">
        <f t="shared" si="74"/>
        <v>218</v>
      </c>
    </row>
    <row r="1571" spans="1:6" x14ac:dyDescent="0.35">
      <c r="A1571" t="s">
        <v>2704</v>
      </c>
      <c r="B1571">
        <v>0</v>
      </c>
      <c r="D1571">
        <f t="shared" si="72"/>
        <v>77</v>
      </c>
      <c r="E1571" t="str">
        <f t="shared" si="73"/>
        <v>SZÁMALK - Szalézi Technikum és Szakgimnázium Turizmus-vendéglátás</v>
      </c>
      <c r="F1571">
        <f t="shared" si="74"/>
        <v>0</v>
      </c>
    </row>
    <row r="1572" spans="1:6" x14ac:dyDescent="0.35">
      <c r="A1572" t="s">
        <v>2705</v>
      </c>
      <c r="B1572">
        <v>0</v>
      </c>
      <c r="D1572">
        <f t="shared" si="72"/>
        <v>88</v>
      </c>
      <c r="E1572" t="str">
        <f t="shared" si="73"/>
        <v>Széchenyi István Baptista Technikum, Szakképző Iskola és Gimnázium Építőipar</v>
      </c>
      <c r="F1572">
        <f t="shared" si="74"/>
        <v>0</v>
      </c>
    </row>
    <row r="1573" spans="1:6" x14ac:dyDescent="0.35">
      <c r="A1573" t="s">
        <v>2706</v>
      </c>
      <c r="B1573">
        <v>0</v>
      </c>
      <c r="D1573">
        <f t="shared" si="72"/>
        <v>93</v>
      </c>
      <c r="E1573" t="str">
        <f t="shared" si="73"/>
        <v>Széchenyi István Baptista Technikum, Szakképző Iskola és Gimnázium Épületgépészet</v>
      </c>
      <c r="F1573">
        <f t="shared" si="74"/>
        <v>0</v>
      </c>
    </row>
    <row r="1574" spans="1:6" x14ac:dyDescent="0.35">
      <c r="A1574" t="s">
        <v>2707</v>
      </c>
      <c r="B1574">
        <v>0</v>
      </c>
      <c r="D1574">
        <f t="shared" si="72"/>
        <v>95</v>
      </c>
      <c r="E1574" t="str">
        <f t="shared" si="73"/>
        <v>Széchenyi István Baptista Technikum, Szakképző Iskola és Gimnázium Fa- és bútoripar</v>
      </c>
      <c r="F1574">
        <f t="shared" si="74"/>
        <v>0</v>
      </c>
    </row>
    <row r="1575" spans="1:6" x14ac:dyDescent="0.35">
      <c r="A1575" t="s">
        <v>2708</v>
      </c>
      <c r="B1575">
        <v>0</v>
      </c>
      <c r="D1575">
        <f t="shared" si="72"/>
        <v>87</v>
      </c>
      <c r="E1575" t="str">
        <f t="shared" si="73"/>
        <v>Széchenyi István Baptista Technikum, Szakképző Iskola és Gimnázium Gépészet</v>
      </c>
      <c r="F1575">
        <f t="shared" si="74"/>
        <v>0</v>
      </c>
    </row>
    <row r="1576" spans="1:6" x14ac:dyDescent="0.35">
      <c r="A1576" t="s">
        <v>2709</v>
      </c>
      <c r="B1576">
        <v>0</v>
      </c>
      <c r="D1576">
        <f t="shared" si="72"/>
        <v>103</v>
      </c>
      <c r="E1576" t="str">
        <f t="shared" si="73"/>
        <v>Széchenyi István Baptista Technikum, Szakképző Iskola és Gimnázium Informatika és távközlés</v>
      </c>
      <c r="F1576">
        <f t="shared" si="74"/>
        <v>0</v>
      </c>
    </row>
    <row r="1577" spans="1:6" x14ac:dyDescent="0.35">
      <c r="A1577" t="s">
        <v>2710</v>
      </c>
      <c r="B1577">
        <v>0</v>
      </c>
      <c r="D1577">
        <f t="shared" si="72"/>
        <v>91</v>
      </c>
      <c r="E1577" t="str">
        <f t="shared" si="73"/>
        <v>Széchenyi István Baptista Technikum, Szakképző Iskola és Gimnázium Kereskedelem</v>
      </c>
      <c r="F1577">
        <f t="shared" si="74"/>
        <v>0</v>
      </c>
    </row>
    <row r="1578" spans="1:6" x14ac:dyDescent="0.35">
      <c r="A1578" t="s">
        <v>2711</v>
      </c>
      <c r="B1578">
        <v>0</v>
      </c>
      <c r="D1578">
        <f t="shared" si="72"/>
        <v>70</v>
      </c>
      <c r="E1578" t="str">
        <f t="shared" si="73"/>
        <v>Széchenyi István Baptista Technikum, Szakképző Iskola és G</v>
      </c>
      <c r="F1578">
        <f t="shared" si="74"/>
        <v>0</v>
      </c>
    </row>
    <row r="1579" spans="1:6" x14ac:dyDescent="0.35">
      <c r="A1579" t="s">
        <v>2712</v>
      </c>
      <c r="B1579">
        <v>0</v>
      </c>
      <c r="D1579">
        <f t="shared" si="72"/>
        <v>104</v>
      </c>
      <c r="E1579" t="str">
        <f t="shared" si="73"/>
        <v>Széchenyi István Baptista Technikum, Szakképző Iskola és Gimnázium Rendészet és közszolgálat</v>
      </c>
      <c r="F1579">
        <f t="shared" si="74"/>
        <v>0</v>
      </c>
    </row>
    <row r="1580" spans="1:6" x14ac:dyDescent="0.35">
      <c r="A1580" t="s">
        <v>2713</v>
      </c>
      <c r="B1580">
        <v>0</v>
      </c>
      <c r="D1580">
        <f t="shared" si="72"/>
        <v>99</v>
      </c>
      <c r="E1580" t="str">
        <f t="shared" si="73"/>
        <v>Széchenyi István Baptista Technikum, Szakképző Iskola és Gimnázium Turizmus-vendéglátás</v>
      </c>
      <c r="F1580">
        <f t="shared" si="74"/>
        <v>0</v>
      </c>
    </row>
    <row r="1581" spans="1:6" x14ac:dyDescent="0.35">
      <c r="A1581" t="s">
        <v>2714</v>
      </c>
      <c r="B1581">
        <v>0</v>
      </c>
      <c r="D1581">
        <f t="shared" si="72"/>
        <v>125</v>
      </c>
      <c r="E1581" t="str">
        <f t="shared" si="73"/>
        <v>Széchenyi István Egyetem Szent-Györgyi Albert Egészségügyi és Szociális Technikum és Szakképző Iskola Egészségügy</v>
      </c>
      <c r="F1581">
        <f t="shared" si="74"/>
        <v>0</v>
      </c>
    </row>
    <row r="1582" spans="1:6" x14ac:dyDescent="0.35">
      <c r="A1582" t="s">
        <v>2715</v>
      </c>
      <c r="B1582">
        <v>0</v>
      </c>
      <c r="D1582">
        <f t="shared" si="72"/>
        <v>123</v>
      </c>
      <c r="E1582" t="str">
        <f t="shared" si="73"/>
        <v>Széchenyi István Egyetem Szent-Györgyi Albert Egészségügyi és Szociális Technikum és Szakképző Iskola Szociális</v>
      </c>
      <c r="F1582">
        <f t="shared" si="74"/>
        <v>0</v>
      </c>
    </row>
    <row r="1583" spans="1:6" x14ac:dyDescent="0.35">
      <c r="A1583" t="s">
        <v>2716</v>
      </c>
      <c r="B1583">
        <v>0</v>
      </c>
      <c r="D1583">
        <f t="shared" si="72"/>
        <v>88</v>
      </c>
      <c r="E1583" t="str">
        <f t="shared" si="73"/>
        <v>Széchenyi István Katolikus Technikum és Gimnázium Gazdálkodás és menedzsment</v>
      </c>
      <c r="F1583">
        <f t="shared" si="74"/>
        <v>0</v>
      </c>
    </row>
    <row r="1584" spans="1:6" x14ac:dyDescent="0.35">
      <c r="A1584" t="s">
        <v>2717</v>
      </c>
      <c r="B1584">
        <v>0</v>
      </c>
      <c r="D1584">
        <f t="shared" si="72"/>
        <v>86</v>
      </c>
      <c r="E1584" t="str">
        <f t="shared" si="73"/>
        <v>Széchenyi István Katolikus Technikum és Gimnázium Informatika és távközlés</v>
      </c>
      <c r="F1584">
        <f t="shared" si="74"/>
        <v>0</v>
      </c>
    </row>
    <row r="1585" spans="1:6" x14ac:dyDescent="0.35">
      <c r="A1585" t="s">
        <v>2718</v>
      </c>
      <c r="B1585">
        <v>0</v>
      </c>
      <c r="D1585">
        <f t="shared" si="72"/>
        <v>91</v>
      </c>
      <c r="E1585" t="str">
        <f t="shared" si="73"/>
        <v>Széchenyi István Katolikus Technikum és Gimnázium Közlekedés és szállítmányozás</v>
      </c>
      <c r="F1585">
        <f t="shared" si="74"/>
        <v>0</v>
      </c>
    </row>
    <row r="1586" spans="1:6" x14ac:dyDescent="0.35">
      <c r="A1586" t="s">
        <v>2719</v>
      </c>
      <c r="B1586">
        <v>0</v>
      </c>
      <c r="D1586">
        <f t="shared" si="72"/>
        <v>79</v>
      </c>
      <c r="E1586" t="str">
        <f t="shared" si="73"/>
        <v>Széchenyi István Római Katolikus Technikum és Gimnázium Egészségügy</v>
      </c>
      <c r="F1586">
        <f t="shared" si="74"/>
        <v>0</v>
      </c>
    </row>
    <row r="1587" spans="1:6" x14ac:dyDescent="0.35">
      <c r="A1587" t="s">
        <v>2720</v>
      </c>
      <c r="B1587">
        <v>27</v>
      </c>
      <c r="D1587">
        <f t="shared" si="72"/>
        <v>94</v>
      </c>
      <c r="E1587" t="str">
        <f t="shared" si="73"/>
        <v>Széchenyi István Római Katolikus Technikum és Gimnázium Gazdálkodás és menedzsment</v>
      </c>
      <c r="F1587">
        <f t="shared" si="74"/>
        <v>27</v>
      </c>
    </row>
    <row r="1588" spans="1:6" x14ac:dyDescent="0.35">
      <c r="A1588" t="s">
        <v>2721</v>
      </c>
      <c r="B1588">
        <v>20</v>
      </c>
      <c r="D1588">
        <f t="shared" si="72"/>
        <v>92</v>
      </c>
      <c r="E1588" t="str">
        <f t="shared" si="73"/>
        <v>Széchenyi István Római Katolikus Technikum és Gimnázium Informatika és távközlés</v>
      </c>
      <c r="F1588">
        <f t="shared" si="74"/>
        <v>20</v>
      </c>
    </row>
    <row r="1589" spans="1:6" x14ac:dyDescent="0.35">
      <c r="A1589" t="s">
        <v>2722</v>
      </c>
      <c r="B1589">
        <v>0</v>
      </c>
      <c r="D1589">
        <f t="shared" si="72"/>
        <v>54</v>
      </c>
      <c r="E1589" t="str">
        <f t="shared" si="73"/>
        <v>Szegedi SZC Csonka János Technikum Előkész</v>
      </c>
      <c r="F1589">
        <f t="shared" si="74"/>
        <v>0</v>
      </c>
    </row>
    <row r="1590" spans="1:6" x14ac:dyDescent="0.35">
      <c r="A1590" t="s">
        <v>2723</v>
      </c>
      <c r="B1590">
        <v>0</v>
      </c>
      <c r="D1590">
        <f t="shared" si="72"/>
        <v>76</v>
      </c>
      <c r="E1590" t="str">
        <f t="shared" si="73"/>
        <v>Szegedi SZC Csonka János Technikum Közlekedés és szállítmányozás</v>
      </c>
      <c r="F1590">
        <f t="shared" si="74"/>
        <v>0</v>
      </c>
    </row>
    <row r="1591" spans="1:6" x14ac:dyDescent="0.35">
      <c r="A1591" t="s">
        <v>2724</v>
      </c>
      <c r="B1591">
        <v>0</v>
      </c>
      <c r="D1591">
        <f t="shared" si="72"/>
        <v>72</v>
      </c>
      <c r="E1591" t="str">
        <f t="shared" si="73"/>
        <v>Szegedi SZC Csonka János Technikum Rendészet és közszolgálat</v>
      </c>
      <c r="F1591">
        <f t="shared" si="74"/>
        <v>0</v>
      </c>
    </row>
    <row r="1592" spans="1:6" x14ac:dyDescent="0.35">
      <c r="A1592" t="s">
        <v>2725</v>
      </c>
      <c r="B1592">
        <v>30</v>
      </c>
      <c r="D1592">
        <f t="shared" si="72"/>
        <v>80</v>
      </c>
      <c r="E1592" t="str">
        <f t="shared" si="73"/>
        <v>Szegedi SZC Csonka János Technikum Specializált gép- és járműgyártás</v>
      </c>
      <c r="F1592">
        <f t="shared" si="74"/>
        <v>30</v>
      </c>
    </row>
    <row r="1593" spans="1:6" x14ac:dyDescent="0.35">
      <c r="A1593" t="s">
        <v>2726</v>
      </c>
      <c r="B1593">
        <v>0</v>
      </c>
      <c r="D1593">
        <f t="shared" si="72"/>
        <v>83</v>
      </c>
      <c r="E1593" t="str">
        <f t="shared" si="73"/>
        <v>Szegedi SZC Déri Miksa Műszaki Technikum Elektronika és elektrotechnika</v>
      </c>
      <c r="F1593">
        <f t="shared" si="74"/>
        <v>0</v>
      </c>
    </row>
    <row r="1594" spans="1:6" x14ac:dyDescent="0.35">
      <c r="A1594" t="s">
        <v>2727</v>
      </c>
      <c r="B1594">
        <v>0</v>
      </c>
      <c r="D1594">
        <f t="shared" si="72"/>
        <v>61</v>
      </c>
      <c r="E1594" t="str">
        <f t="shared" si="73"/>
        <v>Szegedi SZC Déri Miksa Műszaki Technikum Gépészet</v>
      </c>
      <c r="F1594">
        <f t="shared" si="74"/>
        <v>0</v>
      </c>
    </row>
    <row r="1595" spans="1:6" x14ac:dyDescent="0.35">
      <c r="A1595" t="s">
        <v>2728</v>
      </c>
      <c r="B1595">
        <v>0</v>
      </c>
      <c r="D1595">
        <f t="shared" si="72"/>
        <v>77</v>
      </c>
      <c r="E1595" t="str">
        <f t="shared" si="73"/>
        <v>Szegedi SZC Déri Miksa Műszaki Technikum Informatika és távközlés</v>
      </c>
      <c r="F1595">
        <f t="shared" si="74"/>
        <v>0</v>
      </c>
    </row>
    <row r="1596" spans="1:6" x14ac:dyDescent="0.35">
      <c r="A1596" t="s">
        <v>2729</v>
      </c>
      <c r="B1596">
        <v>0</v>
      </c>
      <c r="D1596">
        <f t="shared" si="72"/>
        <v>86</v>
      </c>
      <c r="E1596" t="str">
        <f t="shared" si="73"/>
        <v>Szegedi SZC Déri Miksa Műszaki Technikum Specializált gép- és járműgyártás</v>
      </c>
      <c r="F1596">
        <f t="shared" si="74"/>
        <v>0</v>
      </c>
    </row>
    <row r="1597" spans="1:6" x14ac:dyDescent="0.35">
      <c r="A1597" t="s">
        <v>2730</v>
      </c>
      <c r="B1597">
        <v>0</v>
      </c>
      <c r="D1597">
        <f t="shared" si="72"/>
        <v>93</v>
      </c>
      <c r="E1597" t="str">
        <f t="shared" si="73"/>
        <v>Szegedi SZC Gábor Dénes Technikum és Szakgimnázium Elektronika és elektrotechnika</v>
      </c>
      <c r="F1597">
        <f t="shared" si="74"/>
        <v>0</v>
      </c>
    </row>
    <row r="1598" spans="1:6" x14ac:dyDescent="0.35">
      <c r="A1598" t="s">
        <v>2731</v>
      </c>
      <c r="B1598">
        <v>0</v>
      </c>
      <c r="D1598">
        <f t="shared" si="72"/>
        <v>87</v>
      </c>
      <c r="E1598" t="str">
        <f t="shared" si="73"/>
        <v>Szegedi SZC Gábor Dénes Technikum és Szakgimnázium Informatika és távközlés</v>
      </c>
      <c r="F1598">
        <f t="shared" si="74"/>
        <v>0</v>
      </c>
    </row>
    <row r="1599" spans="1:6" x14ac:dyDescent="0.35">
      <c r="A1599" t="s">
        <v>2732</v>
      </c>
      <c r="B1599">
        <v>0</v>
      </c>
      <c r="D1599">
        <f t="shared" si="72"/>
        <v>89</v>
      </c>
      <c r="E1599" t="str">
        <f t="shared" si="73"/>
        <v>Szegedi SZC Gábor Dénes Technikum és Szakgimnázium Környezetvédelem és vízügy</v>
      </c>
      <c r="F1599">
        <f t="shared" si="74"/>
        <v>0</v>
      </c>
    </row>
    <row r="1600" spans="1:6" x14ac:dyDescent="0.35">
      <c r="A1600" t="s">
        <v>2733</v>
      </c>
      <c r="B1600">
        <v>28</v>
      </c>
      <c r="D1600">
        <f t="shared" si="72"/>
        <v>92</v>
      </c>
      <c r="E1600" t="str">
        <f t="shared" si="73"/>
        <v>Szegedi SZC Gábor Dénes Technikum és Szakgimnázium Közlekedés és szállítmányozás</v>
      </c>
      <c r="F1600">
        <f t="shared" si="74"/>
        <v>28</v>
      </c>
    </row>
    <row r="1601" spans="1:6" x14ac:dyDescent="0.35">
      <c r="A1601" t="s">
        <v>2734</v>
      </c>
      <c r="B1601">
        <v>13</v>
      </c>
      <c r="D1601">
        <f t="shared" si="72"/>
        <v>68</v>
      </c>
      <c r="E1601" t="str">
        <f t="shared" si="73"/>
        <v>Szegedi SZC Gábor Dénes Technikum és Szakgimnázium Sport</v>
      </c>
      <c r="F1601">
        <f t="shared" si="74"/>
        <v>13</v>
      </c>
    </row>
    <row r="1602" spans="1:6" x14ac:dyDescent="0.35">
      <c r="A1602" t="s">
        <v>2735</v>
      </c>
      <c r="B1602">
        <v>0</v>
      </c>
      <c r="D1602">
        <f t="shared" si="72"/>
        <v>82</v>
      </c>
      <c r="E1602" t="str">
        <f t="shared" si="73"/>
        <v>Szegedi SZC József Attila Általános Iskola és Szakképző Iskola Előkész</v>
      </c>
      <c r="F1602">
        <f t="shared" si="74"/>
        <v>0</v>
      </c>
    </row>
    <row r="1603" spans="1:6" x14ac:dyDescent="0.35">
      <c r="A1603" t="s">
        <v>2736</v>
      </c>
      <c r="B1603">
        <v>0</v>
      </c>
      <c r="D1603">
        <f t="shared" ref="D1603:D1666" si="75">LEN(A1603)</f>
        <v>91</v>
      </c>
      <c r="E1603" t="str">
        <f t="shared" ref="E1603:E1666" si="76">LEFT(A1603,D1603-12)</f>
        <v>Szegedi SZC József Attila Általános Iskola és Szakképző Iskola Fa- és bútoripar</v>
      </c>
      <c r="F1603">
        <f t="shared" ref="F1603:F1666" si="77">B1603</f>
        <v>0</v>
      </c>
    </row>
    <row r="1604" spans="1:6" x14ac:dyDescent="0.35">
      <c r="A1604" t="s">
        <v>2737</v>
      </c>
      <c r="B1604">
        <v>0</v>
      </c>
      <c r="D1604">
        <f t="shared" si="75"/>
        <v>83</v>
      </c>
      <c r="E1604" t="str">
        <f t="shared" si="76"/>
        <v>Szegedi SZC József Attila Általános Iskola és Szakképző Iskola Gépészet</v>
      </c>
      <c r="F1604">
        <f t="shared" si="77"/>
        <v>0</v>
      </c>
    </row>
    <row r="1605" spans="1:6" x14ac:dyDescent="0.35">
      <c r="A1605" t="s">
        <v>2738</v>
      </c>
      <c r="B1605">
        <v>0</v>
      </c>
      <c r="D1605">
        <f t="shared" si="75"/>
        <v>82</v>
      </c>
      <c r="E1605" t="str">
        <f t="shared" si="76"/>
        <v>Szegedi SZC József Attila Általános Iskola és Szakképző Iskola Kreatív</v>
      </c>
      <c r="F1605">
        <f t="shared" si="77"/>
        <v>0</v>
      </c>
    </row>
    <row r="1606" spans="1:6" x14ac:dyDescent="0.35">
      <c r="A1606" t="s">
        <v>2739</v>
      </c>
      <c r="B1606">
        <v>0</v>
      </c>
      <c r="D1606">
        <f t="shared" si="75"/>
        <v>99</v>
      </c>
      <c r="E1606" t="str">
        <f t="shared" si="76"/>
        <v>Szegedi SZC József Attila Általános Iskola és Szakképző Iskola Mezőgazdaság és erdészet</v>
      </c>
      <c r="F1606">
        <f t="shared" si="77"/>
        <v>0</v>
      </c>
    </row>
    <row r="1607" spans="1:6" x14ac:dyDescent="0.35">
      <c r="A1607" t="s">
        <v>2740</v>
      </c>
      <c r="B1607">
        <v>0</v>
      </c>
      <c r="D1607">
        <f t="shared" si="75"/>
        <v>84</v>
      </c>
      <c r="E1607" t="str">
        <f t="shared" si="76"/>
        <v>Szegedi SZC József Attila Általános Iskola és Szakképző Iskola Szociális</v>
      </c>
      <c r="F1607">
        <f t="shared" si="77"/>
        <v>0</v>
      </c>
    </row>
    <row r="1608" spans="1:6" x14ac:dyDescent="0.35">
      <c r="A1608" t="s">
        <v>2741</v>
      </c>
      <c r="B1608">
        <v>25</v>
      </c>
      <c r="D1608">
        <f t="shared" si="75"/>
        <v>87</v>
      </c>
      <c r="E1608" t="str">
        <f t="shared" si="76"/>
        <v>Szegedi SZC Kőrösy József Közgazdasági Technikum Gazdálkodás és menedzsment</v>
      </c>
      <c r="F1608">
        <f t="shared" si="77"/>
        <v>25</v>
      </c>
    </row>
    <row r="1609" spans="1:6" x14ac:dyDescent="0.35">
      <c r="A1609" t="s">
        <v>2742</v>
      </c>
      <c r="B1609">
        <v>0</v>
      </c>
      <c r="D1609">
        <f t="shared" si="75"/>
        <v>65</v>
      </c>
      <c r="E1609" t="str">
        <f t="shared" si="76"/>
        <v>Szegedi SZC Krúdy Gyula Szakképző Iskola Kereskedelem</v>
      </c>
      <c r="F1609">
        <f t="shared" si="77"/>
        <v>0</v>
      </c>
    </row>
    <row r="1610" spans="1:6" x14ac:dyDescent="0.35">
      <c r="A1610" t="s">
        <v>2743</v>
      </c>
      <c r="B1610">
        <v>32</v>
      </c>
      <c r="D1610">
        <f t="shared" si="75"/>
        <v>73</v>
      </c>
      <c r="E1610" t="str">
        <f t="shared" si="76"/>
        <v>Szegedi SZC Krúdy Gyula Szakképző Iskola Turizmus-vendéglátás</v>
      </c>
      <c r="F1610">
        <f t="shared" si="77"/>
        <v>32</v>
      </c>
    </row>
    <row r="1611" spans="1:6" x14ac:dyDescent="0.35">
      <c r="A1611" t="s">
        <v>2744</v>
      </c>
      <c r="B1611">
        <v>5</v>
      </c>
      <c r="D1611">
        <f t="shared" si="75"/>
        <v>82</v>
      </c>
      <c r="E1611" t="str">
        <f t="shared" si="76"/>
        <v>Szegedi SZC Móravárosi Szakképző Iskola Elektronika és elektrotechnika</v>
      </c>
      <c r="F1611">
        <f t="shared" si="77"/>
        <v>5</v>
      </c>
    </row>
    <row r="1612" spans="1:6" x14ac:dyDescent="0.35">
      <c r="A1612" t="s">
        <v>2745</v>
      </c>
      <c r="B1612">
        <v>0</v>
      </c>
      <c r="D1612">
        <f t="shared" si="75"/>
        <v>61</v>
      </c>
      <c r="E1612" t="str">
        <f t="shared" si="76"/>
        <v>Szegedi SZC Móravárosi Szakképző Iskola Építőipar</v>
      </c>
      <c r="F1612">
        <f t="shared" si="77"/>
        <v>0</v>
      </c>
    </row>
    <row r="1613" spans="1:6" x14ac:dyDescent="0.35">
      <c r="A1613" t="s">
        <v>2746</v>
      </c>
      <c r="B1613">
        <v>0</v>
      </c>
      <c r="D1613">
        <f t="shared" si="75"/>
        <v>66</v>
      </c>
      <c r="E1613" t="str">
        <f t="shared" si="76"/>
        <v>Szegedi SZC Móravárosi Szakképző Iskola Épületgépészet</v>
      </c>
      <c r="F1613">
        <f t="shared" si="77"/>
        <v>0</v>
      </c>
    </row>
    <row r="1614" spans="1:6" x14ac:dyDescent="0.35">
      <c r="A1614" t="s">
        <v>2747</v>
      </c>
      <c r="B1614">
        <v>0</v>
      </c>
      <c r="D1614">
        <f t="shared" si="75"/>
        <v>68</v>
      </c>
      <c r="E1614" t="str">
        <f t="shared" si="76"/>
        <v>Szegedi SZC Móravárosi Szakképző Iskola Fa- és bútoripar</v>
      </c>
      <c r="F1614">
        <f t="shared" si="77"/>
        <v>0</v>
      </c>
    </row>
    <row r="1615" spans="1:6" x14ac:dyDescent="0.35">
      <c r="A1615" t="s">
        <v>2748</v>
      </c>
      <c r="B1615">
        <v>0</v>
      </c>
      <c r="D1615">
        <f t="shared" si="75"/>
        <v>60</v>
      </c>
      <c r="E1615" t="str">
        <f t="shared" si="76"/>
        <v>Szegedi SZC Móravárosi Szakképző Iskola Gépészet</v>
      </c>
      <c r="F1615">
        <f t="shared" si="77"/>
        <v>0</v>
      </c>
    </row>
    <row r="1616" spans="1:6" x14ac:dyDescent="0.35">
      <c r="A1616" t="s">
        <v>2749</v>
      </c>
      <c r="B1616">
        <v>0</v>
      </c>
      <c r="D1616">
        <f t="shared" si="75"/>
        <v>59</v>
      </c>
      <c r="E1616" t="str">
        <f t="shared" si="76"/>
        <v>Szegedi SZC Móravárosi Szakképző Iskola Kreatív</v>
      </c>
      <c r="F1616">
        <f t="shared" si="77"/>
        <v>0</v>
      </c>
    </row>
    <row r="1617" spans="1:6" x14ac:dyDescent="0.35">
      <c r="A1617" t="s">
        <v>2750</v>
      </c>
      <c r="B1617">
        <v>0</v>
      </c>
      <c r="D1617">
        <f t="shared" si="75"/>
        <v>77</v>
      </c>
      <c r="E1617" t="str">
        <f t="shared" si="76"/>
        <v>Szegedi SZC Móravárosi Szakképző Iskola Rendészet és közszolgálat</v>
      </c>
      <c r="F1617">
        <f t="shared" si="77"/>
        <v>0</v>
      </c>
    </row>
    <row r="1618" spans="1:6" x14ac:dyDescent="0.35">
      <c r="A1618" t="s">
        <v>2751</v>
      </c>
      <c r="B1618">
        <v>66</v>
      </c>
      <c r="D1618">
        <f t="shared" si="75"/>
        <v>61</v>
      </c>
      <c r="E1618" t="str">
        <f t="shared" si="76"/>
        <v>Szegedi SZC Móravárosi Szakképző Iskola Szépészet</v>
      </c>
      <c r="F1618">
        <f t="shared" si="77"/>
        <v>66</v>
      </c>
    </row>
    <row r="1619" spans="1:6" x14ac:dyDescent="0.35">
      <c r="A1619" t="s">
        <v>2752</v>
      </c>
      <c r="B1619">
        <v>0</v>
      </c>
      <c r="D1619">
        <f t="shared" si="75"/>
        <v>60</v>
      </c>
      <c r="E1619" t="str">
        <f t="shared" si="76"/>
        <v>Szegedi SZC Móravárosi Szakképző Iskola Vegyipar</v>
      </c>
      <c r="F1619">
        <f t="shared" si="77"/>
        <v>0</v>
      </c>
    </row>
    <row r="1620" spans="1:6" x14ac:dyDescent="0.35">
      <c r="A1620" t="s">
        <v>2753</v>
      </c>
      <c r="B1620">
        <v>0</v>
      </c>
      <c r="D1620">
        <f t="shared" si="75"/>
        <v>111</v>
      </c>
      <c r="E1620" t="str">
        <f t="shared" si="76"/>
        <v>Szegedi SZC Tóth János Mórahalmi Szakképző Iskola és Garabonciás Kollégium Informatika és távközlés</v>
      </c>
      <c r="F1620">
        <f t="shared" si="77"/>
        <v>0</v>
      </c>
    </row>
    <row r="1621" spans="1:6" x14ac:dyDescent="0.35">
      <c r="A1621" t="s">
        <v>2754</v>
      </c>
      <c r="B1621">
        <v>0</v>
      </c>
      <c r="D1621">
        <f t="shared" si="75"/>
        <v>107</v>
      </c>
      <c r="E1621" t="str">
        <f t="shared" si="76"/>
        <v>Szegedi SZC Tóth János Mórahalmi Szakképző Iskola és Garabonciás Kollégium Turizmus-vendéglátás</v>
      </c>
      <c r="F1621">
        <f t="shared" si="77"/>
        <v>0</v>
      </c>
    </row>
    <row r="1622" spans="1:6" x14ac:dyDescent="0.35">
      <c r="A1622" t="s">
        <v>2755</v>
      </c>
      <c r="B1622">
        <v>19</v>
      </c>
      <c r="D1622">
        <f t="shared" si="75"/>
        <v>98</v>
      </c>
      <c r="E1622" t="str">
        <f t="shared" si="76"/>
        <v>Szegedi SZC Vasvári Pál Gazdasági és Informatikai Technikum Gazdálkodás és menedzsment</v>
      </c>
      <c r="F1622">
        <f t="shared" si="77"/>
        <v>19</v>
      </c>
    </row>
    <row r="1623" spans="1:6" x14ac:dyDescent="0.35">
      <c r="A1623" t="s">
        <v>2756</v>
      </c>
      <c r="B1623">
        <v>27</v>
      </c>
      <c r="D1623">
        <f t="shared" si="75"/>
        <v>96</v>
      </c>
      <c r="E1623" t="str">
        <f t="shared" si="76"/>
        <v>Szegedi SZC Vasvári Pál Gazdasági és Informatikai Technikum Informatika és távközlés</v>
      </c>
      <c r="F1623">
        <f t="shared" si="77"/>
        <v>27</v>
      </c>
    </row>
    <row r="1624" spans="1:6" x14ac:dyDescent="0.35">
      <c r="A1624" t="s">
        <v>2757</v>
      </c>
      <c r="B1624">
        <v>16</v>
      </c>
      <c r="D1624">
        <f t="shared" si="75"/>
        <v>84</v>
      </c>
      <c r="E1624" t="str">
        <f t="shared" si="76"/>
        <v>Szegedi SZC Vasvári Pál Gazdasági és Informatikai Technikum Kereskedelem</v>
      </c>
      <c r="F1624">
        <f t="shared" si="77"/>
        <v>16</v>
      </c>
    </row>
    <row r="1625" spans="1:6" x14ac:dyDescent="0.35">
      <c r="A1625" t="s">
        <v>2758</v>
      </c>
      <c r="B1625">
        <v>0</v>
      </c>
      <c r="D1625">
        <f t="shared" si="75"/>
        <v>57</v>
      </c>
      <c r="E1625" t="str">
        <f t="shared" si="76"/>
        <v>Szegedi SZC Vedres István Technikum Építőipar</v>
      </c>
      <c r="F1625">
        <f t="shared" si="77"/>
        <v>0</v>
      </c>
    </row>
    <row r="1626" spans="1:6" x14ac:dyDescent="0.35">
      <c r="A1626" t="s">
        <v>2759</v>
      </c>
      <c r="B1626">
        <v>0</v>
      </c>
      <c r="D1626">
        <f t="shared" si="75"/>
        <v>55</v>
      </c>
      <c r="E1626" t="str">
        <f t="shared" si="76"/>
        <v>Szegedi SZC Vedres István Technikum Kreatív</v>
      </c>
      <c r="F1626">
        <f t="shared" si="77"/>
        <v>0</v>
      </c>
    </row>
    <row r="1627" spans="1:6" x14ac:dyDescent="0.35">
      <c r="A1627" t="s">
        <v>2760</v>
      </c>
      <c r="B1627">
        <v>0</v>
      </c>
      <c r="D1627">
        <f t="shared" si="75"/>
        <v>39</v>
      </c>
      <c r="E1627" t="str">
        <f t="shared" si="76"/>
        <v>Szegedi SZC Vedres István T</v>
      </c>
      <c r="F1627">
        <f t="shared" si="77"/>
        <v>0</v>
      </c>
    </row>
    <row r="1628" spans="1:6" x14ac:dyDescent="0.35">
      <c r="A1628" t="s">
        <v>2761</v>
      </c>
      <c r="B1628">
        <v>30</v>
      </c>
      <c r="D1628">
        <f t="shared" si="75"/>
        <v>89</v>
      </c>
      <c r="E1628" t="str">
        <f t="shared" si="76"/>
        <v>Szegedi Szent Benedek School of Business Technikum Gazdálkodás és menedzsment</v>
      </c>
      <c r="F1628">
        <f t="shared" si="77"/>
        <v>30</v>
      </c>
    </row>
    <row r="1629" spans="1:6" x14ac:dyDescent="0.35">
      <c r="A1629" t="s">
        <v>2762</v>
      </c>
      <c r="B1629">
        <v>50</v>
      </c>
      <c r="D1629">
        <f t="shared" si="75"/>
        <v>87</v>
      </c>
      <c r="E1629" t="str">
        <f t="shared" si="76"/>
        <v>Szegedi Szent Benedek School of Business Technikum Informatika és távközlés</v>
      </c>
      <c r="F1629">
        <f t="shared" si="77"/>
        <v>50</v>
      </c>
    </row>
    <row r="1630" spans="1:6" x14ac:dyDescent="0.35">
      <c r="A1630" t="s">
        <v>2763</v>
      </c>
      <c r="B1630">
        <v>37</v>
      </c>
      <c r="D1630">
        <f t="shared" si="75"/>
        <v>92</v>
      </c>
      <c r="E1630" t="str">
        <f t="shared" si="76"/>
        <v>Szegedi Szent Benedek School of Business Technikum Közlekedés és szállítmányozás</v>
      </c>
      <c r="F1630">
        <f t="shared" si="77"/>
        <v>37</v>
      </c>
    </row>
    <row r="1631" spans="1:6" x14ac:dyDescent="0.35">
      <c r="A1631" t="s">
        <v>2764</v>
      </c>
      <c r="B1631">
        <v>28</v>
      </c>
      <c r="D1631">
        <f t="shared" si="75"/>
        <v>68</v>
      </c>
      <c r="E1631" t="str">
        <f t="shared" si="76"/>
        <v>Szegedi Szent Benedek School of Business Technikum Sport</v>
      </c>
      <c r="F1631">
        <f t="shared" si="77"/>
        <v>28</v>
      </c>
    </row>
    <row r="1632" spans="1:6" x14ac:dyDescent="0.35">
      <c r="A1632" t="s">
        <v>2765</v>
      </c>
      <c r="B1632">
        <v>20</v>
      </c>
      <c r="D1632">
        <f t="shared" si="75"/>
        <v>72</v>
      </c>
      <c r="E1632" t="str">
        <f t="shared" si="76"/>
        <v>Szegedi Szent Benedek School of Business Technikum Szociális</v>
      </c>
      <c r="F1632">
        <f t="shared" si="77"/>
        <v>20</v>
      </c>
    </row>
    <row r="1633" spans="1:6" x14ac:dyDescent="0.35">
      <c r="A1633" t="s">
        <v>2766</v>
      </c>
      <c r="B1633">
        <v>34</v>
      </c>
      <c r="D1633">
        <f t="shared" si="75"/>
        <v>83</v>
      </c>
      <c r="E1633" t="str">
        <f t="shared" si="76"/>
        <v>Szegedi Szent Benedek School of Business Technikum Turizmus-vendéglátás</v>
      </c>
      <c r="F1633">
        <f t="shared" si="77"/>
        <v>34</v>
      </c>
    </row>
    <row r="1634" spans="1:6" x14ac:dyDescent="0.35">
      <c r="A1634" t="s">
        <v>2767</v>
      </c>
      <c r="B1634">
        <v>73</v>
      </c>
      <c r="D1634">
        <f t="shared" si="75"/>
        <v>95</v>
      </c>
      <c r="E1634" t="str">
        <f t="shared" si="76"/>
        <v>Szegedi Tudományegyetem Kossuth Zsuzsanna Technikum és Szakképző Iskola Egészségügy</v>
      </c>
      <c r="F1634">
        <f t="shared" si="77"/>
        <v>73</v>
      </c>
    </row>
    <row r="1635" spans="1:6" x14ac:dyDescent="0.35">
      <c r="A1635" t="s">
        <v>2768</v>
      </c>
      <c r="B1635">
        <v>17</v>
      </c>
      <c r="D1635">
        <f t="shared" si="75"/>
        <v>105</v>
      </c>
      <c r="E1635" t="str">
        <f t="shared" si="76"/>
        <v>Szegedi Tudományegyetem Kossuth Zsuzsanna Technikum és Szakképző Iskola Egészségügyi technika</v>
      </c>
      <c r="F1635">
        <f t="shared" si="77"/>
        <v>17</v>
      </c>
    </row>
    <row r="1636" spans="1:6" x14ac:dyDescent="0.35">
      <c r="A1636" t="s">
        <v>2769</v>
      </c>
      <c r="B1636">
        <v>0</v>
      </c>
      <c r="D1636">
        <f t="shared" si="75"/>
        <v>91</v>
      </c>
      <c r="E1636" t="str">
        <f t="shared" si="76"/>
        <v>Szegedi Tudományegyetem Kossuth Zsuzsanna Technikum és Szakképző Iskola Kreatív</v>
      </c>
      <c r="F1636">
        <f t="shared" si="77"/>
        <v>0</v>
      </c>
    </row>
    <row r="1637" spans="1:6" x14ac:dyDescent="0.35">
      <c r="A1637" t="s">
        <v>2770</v>
      </c>
      <c r="B1637">
        <v>18</v>
      </c>
      <c r="D1637">
        <f t="shared" si="75"/>
        <v>93</v>
      </c>
      <c r="E1637" t="str">
        <f t="shared" si="76"/>
        <v>Szegedi Tudományegyetem Kossuth Zsuzsanna Technikum és Szakképző Iskola Szociális</v>
      </c>
      <c r="F1637">
        <f t="shared" si="77"/>
        <v>18</v>
      </c>
    </row>
    <row r="1638" spans="1:6" x14ac:dyDescent="0.35">
      <c r="A1638" t="s">
        <v>2771</v>
      </c>
      <c r="B1638">
        <v>0</v>
      </c>
      <c r="D1638">
        <f t="shared" si="75"/>
        <v>137</v>
      </c>
      <c r="E1638" t="str">
        <f t="shared" si="76"/>
        <v>Székács Elemér Református Gimnázium, Mezőgazdasági és Élelmiszeripari Technikum, Szakképző Iskola és Kollégium Élelmiszeripar</v>
      </c>
      <c r="F1638">
        <f t="shared" si="77"/>
        <v>0</v>
      </c>
    </row>
    <row r="1639" spans="1:6" x14ac:dyDescent="0.35">
      <c r="A1639" t="s">
        <v>2772</v>
      </c>
      <c r="B1639">
        <v>0</v>
      </c>
      <c r="D1639">
        <f t="shared" si="75"/>
        <v>149</v>
      </c>
      <c r="E1639" t="str">
        <f t="shared" si="76"/>
        <v>Székács Elemér Református Gimnázium, Mezőgazdasági és Élelmiszeripari Technikum, Szakképző Iskola és Kollégium Gazdálkodás és menedzsment</v>
      </c>
      <c r="F1639">
        <f t="shared" si="77"/>
        <v>0</v>
      </c>
    </row>
    <row r="1640" spans="1:6" x14ac:dyDescent="0.35">
      <c r="A1640" t="s">
        <v>2773</v>
      </c>
      <c r="B1640">
        <v>0</v>
      </c>
      <c r="D1640">
        <f t="shared" si="75"/>
        <v>135</v>
      </c>
      <c r="E1640" t="str">
        <f t="shared" si="76"/>
        <v>Székács Elemér Református Gimnázium, Mezőgazdasági és Élelmiszeripari Technikum, Szakképző Iskola és Kollégium Kereskedelem</v>
      </c>
      <c r="F1640">
        <f t="shared" si="77"/>
        <v>0</v>
      </c>
    </row>
    <row r="1641" spans="1:6" x14ac:dyDescent="0.35">
      <c r="A1641" t="s">
        <v>2774</v>
      </c>
      <c r="B1641">
        <v>0</v>
      </c>
      <c r="D1641">
        <f t="shared" si="75"/>
        <v>147</v>
      </c>
      <c r="E1641" t="str">
        <f t="shared" si="76"/>
        <v>Székács Elemér Református Gimnázium, Mezőgazdasági és Élelmiszeripari Technikum, Szakképző Iskola és Kollégium Mezőgazdaság és erdészet</v>
      </c>
      <c r="F1641">
        <f t="shared" si="77"/>
        <v>0</v>
      </c>
    </row>
    <row r="1642" spans="1:6" x14ac:dyDescent="0.35">
      <c r="A1642" t="s">
        <v>2775</v>
      </c>
      <c r="B1642">
        <v>0</v>
      </c>
      <c r="D1642">
        <f t="shared" si="75"/>
        <v>128</v>
      </c>
      <c r="E1642" t="str">
        <f t="shared" si="76"/>
        <v>Székács Elemér Református Gimnázium, Mezőgazdasági és Élelmiszeripari Technikum, Szakképző Iskola és Kollégium Sport</v>
      </c>
      <c r="F1642">
        <f t="shared" si="77"/>
        <v>0</v>
      </c>
    </row>
    <row r="1643" spans="1:6" x14ac:dyDescent="0.35">
      <c r="A1643" t="s">
        <v>2776</v>
      </c>
      <c r="B1643">
        <v>0</v>
      </c>
      <c r="D1643">
        <f t="shared" si="75"/>
        <v>109</v>
      </c>
      <c r="E1643" t="str">
        <f t="shared" si="76"/>
        <v>Székesfehérvári SZC Árpád Technikum, Szakképző Iskola és Kollégium Elektronika és elektrotechnika</v>
      </c>
      <c r="F1643">
        <f t="shared" si="77"/>
        <v>0</v>
      </c>
    </row>
    <row r="1644" spans="1:6" x14ac:dyDescent="0.35">
      <c r="A1644" t="s">
        <v>2777</v>
      </c>
      <c r="B1644">
        <v>0</v>
      </c>
      <c r="D1644">
        <f t="shared" si="75"/>
        <v>95</v>
      </c>
      <c r="E1644" t="str">
        <f t="shared" si="76"/>
        <v>Székesfehérvári SZC Árpád Technikum, Szakképző Iskola és Kollégium Fa- és bútoripar</v>
      </c>
      <c r="F1644">
        <f t="shared" si="77"/>
        <v>0</v>
      </c>
    </row>
    <row r="1645" spans="1:6" x14ac:dyDescent="0.35">
      <c r="A1645" t="s">
        <v>2778</v>
      </c>
      <c r="B1645">
        <v>0</v>
      </c>
      <c r="D1645">
        <f t="shared" si="75"/>
        <v>89</v>
      </c>
      <c r="E1645" t="str">
        <f t="shared" si="76"/>
        <v>Székesfehérvári SZC Árpád Technikum, Szakképző Iskola és Kollégium Honvédelem</v>
      </c>
      <c r="F1645">
        <f t="shared" si="77"/>
        <v>0</v>
      </c>
    </row>
    <row r="1646" spans="1:6" x14ac:dyDescent="0.35">
      <c r="A1646" t="s">
        <v>2779</v>
      </c>
      <c r="B1646">
        <v>0</v>
      </c>
      <c r="D1646">
        <f t="shared" si="75"/>
        <v>103</v>
      </c>
      <c r="E1646" t="str">
        <f t="shared" si="76"/>
        <v>Székesfehérvári SZC Árpád Technikum, Szakképző Iskola és Kollégium Informatika és távközlés</v>
      </c>
      <c r="F1646">
        <f t="shared" si="77"/>
        <v>0</v>
      </c>
    </row>
    <row r="1647" spans="1:6" x14ac:dyDescent="0.35">
      <c r="A1647" t="s">
        <v>2780</v>
      </c>
      <c r="B1647">
        <v>0</v>
      </c>
      <c r="D1647">
        <f t="shared" si="75"/>
        <v>86</v>
      </c>
      <c r="E1647" t="str">
        <f t="shared" si="76"/>
        <v>Székesfehérvári SZC Árpád Technikum, Szakképző Iskola és Kollégium Kreatív</v>
      </c>
      <c r="F1647">
        <f t="shared" si="77"/>
        <v>0</v>
      </c>
    </row>
    <row r="1648" spans="1:6" x14ac:dyDescent="0.35">
      <c r="A1648" t="s">
        <v>2781</v>
      </c>
      <c r="B1648">
        <v>0</v>
      </c>
      <c r="D1648">
        <f t="shared" si="75"/>
        <v>104</v>
      </c>
      <c r="E1648" t="str">
        <f t="shared" si="76"/>
        <v>Székesfehérvári SZC Árpád Technikum, Szakképző Iskola és Kollégium Rendészet és közszolgálat</v>
      </c>
      <c r="F1648">
        <f t="shared" si="77"/>
        <v>0</v>
      </c>
    </row>
    <row r="1649" spans="1:6" x14ac:dyDescent="0.35">
      <c r="A1649" t="s">
        <v>2782</v>
      </c>
      <c r="B1649">
        <v>0</v>
      </c>
      <c r="D1649">
        <f t="shared" si="75"/>
        <v>84</v>
      </c>
      <c r="E1649" t="str">
        <f t="shared" si="76"/>
        <v>Székesfehérvári SZC Árpád Technikum, Szakképző Iskola és Kollégium Sport</v>
      </c>
      <c r="F1649">
        <f t="shared" si="77"/>
        <v>0</v>
      </c>
    </row>
    <row r="1650" spans="1:6" x14ac:dyDescent="0.35">
      <c r="A1650" t="s">
        <v>2783</v>
      </c>
      <c r="B1650">
        <v>0</v>
      </c>
      <c r="D1650">
        <f t="shared" si="75"/>
        <v>88</v>
      </c>
      <c r="E1650" t="str">
        <f t="shared" si="76"/>
        <v>Székesfehérvári SZC Árpád Technikum, Szakképző Iskola és Kollégium Szépészet</v>
      </c>
      <c r="F1650">
        <f t="shared" si="77"/>
        <v>0</v>
      </c>
    </row>
    <row r="1651" spans="1:6" x14ac:dyDescent="0.35">
      <c r="A1651" t="s">
        <v>2784</v>
      </c>
      <c r="B1651">
        <v>1</v>
      </c>
      <c r="D1651">
        <f t="shared" si="75"/>
        <v>63</v>
      </c>
      <c r="E1651" t="str">
        <f t="shared" si="76"/>
        <v>Székesfehérvári SZC Bugát Pál Technikum Egészségügy</v>
      </c>
      <c r="F1651">
        <f t="shared" si="77"/>
        <v>1</v>
      </c>
    </row>
    <row r="1652" spans="1:6" x14ac:dyDescent="0.35">
      <c r="A1652" t="s">
        <v>2785</v>
      </c>
      <c r="B1652">
        <v>0</v>
      </c>
      <c r="D1652">
        <f t="shared" si="75"/>
        <v>78</v>
      </c>
      <c r="E1652" t="str">
        <f t="shared" si="76"/>
        <v>Székesfehérvári SZC Bugát Pál Technikum Környezetvédelem és vízügy</v>
      </c>
      <c r="F1652">
        <f t="shared" si="77"/>
        <v>0</v>
      </c>
    </row>
    <row r="1653" spans="1:6" x14ac:dyDescent="0.35">
      <c r="A1653" t="s">
        <v>2786</v>
      </c>
      <c r="B1653">
        <v>0</v>
      </c>
      <c r="D1653">
        <f t="shared" si="75"/>
        <v>86</v>
      </c>
      <c r="E1653" t="str">
        <f t="shared" si="76"/>
        <v>Székesfehérvári SZC Deák Ferenc Technikum és Szakképző Iskola Kereskedelem</v>
      </c>
      <c r="F1653">
        <f t="shared" si="77"/>
        <v>0</v>
      </c>
    </row>
    <row r="1654" spans="1:6" x14ac:dyDescent="0.35">
      <c r="A1654" t="s">
        <v>2787</v>
      </c>
      <c r="B1654">
        <v>0</v>
      </c>
      <c r="D1654">
        <f t="shared" si="75"/>
        <v>94</v>
      </c>
      <c r="E1654" t="str">
        <f t="shared" si="76"/>
        <v>Székesfehérvári SZC Deák Ferenc Technikum és Szakképző Iskola Turizmus-vendéglátás</v>
      </c>
      <c r="F1654">
        <f t="shared" si="77"/>
        <v>0</v>
      </c>
    </row>
    <row r="1655" spans="1:6" x14ac:dyDescent="0.35">
      <c r="A1655" t="s">
        <v>2788</v>
      </c>
      <c r="B1655">
        <v>0</v>
      </c>
      <c r="D1655">
        <f t="shared" si="75"/>
        <v>83</v>
      </c>
      <c r="E1655" t="str">
        <f t="shared" si="76"/>
        <v>Székesfehérvári SZC Hunyadi Mátyás Technikum Gazdálkodás és menedzsment</v>
      </c>
      <c r="F1655">
        <f t="shared" si="77"/>
        <v>0</v>
      </c>
    </row>
    <row r="1656" spans="1:6" x14ac:dyDescent="0.35">
      <c r="A1656" t="s">
        <v>2789</v>
      </c>
      <c r="B1656">
        <v>0</v>
      </c>
      <c r="D1656">
        <f t="shared" si="75"/>
        <v>81</v>
      </c>
      <c r="E1656" t="str">
        <f t="shared" si="76"/>
        <v>Székesfehérvári SZC Hunyadi Mátyás Technikum Informatika és távközlés</v>
      </c>
      <c r="F1656">
        <f t="shared" si="77"/>
        <v>0</v>
      </c>
    </row>
    <row r="1657" spans="1:6" x14ac:dyDescent="0.35">
      <c r="A1657" t="s">
        <v>2790</v>
      </c>
      <c r="B1657">
        <v>8</v>
      </c>
      <c r="D1657">
        <f t="shared" si="75"/>
        <v>78</v>
      </c>
      <c r="E1657" t="str">
        <f t="shared" si="76"/>
        <v>Székesfehérvári SZC I. István Technikum Gazdálkodás és menedzsment</v>
      </c>
      <c r="F1657">
        <f t="shared" si="77"/>
        <v>8</v>
      </c>
    </row>
    <row r="1658" spans="1:6" x14ac:dyDescent="0.35">
      <c r="A1658" t="s">
        <v>2791</v>
      </c>
      <c r="B1658">
        <v>0</v>
      </c>
      <c r="D1658">
        <f t="shared" si="75"/>
        <v>64</v>
      </c>
      <c r="E1658" t="str">
        <f t="shared" si="76"/>
        <v>Székesfehérvári SZC I. István Technikum Kereskedelem</v>
      </c>
      <c r="F1658">
        <f t="shared" si="77"/>
        <v>0</v>
      </c>
    </row>
    <row r="1659" spans="1:6" x14ac:dyDescent="0.35">
      <c r="A1659" t="s">
        <v>2792</v>
      </c>
      <c r="B1659">
        <v>11</v>
      </c>
      <c r="D1659">
        <f t="shared" si="75"/>
        <v>81</v>
      </c>
      <c r="E1659" t="str">
        <f t="shared" si="76"/>
        <v>Székesfehérvári SZC I. István Technikum Közlekedés és szállítmányozás</v>
      </c>
      <c r="F1659">
        <f t="shared" si="77"/>
        <v>11</v>
      </c>
    </row>
    <row r="1660" spans="1:6" x14ac:dyDescent="0.35">
      <c r="A1660" t="s">
        <v>2793</v>
      </c>
      <c r="B1660">
        <v>0</v>
      </c>
      <c r="D1660">
        <f t="shared" si="75"/>
        <v>43</v>
      </c>
      <c r="E1660" t="str">
        <f t="shared" si="76"/>
        <v>Székesfehérvári SZC I. István T</v>
      </c>
      <c r="F1660">
        <f t="shared" si="77"/>
        <v>0</v>
      </c>
    </row>
    <row r="1661" spans="1:6" x14ac:dyDescent="0.35">
      <c r="A1661" t="s">
        <v>2794</v>
      </c>
      <c r="B1661">
        <v>0</v>
      </c>
      <c r="D1661">
        <f t="shared" si="75"/>
        <v>72</v>
      </c>
      <c r="E1661" t="str">
        <f t="shared" si="76"/>
        <v>Székesfehérvári SZC I. István Technikum Turizmus-vendéglátás</v>
      </c>
      <c r="F1661">
        <f t="shared" si="77"/>
        <v>0</v>
      </c>
    </row>
    <row r="1662" spans="1:6" x14ac:dyDescent="0.35">
      <c r="A1662" t="s">
        <v>2795</v>
      </c>
      <c r="B1662">
        <v>0</v>
      </c>
      <c r="D1662">
        <f t="shared" si="75"/>
        <v>63</v>
      </c>
      <c r="E1662" t="str">
        <f t="shared" si="76"/>
        <v>Székesfehérvári SZC Jáky József Technikum Építőipar</v>
      </c>
      <c r="F1662">
        <f t="shared" si="77"/>
        <v>0</v>
      </c>
    </row>
    <row r="1663" spans="1:6" x14ac:dyDescent="0.35">
      <c r="A1663" t="s">
        <v>2796</v>
      </c>
      <c r="B1663">
        <v>0</v>
      </c>
      <c r="D1663">
        <f t="shared" si="75"/>
        <v>78</v>
      </c>
      <c r="E1663" t="str">
        <f t="shared" si="76"/>
        <v>Székesfehérvári SZC Jáky József Technikum Informatika és távközlés</v>
      </c>
      <c r="F1663">
        <f t="shared" si="77"/>
        <v>0</v>
      </c>
    </row>
    <row r="1664" spans="1:6" x14ac:dyDescent="0.35">
      <c r="A1664" t="s">
        <v>2797</v>
      </c>
      <c r="B1664">
        <v>0</v>
      </c>
      <c r="D1664">
        <f t="shared" si="75"/>
        <v>78</v>
      </c>
      <c r="E1664" t="str">
        <f t="shared" si="76"/>
        <v>Székesfehérvári SZC Jáky József Technikum Mezőgazdaság és erdészet</v>
      </c>
      <c r="F1664">
        <f t="shared" si="77"/>
        <v>0</v>
      </c>
    </row>
    <row r="1665" spans="1:6" x14ac:dyDescent="0.35">
      <c r="A1665" t="s">
        <v>2798</v>
      </c>
      <c r="B1665">
        <v>0</v>
      </c>
      <c r="D1665">
        <f t="shared" si="75"/>
        <v>79</v>
      </c>
      <c r="E1665" t="str">
        <f t="shared" si="76"/>
        <v>Székesfehérvári SZC Jáky József Technikum Rendészet és közszolgálat</v>
      </c>
      <c r="F1665">
        <f t="shared" si="77"/>
        <v>0</v>
      </c>
    </row>
    <row r="1666" spans="1:6" x14ac:dyDescent="0.35">
      <c r="A1666" t="s">
        <v>2799</v>
      </c>
      <c r="B1666">
        <v>0</v>
      </c>
      <c r="D1666">
        <f t="shared" si="75"/>
        <v>115</v>
      </c>
      <c r="E1666" t="str">
        <f t="shared" si="76"/>
        <v>Székesfehérvári SZC Perczel Mór Technikum, Szakképző Iskola és Kollégium Elektronika és elektrotechnika</v>
      </c>
      <c r="F1666">
        <f t="shared" si="77"/>
        <v>0</v>
      </c>
    </row>
    <row r="1667" spans="1:6" x14ac:dyDescent="0.35">
      <c r="A1667" t="s">
        <v>2800</v>
      </c>
      <c r="B1667">
        <v>0</v>
      </c>
      <c r="D1667">
        <f t="shared" ref="D1667:D1730" si="78">LEN(A1667)</f>
        <v>93</v>
      </c>
      <c r="E1667" t="str">
        <f t="shared" ref="E1667:E1730" si="79">LEFT(A1667,D1667-12)</f>
        <v>Székesfehérvári SZC Perczel Mór Technikum, Szakképző Iskola és Kollégium Gépészet</v>
      </c>
      <c r="F1667">
        <f t="shared" ref="F1667:F1730" si="80">B1667</f>
        <v>0</v>
      </c>
    </row>
    <row r="1668" spans="1:6" x14ac:dyDescent="0.35">
      <c r="A1668" t="s">
        <v>2801</v>
      </c>
      <c r="B1668">
        <v>0</v>
      </c>
      <c r="D1668">
        <f t="shared" si="78"/>
        <v>109</v>
      </c>
      <c r="E1668" t="str">
        <f t="shared" si="79"/>
        <v>Székesfehérvári SZC Perczel Mór Technikum, Szakképző Iskola és Kollégium Informatika és távközlés</v>
      </c>
      <c r="F1668">
        <f t="shared" si="80"/>
        <v>0</v>
      </c>
    </row>
    <row r="1669" spans="1:6" x14ac:dyDescent="0.35">
      <c r="A1669" t="s">
        <v>2802</v>
      </c>
      <c r="B1669">
        <v>0</v>
      </c>
      <c r="D1669">
        <f t="shared" si="78"/>
        <v>97</v>
      </c>
      <c r="E1669" t="str">
        <f t="shared" si="79"/>
        <v>Székesfehérvári SZC Perczel Mór Technikum, Szakképző Iskola és Kollégium Kereskedelem</v>
      </c>
      <c r="F1669">
        <f t="shared" si="80"/>
        <v>0</v>
      </c>
    </row>
    <row r="1670" spans="1:6" x14ac:dyDescent="0.35">
      <c r="A1670" t="s">
        <v>2803</v>
      </c>
      <c r="B1670">
        <v>0</v>
      </c>
      <c r="D1670">
        <f t="shared" si="78"/>
        <v>118</v>
      </c>
      <c r="E1670" t="str">
        <f t="shared" si="79"/>
        <v>Székesfehérvári SZC Perczel Mór Technikum, Szakképző Iskola és Kollégium Specializált gép- és járműgyártás</v>
      </c>
      <c r="F1670">
        <f t="shared" si="80"/>
        <v>0</v>
      </c>
    </row>
    <row r="1671" spans="1:6" x14ac:dyDescent="0.35">
      <c r="A1671" t="s">
        <v>2804</v>
      </c>
      <c r="B1671">
        <v>0</v>
      </c>
      <c r="D1671">
        <f t="shared" si="78"/>
        <v>97</v>
      </c>
      <c r="E1671" t="str">
        <f t="shared" si="79"/>
        <v>Székesfehérvári SZC Széchenyi István Műszaki Technikum Elektronika és elektrotechnika</v>
      </c>
      <c r="F1671">
        <f t="shared" si="80"/>
        <v>0</v>
      </c>
    </row>
    <row r="1672" spans="1:6" x14ac:dyDescent="0.35">
      <c r="A1672" t="s">
        <v>2805</v>
      </c>
      <c r="B1672">
        <v>0</v>
      </c>
      <c r="D1672">
        <f t="shared" si="78"/>
        <v>75</v>
      </c>
      <c r="E1672" t="str">
        <f t="shared" si="79"/>
        <v>Székesfehérvári SZC Széchenyi István Műszaki Technikum Gépészet</v>
      </c>
      <c r="F1672">
        <f t="shared" si="80"/>
        <v>0</v>
      </c>
    </row>
    <row r="1673" spans="1:6" x14ac:dyDescent="0.35">
      <c r="A1673" t="s">
        <v>2806</v>
      </c>
      <c r="B1673">
        <v>20</v>
      </c>
      <c r="D1673">
        <f t="shared" si="78"/>
        <v>91</v>
      </c>
      <c r="E1673" t="str">
        <f t="shared" si="79"/>
        <v>Székesfehérvári SZC Széchenyi István Műszaki Technikum Informatika és távközlés</v>
      </c>
      <c r="F1673">
        <f t="shared" si="80"/>
        <v>20</v>
      </c>
    </row>
    <row r="1674" spans="1:6" x14ac:dyDescent="0.35">
      <c r="A1674" t="s">
        <v>2807</v>
      </c>
      <c r="B1674">
        <v>0</v>
      </c>
      <c r="D1674">
        <f t="shared" si="78"/>
        <v>100</v>
      </c>
      <c r="E1674" t="str">
        <f t="shared" si="79"/>
        <v>Székesfehérvári SZC Széchenyi István Műszaki Technikum Specializált gép- és járműgyártás</v>
      </c>
      <c r="F1674">
        <f t="shared" si="80"/>
        <v>0</v>
      </c>
    </row>
    <row r="1675" spans="1:6" x14ac:dyDescent="0.35">
      <c r="A1675" t="s">
        <v>2808</v>
      </c>
      <c r="B1675">
        <v>0</v>
      </c>
      <c r="D1675">
        <f t="shared" si="78"/>
        <v>93</v>
      </c>
      <c r="E1675" t="str">
        <f t="shared" si="79"/>
        <v>Székesfehérvári SZC Váci Mihály Technikum, Szakképző Iskola és Kollégium Gépészet</v>
      </c>
      <c r="F1675">
        <f t="shared" si="80"/>
        <v>0</v>
      </c>
    </row>
    <row r="1676" spans="1:6" x14ac:dyDescent="0.35">
      <c r="A1676" t="s">
        <v>2809</v>
      </c>
      <c r="B1676">
        <v>31</v>
      </c>
      <c r="D1676">
        <f t="shared" si="78"/>
        <v>118</v>
      </c>
      <c r="E1676" t="str">
        <f t="shared" si="79"/>
        <v>Székesfehérvári SZC Váci Mihály Technikum, Szakképző Iskola és Kollégium Specializált gép- és járműgyártás</v>
      </c>
      <c r="F1676">
        <f t="shared" si="80"/>
        <v>31</v>
      </c>
    </row>
    <row r="1677" spans="1:6" x14ac:dyDescent="0.35">
      <c r="A1677" t="s">
        <v>2810</v>
      </c>
      <c r="B1677">
        <v>0</v>
      </c>
      <c r="D1677">
        <f t="shared" si="78"/>
        <v>78</v>
      </c>
      <c r="E1677" t="str">
        <f t="shared" si="79"/>
        <v>Székesfehérvári SZC Vajda János Technikum Informatika és távközlés</v>
      </c>
      <c r="F1677">
        <f t="shared" si="80"/>
        <v>0</v>
      </c>
    </row>
    <row r="1678" spans="1:6" x14ac:dyDescent="0.35">
      <c r="A1678" t="s">
        <v>2811</v>
      </c>
      <c r="B1678">
        <v>0</v>
      </c>
      <c r="D1678">
        <f t="shared" si="78"/>
        <v>66</v>
      </c>
      <c r="E1678" t="str">
        <f t="shared" si="79"/>
        <v>Székesfehérvári SZC Vajda János Technikum Kereskedelem</v>
      </c>
      <c r="F1678">
        <f t="shared" si="80"/>
        <v>0</v>
      </c>
    </row>
    <row r="1679" spans="1:6" x14ac:dyDescent="0.35">
      <c r="A1679" t="s">
        <v>2812</v>
      </c>
      <c r="B1679">
        <v>0</v>
      </c>
      <c r="D1679">
        <f t="shared" si="78"/>
        <v>79</v>
      </c>
      <c r="E1679" t="str">
        <f t="shared" si="79"/>
        <v>Székesfehérvári SZC Vajda János Technikum Rendészet és közszolgálat</v>
      </c>
      <c r="F1679">
        <f t="shared" si="80"/>
        <v>0</v>
      </c>
    </row>
    <row r="1680" spans="1:6" x14ac:dyDescent="0.35">
      <c r="A1680" t="s">
        <v>2813</v>
      </c>
      <c r="B1680">
        <v>0</v>
      </c>
      <c r="D1680">
        <f t="shared" si="78"/>
        <v>89</v>
      </c>
      <c r="E1680" t="str">
        <f t="shared" si="79"/>
        <v>Székesfehérvári SZC Vörösmarty Mihály Technikum és Szakképző Iskola Építőipar</v>
      </c>
      <c r="F1680">
        <f t="shared" si="80"/>
        <v>0</v>
      </c>
    </row>
    <row r="1681" spans="1:6" x14ac:dyDescent="0.35">
      <c r="A1681" t="s">
        <v>2814</v>
      </c>
      <c r="B1681">
        <v>0</v>
      </c>
      <c r="D1681">
        <f t="shared" si="78"/>
        <v>94</v>
      </c>
      <c r="E1681" t="str">
        <f t="shared" si="79"/>
        <v>Székesfehérvári SZC Vörösmarty Mihály Technikum és Szakképző Iskola Épületgépészet</v>
      </c>
      <c r="F1681">
        <f t="shared" si="80"/>
        <v>0</v>
      </c>
    </row>
    <row r="1682" spans="1:6" x14ac:dyDescent="0.35">
      <c r="A1682" t="s">
        <v>2815</v>
      </c>
      <c r="B1682">
        <v>0</v>
      </c>
      <c r="D1682">
        <f t="shared" si="78"/>
        <v>96</v>
      </c>
      <c r="E1682" t="str">
        <f t="shared" si="79"/>
        <v>Székesfehérvári SZC Vörösmarty Mihály Technikum és Szakképző Iskola Fa- és bútoripar</v>
      </c>
      <c r="F1682">
        <f t="shared" si="80"/>
        <v>0</v>
      </c>
    </row>
    <row r="1683" spans="1:6" x14ac:dyDescent="0.35">
      <c r="A1683" t="s">
        <v>2816</v>
      </c>
      <c r="B1683">
        <v>0</v>
      </c>
      <c r="D1683">
        <f t="shared" si="78"/>
        <v>87</v>
      </c>
      <c r="E1683" t="str">
        <f t="shared" si="79"/>
        <v>Szent Anna Görögkatolikus Gimnázium és Technikum Gazdálkodás és menedzsment</v>
      </c>
      <c r="F1683">
        <f t="shared" si="80"/>
        <v>0</v>
      </c>
    </row>
    <row r="1684" spans="1:6" x14ac:dyDescent="0.35">
      <c r="A1684" t="s">
        <v>2817</v>
      </c>
      <c r="B1684">
        <v>0</v>
      </c>
      <c r="D1684">
        <f t="shared" si="78"/>
        <v>179</v>
      </c>
      <c r="E1684" t="str">
        <f t="shared" si="79"/>
        <v>Szent Bazil Görögkatolikus Óvoda, Általános Iskola, Gimnázium, Technikum, Szakképző Iskola, Készségfejlesztő Iskola és Kollégium Középiskolai Tagintézménye Egészségügy</v>
      </c>
      <c r="F1684">
        <f t="shared" si="80"/>
        <v>0</v>
      </c>
    </row>
    <row r="1685" spans="1:6" x14ac:dyDescent="0.35">
      <c r="A1685" t="s">
        <v>2818</v>
      </c>
      <c r="B1685">
        <v>48</v>
      </c>
      <c r="D1685">
        <f t="shared" si="78"/>
        <v>194</v>
      </c>
      <c r="E1685" t="str">
        <f t="shared" si="79"/>
        <v>Szent Bazil Görögkatolikus Óvoda, Általános Iskola, Gimnázium, Technikum, Szakképző Iskola, Készségfejlesztő Iskola és Kollégium Középiskolai Tagintézménye Gazdálkodás és menedzsment</v>
      </c>
      <c r="F1685">
        <f t="shared" si="80"/>
        <v>48</v>
      </c>
    </row>
    <row r="1686" spans="1:6" x14ac:dyDescent="0.35">
      <c r="A1686" t="s">
        <v>2819</v>
      </c>
      <c r="B1686">
        <v>0</v>
      </c>
      <c r="D1686">
        <f t="shared" si="78"/>
        <v>180</v>
      </c>
      <c r="E1686" t="str">
        <f t="shared" si="79"/>
        <v>Szent Bazil Görögkatolikus Óvoda, Általános Iskola, Gimnázium, Technikum, Szakképző Iskola, Készségfejlesztő Iskola és Kollégium Középiskolai Tagintézménye Kereskedelem</v>
      </c>
      <c r="F1686">
        <f t="shared" si="80"/>
        <v>0</v>
      </c>
    </row>
    <row r="1687" spans="1:6" x14ac:dyDescent="0.35">
      <c r="A1687" t="s">
        <v>2820</v>
      </c>
      <c r="B1687">
        <v>26</v>
      </c>
      <c r="D1687">
        <f t="shared" si="78"/>
        <v>177</v>
      </c>
      <c r="E1687" t="str">
        <f t="shared" si="79"/>
        <v>Szent Bazil Görögkatolikus Óvoda, Általános Iskola, Gimnázium, Technikum, Szakképző Iskola, Készségfejlesztő Iskola és Kollégium Középiskolai Tagintézménye Szépészet</v>
      </c>
      <c r="F1687">
        <f t="shared" si="80"/>
        <v>26</v>
      </c>
    </row>
    <row r="1688" spans="1:6" x14ac:dyDescent="0.35">
      <c r="A1688" t="s">
        <v>2821</v>
      </c>
      <c r="B1688">
        <v>16</v>
      </c>
      <c r="D1688">
        <f t="shared" si="78"/>
        <v>177</v>
      </c>
      <c r="E1688" t="str">
        <f t="shared" si="79"/>
        <v>Szent Bazil Görögkatolikus Óvoda, Általános Iskola, Gimnázium, Technikum, Szakképző Iskola, Készségfejlesztő Iskola és Kollégium Középiskolai Tagintézménye Szociális</v>
      </c>
      <c r="F1688">
        <f t="shared" si="80"/>
        <v>16</v>
      </c>
    </row>
    <row r="1689" spans="1:6" x14ac:dyDescent="0.35">
      <c r="A1689" t="s">
        <v>2822</v>
      </c>
      <c r="B1689">
        <v>0</v>
      </c>
      <c r="D1689">
        <f t="shared" si="78"/>
        <v>188</v>
      </c>
      <c r="E1689" t="str">
        <f t="shared" si="79"/>
        <v>Szent Bazil Görögkatolikus Óvoda, Általános Iskola, Gimnázium, Technikum, Szakképző Iskola, Készségfejlesztő Iskola és Kollégium Középiskolai Tagintézménye Turizmus-vendéglátás</v>
      </c>
      <c r="F1689">
        <f t="shared" si="80"/>
        <v>0</v>
      </c>
    </row>
    <row r="1690" spans="1:6" x14ac:dyDescent="0.35">
      <c r="A1690" t="s">
        <v>2823</v>
      </c>
      <c r="B1690">
        <v>0</v>
      </c>
      <c r="D1690">
        <f t="shared" si="78"/>
        <v>165</v>
      </c>
      <c r="E1690" t="str">
        <f t="shared" si="79"/>
        <v>Szent Bazil Görögkatolikus Óvoda, Általános Iskola, Gimnázium, Technikum, Szakképző Iskola, Készségfejlesztő Iskola és Kollégium Mezőgazdaság és erdészet</v>
      </c>
      <c r="F1690">
        <f t="shared" si="80"/>
        <v>0</v>
      </c>
    </row>
    <row r="1691" spans="1:6" x14ac:dyDescent="0.35">
      <c r="A1691" t="s">
        <v>2824</v>
      </c>
      <c r="B1691">
        <v>0</v>
      </c>
      <c r="D1691">
        <f t="shared" si="78"/>
        <v>161</v>
      </c>
      <c r="E1691" t="str">
        <f t="shared" si="79"/>
        <v>Szent Bazil Görögkatolikus Óvoda, Általános Iskola, Gimnázium, Technikum, Szakképző Iskola, Készségfejlesztő Iskola és Kollégium Turizmus-vendéglátás</v>
      </c>
      <c r="F1691">
        <f t="shared" si="80"/>
        <v>0</v>
      </c>
    </row>
    <row r="1692" spans="1:6" x14ac:dyDescent="0.35">
      <c r="A1692" t="s">
        <v>2825</v>
      </c>
      <c r="B1692">
        <v>0</v>
      </c>
      <c r="D1692">
        <f t="shared" si="78"/>
        <v>122</v>
      </c>
      <c r="E1692" t="str">
        <f t="shared" si="79"/>
        <v>Szent Benedek Technikum, Szakképző Iskola, Középiskola és Alapfokú Művészeti Iskola Gazdálkodás és menedzsment</v>
      </c>
      <c r="F1692">
        <f t="shared" si="80"/>
        <v>0</v>
      </c>
    </row>
    <row r="1693" spans="1:6" x14ac:dyDescent="0.35">
      <c r="A1693" t="s">
        <v>2826</v>
      </c>
      <c r="B1693">
        <v>0</v>
      </c>
      <c r="D1693">
        <f t="shared" si="78"/>
        <v>120</v>
      </c>
      <c r="E1693" t="str">
        <f t="shared" si="79"/>
        <v>Szent Benedek Technikum, Szakképző Iskola, Középiskola és Alapfokú Művészeti Iskola Informatika és távközlés</v>
      </c>
      <c r="F1693">
        <f t="shared" si="80"/>
        <v>0</v>
      </c>
    </row>
    <row r="1694" spans="1:6" x14ac:dyDescent="0.35">
      <c r="A1694" t="s">
        <v>2827</v>
      </c>
      <c r="B1694">
        <v>0</v>
      </c>
      <c r="D1694">
        <f t="shared" si="78"/>
        <v>108</v>
      </c>
      <c r="E1694" t="str">
        <f t="shared" si="79"/>
        <v>Szent Benedek Technikum, Szakképző Iskola, Középiskola és Alapfokú Művészeti Iskola Kereskedelem</v>
      </c>
      <c r="F1694">
        <f t="shared" si="80"/>
        <v>0</v>
      </c>
    </row>
    <row r="1695" spans="1:6" x14ac:dyDescent="0.35">
      <c r="A1695" t="s">
        <v>2828</v>
      </c>
      <c r="B1695">
        <v>0</v>
      </c>
      <c r="D1695">
        <f t="shared" si="78"/>
        <v>125</v>
      </c>
      <c r="E1695" t="str">
        <f t="shared" si="79"/>
        <v>Szent Benedek Technikum, Szakképző Iskola, Középiskola és Alapfokú Művészeti Iskola Közlekedés és szállítmányozás</v>
      </c>
      <c r="F1695">
        <f t="shared" si="80"/>
        <v>0</v>
      </c>
    </row>
    <row r="1696" spans="1:6" x14ac:dyDescent="0.35">
      <c r="A1696" t="s">
        <v>2829</v>
      </c>
      <c r="B1696">
        <v>0</v>
      </c>
      <c r="D1696">
        <f t="shared" si="78"/>
        <v>116</v>
      </c>
      <c r="E1696" t="str">
        <f t="shared" si="79"/>
        <v>Szent Benedek Technikum, Szakképző Iskola, Középiskola és Alapfokú Művészeti Iskola Turizmus-vendéglátás</v>
      </c>
      <c r="F1696">
        <f t="shared" si="80"/>
        <v>0</v>
      </c>
    </row>
    <row r="1697" spans="1:6" x14ac:dyDescent="0.35">
      <c r="A1697" t="s">
        <v>2830</v>
      </c>
      <c r="B1697">
        <v>36</v>
      </c>
      <c r="D1697">
        <f t="shared" si="78"/>
        <v>65</v>
      </c>
      <c r="E1697" t="str">
        <f t="shared" si="79"/>
        <v>Szent György Hang- és Filmművészeti Technikum Kreatív</v>
      </c>
      <c r="F1697">
        <f t="shared" si="80"/>
        <v>36</v>
      </c>
    </row>
    <row r="1698" spans="1:6" x14ac:dyDescent="0.35">
      <c r="A1698" t="s">
        <v>2831</v>
      </c>
      <c r="B1698">
        <v>9</v>
      </c>
      <c r="D1698">
        <f t="shared" si="78"/>
        <v>84</v>
      </c>
      <c r="E1698" t="str">
        <f t="shared" si="79"/>
        <v>Szent István Katolikus Technikum és Gimnázium Gazdálkodás és menedzsment</v>
      </c>
      <c r="F1698">
        <f t="shared" si="80"/>
        <v>9</v>
      </c>
    </row>
    <row r="1699" spans="1:6" x14ac:dyDescent="0.35">
      <c r="A1699" t="s">
        <v>2832</v>
      </c>
      <c r="B1699">
        <v>24</v>
      </c>
      <c r="D1699">
        <f t="shared" si="78"/>
        <v>82</v>
      </c>
      <c r="E1699" t="str">
        <f t="shared" si="79"/>
        <v>Szent István Katolikus Technikum és Gimnázium Informatika és távközlés</v>
      </c>
      <c r="F1699">
        <f t="shared" si="80"/>
        <v>24</v>
      </c>
    </row>
    <row r="1700" spans="1:6" x14ac:dyDescent="0.35">
      <c r="A1700" t="s">
        <v>2833</v>
      </c>
      <c r="B1700">
        <v>14</v>
      </c>
      <c r="D1700">
        <f t="shared" si="78"/>
        <v>112</v>
      </c>
      <c r="E1700" t="str">
        <f t="shared" si="79"/>
        <v>Szent József Katolikus Elektronikai Technikum, Gimnázium és Kollégium Elektronika és elektrotechnika</v>
      </c>
      <c r="F1700">
        <f t="shared" si="80"/>
        <v>14</v>
      </c>
    </row>
    <row r="1701" spans="1:6" x14ac:dyDescent="0.35">
      <c r="A1701" t="s">
        <v>2834</v>
      </c>
      <c r="B1701">
        <v>0</v>
      </c>
      <c r="D1701">
        <f t="shared" si="78"/>
        <v>91</v>
      </c>
      <c r="E1701" t="str">
        <f t="shared" si="79"/>
        <v>Szent József Katolikus Elektronikai Technikum, Gimnázium és Kollégium Építőipar</v>
      </c>
      <c r="F1701">
        <f t="shared" si="80"/>
        <v>0</v>
      </c>
    </row>
    <row r="1702" spans="1:6" x14ac:dyDescent="0.35">
      <c r="A1702" t="s">
        <v>2835</v>
      </c>
      <c r="B1702">
        <v>18</v>
      </c>
      <c r="D1702">
        <f t="shared" si="78"/>
        <v>108</v>
      </c>
      <c r="E1702" t="str">
        <f t="shared" si="79"/>
        <v>Szent József Katolikus Elektronikai Technikum, Gimnázium és Kollégium Gazdálkodás és menedzsment</v>
      </c>
      <c r="F1702">
        <f t="shared" si="80"/>
        <v>18</v>
      </c>
    </row>
    <row r="1703" spans="1:6" x14ac:dyDescent="0.35">
      <c r="A1703" t="s">
        <v>2836</v>
      </c>
      <c r="B1703">
        <v>16</v>
      </c>
      <c r="D1703">
        <f t="shared" si="78"/>
        <v>106</v>
      </c>
      <c r="E1703" t="str">
        <f t="shared" si="79"/>
        <v>Szent József Katolikus Elektronikai Technikum, Gimnázium és Kollégium Informatika és távközlés</v>
      </c>
      <c r="F1703">
        <f t="shared" si="80"/>
        <v>16</v>
      </c>
    </row>
    <row r="1704" spans="1:6" x14ac:dyDescent="0.35">
      <c r="A1704" t="s">
        <v>2837</v>
      </c>
      <c r="B1704">
        <v>0</v>
      </c>
      <c r="D1704">
        <f t="shared" si="78"/>
        <v>94</v>
      </c>
      <c r="E1704" t="str">
        <f t="shared" si="79"/>
        <v>Szent József Katolikus Elektronikai Technikum, Gimnázium és Kollégium Kereskedelem</v>
      </c>
      <c r="F1704">
        <f t="shared" si="80"/>
        <v>0</v>
      </c>
    </row>
    <row r="1705" spans="1:6" x14ac:dyDescent="0.35">
      <c r="A1705" t="s">
        <v>2838</v>
      </c>
      <c r="B1705">
        <v>0</v>
      </c>
      <c r="D1705">
        <f t="shared" si="78"/>
        <v>106</v>
      </c>
      <c r="E1705" t="str">
        <f t="shared" si="79"/>
        <v>Szent József Katolikus Elektronikai Technikum, Gimnázium és Kollégium Mezőgazdaság és erdészet</v>
      </c>
      <c r="F1705">
        <f t="shared" si="80"/>
        <v>0</v>
      </c>
    </row>
    <row r="1706" spans="1:6" x14ac:dyDescent="0.35">
      <c r="A1706" t="s">
        <v>2839</v>
      </c>
      <c r="B1706">
        <v>0</v>
      </c>
      <c r="D1706">
        <f t="shared" si="78"/>
        <v>115</v>
      </c>
      <c r="E1706" t="str">
        <f t="shared" si="79"/>
        <v>Szent József Katolikus Elektronikai Technikum, Gimnázium és Kollégium Specializált gép- és járműgyártás</v>
      </c>
      <c r="F1706">
        <f t="shared" si="80"/>
        <v>0</v>
      </c>
    </row>
    <row r="1707" spans="1:6" x14ac:dyDescent="0.35">
      <c r="A1707" t="s">
        <v>2840</v>
      </c>
      <c r="B1707">
        <v>0</v>
      </c>
      <c r="D1707">
        <f t="shared" si="78"/>
        <v>102</v>
      </c>
      <c r="E1707" t="str">
        <f t="shared" si="79"/>
        <v>Szent József Katolikus Elektronikai Technikum, Gimnázium és Kollégium Turizmus-vendéglátás</v>
      </c>
      <c r="F1707">
        <f t="shared" si="80"/>
        <v>0</v>
      </c>
    </row>
    <row r="1708" spans="1:6" x14ac:dyDescent="0.35">
      <c r="A1708" t="s">
        <v>2841</v>
      </c>
      <c r="B1708">
        <v>20</v>
      </c>
      <c r="D1708">
        <f t="shared" si="78"/>
        <v>74</v>
      </c>
      <c r="E1708" t="str">
        <f t="shared" si="79"/>
        <v>Szent László Görögkatolikus Gimnázium és Technikum Egészségügy</v>
      </c>
      <c r="F1708">
        <f t="shared" si="80"/>
        <v>20</v>
      </c>
    </row>
    <row r="1709" spans="1:6" x14ac:dyDescent="0.35">
      <c r="A1709" t="s">
        <v>2842</v>
      </c>
      <c r="B1709">
        <v>0</v>
      </c>
      <c r="D1709">
        <f t="shared" si="78"/>
        <v>72</v>
      </c>
      <c r="E1709" t="str">
        <f t="shared" si="79"/>
        <v>Szent László Görögkatolikus Gimnázium és Technikum Szociális</v>
      </c>
      <c r="F1709">
        <f t="shared" si="80"/>
        <v>0</v>
      </c>
    </row>
    <row r="1710" spans="1:6" x14ac:dyDescent="0.35">
      <c r="A1710" t="s">
        <v>2843</v>
      </c>
      <c r="B1710">
        <v>0</v>
      </c>
      <c r="D1710">
        <f t="shared" si="78"/>
        <v>101</v>
      </c>
      <c r="E1710" t="str">
        <f t="shared" si="79"/>
        <v>Szentannai Sámuel Református Gimnázium, Technikum és Kollégium Gazdálkodás és menedzsment</v>
      </c>
      <c r="F1710">
        <f t="shared" si="80"/>
        <v>0</v>
      </c>
    </row>
    <row r="1711" spans="1:6" x14ac:dyDescent="0.35">
      <c r="A1711" t="s">
        <v>2844</v>
      </c>
      <c r="B1711">
        <v>0</v>
      </c>
      <c r="D1711">
        <f t="shared" si="78"/>
        <v>101</v>
      </c>
      <c r="E1711" t="str">
        <f t="shared" si="79"/>
        <v>Szentannai Sámuel Református Gimnázium, Technikum és Kollégium Környezetvédelem és vízügy</v>
      </c>
      <c r="F1711">
        <f t="shared" si="80"/>
        <v>0</v>
      </c>
    </row>
    <row r="1712" spans="1:6" x14ac:dyDescent="0.35">
      <c r="A1712" t="s">
        <v>2845</v>
      </c>
      <c r="B1712">
        <v>0</v>
      </c>
      <c r="D1712">
        <f t="shared" si="78"/>
        <v>99</v>
      </c>
      <c r="E1712" t="str">
        <f t="shared" si="79"/>
        <v>Szentannai Sámuel Református Gimnázium, Technikum és Kollégium Mezőgazdaság és erdészet</v>
      </c>
      <c r="F1712">
        <f t="shared" si="80"/>
        <v>0</v>
      </c>
    </row>
    <row r="1713" spans="1:6" x14ac:dyDescent="0.35">
      <c r="A1713" t="s">
        <v>2846</v>
      </c>
      <c r="B1713">
        <v>0</v>
      </c>
      <c r="D1713">
        <f t="shared" si="78"/>
        <v>100</v>
      </c>
      <c r="E1713" t="str">
        <f t="shared" si="79"/>
        <v>Szentannai Sámuel Református Gimnázium, Technikum és Kollégium Rendészet és közszolgálat</v>
      </c>
      <c r="F1713">
        <f t="shared" si="80"/>
        <v>0</v>
      </c>
    </row>
    <row r="1714" spans="1:6" x14ac:dyDescent="0.35">
      <c r="A1714" t="s">
        <v>2847</v>
      </c>
      <c r="B1714">
        <v>0</v>
      </c>
      <c r="D1714">
        <f t="shared" si="78"/>
        <v>67</v>
      </c>
      <c r="E1714" t="str">
        <f t="shared" si="79"/>
        <v>Szerencsi SZC Encsi Aba Sámuel Szakképző Iskola Előkész</v>
      </c>
      <c r="F1714">
        <f t="shared" si="80"/>
        <v>0</v>
      </c>
    </row>
    <row r="1715" spans="1:6" x14ac:dyDescent="0.35">
      <c r="A1715" t="s">
        <v>2848</v>
      </c>
      <c r="B1715">
        <v>0</v>
      </c>
      <c r="D1715">
        <f t="shared" si="78"/>
        <v>69</v>
      </c>
      <c r="E1715" t="str">
        <f t="shared" si="79"/>
        <v>Szerencsi SZC Encsi Aba Sámuel Szakképző Iskola Építőipar</v>
      </c>
      <c r="F1715">
        <f t="shared" si="80"/>
        <v>0</v>
      </c>
    </row>
    <row r="1716" spans="1:6" x14ac:dyDescent="0.35">
      <c r="A1716" t="s">
        <v>2849</v>
      </c>
      <c r="B1716">
        <v>0</v>
      </c>
      <c r="D1716">
        <f t="shared" si="78"/>
        <v>68</v>
      </c>
      <c r="E1716" t="str">
        <f t="shared" si="79"/>
        <v>Szerencsi SZC Encsi Aba Sámuel Szakképző Iskola Gépészet</v>
      </c>
      <c r="F1716">
        <f t="shared" si="80"/>
        <v>0</v>
      </c>
    </row>
    <row r="1717" spans="1:6" x14ac:dyDescent="0.35">
      <c r="A1717" t="s">
        <v>2850</v>
      </c>
      <c r="B1717">
        <v>0</v>
      </c>
      <c r="D1717">
        <f t="shared" si="78"/>
        <v>67</v>
      </c>
      <c r="E1717" t="str">
        <f t="shared" si="79"/>
        <v>Szerencsi SZC Encsi Aba Sámuel Szakképző Iskola Kreatív</v>
      </c>
      <c r="F1717">
        <f t="shared" si="80"/>
        <v>0</v>
      </c>
    </row>
    <row r="1718" spans="1:6" x14ac:dyDescent="0.35">
      <c r="A1718" t="s">
        <v>2851</v>
      </c>
      <c r="B1718">
        <v>0</v>
      </c>
      <c r="D1718">
        <f t="shared" si="78"/>
        <v>69</v>
      </c>
      <c r="E1718" t="str">
        <f t="shared" si="79"/>
        <v>Szerencsi SZC Encsi Aba Sámuel Szakképző Iskola Szociális</v>
      </c>
      <c r="F1718">
        <f t="shared" si="80"/>
        <v>0</v>
      </c>
    </row>
    <row r="1719" spans="1:6" x14ac:dyDescent="0.35">
      <c r="A1719" t="s">
        <v>2852</v>
      </c>
      <c r="B1719">
        <v>0</v>
      </c>
      <c r="D1719">
        <f t="shared" si="78"/>
        <v>111</v>
      </c>
      <c r="E1719" t="str">
        <f t="shared" si="79"/>
        <v>Szerencsi SZC Műszaki és Szolgáltatási Technikum és Szakképző Iskola Elektronika és elektrotechnika</v>
      </c>
      <c r="F1719">
        <f t="shared" si="80"/>
        <v>0</v>
      </c>
    </row>
    <row r="1720" spans="1:6" x14ac:dyDescent="0.35">
      <c r="A1720" t="s">
        <v>2853</v>
      </c>
      <c r="B1720">
        <v>0</v>
      </c>
      <c r="D1720">
        <f t="shared" si="78"/>
        <v>95</v>
      </c>
      <c r="E1720" t="str">
        <f t="shared" si="79"/>
        <v>Szerencsi SZC Műszaki és Szolgáltatási Technikum és Szakképző Iskola Élelmiszeripar</v>
      </c>
      <c r="F1720">
        <f t="shared" si="80"/>
        <v>0</v>
      </c>
    </row>
    <row r="1721" spans="1:6" x14ac:dyDescent="0.35">
      <c r="A1721" t="s">
        <v>2854</v>
      </c>
      <c r="B1721">
        <v>0</v>
      </c>
      <c r="D1721">
        <f t="shared" si="78"/>
        <v>95</v>
      </c>
      <c r="E1721" t="str">
        <f t="shared" si="79"/>
        <v>Szerencsi SZC Műszaki és Szolgáltatási Technikum és Szakképző Iskola Épületgépészet</v>
      </c>
      <c r="F1721">
        <f t="shared" si="80"/>
        <v>0</v>
      </c>
    </row>
    <row r="1722" spans="1:6" x14ac:dyDescent="0.35">
      <c r="A1722" t="s">
        <v>2855</v>
      </c>
      <c r="B1722">
        <v>0</v>
      </c>
      <c r="D1722">
        <f t="shared" si="78"/>
        <v>97</v>
      </c>
      <c r="E1722" t="str">
        <f t="shared" si="79"/>
        <v>Szerencsi SZC Műszaki és Szolgáltatási Technikum és Szakképző Iskola Fa- és bútoripar</v>
      </c>
      <c r="F1722">
        <f t="shared" si="80"/>
        <v>0</v>
      </c>
    </row>
    <row r="1723" spans="1:6" x14ac:dyDescent="0.35">
      <c r="A1723" t="s">
        <v>2856</v>
      </c>
      <c r="B1723">
        <v>0</v>
      </c>
      <c r="D1723">
        <f t="shared" si="78"/>
        <v>89</v>
      </c>
      <c r="E1723" t="str">
        <f t="shared" si="79"/>
        <v>Szerencsi SZC Műszaki és Szolgáltatási Technikum és Szakképző Iskola Gépészet</v>
      </c>
      <c r="F1723">
        <f t="shared" si="80"/>
        <v>0</v>
      </c>
    </row>
    <row r="1724" spans="1:6" x14ac:dyDescent="0.35">
      <c r="A1724" t="s">
        <v>2857</v>
      </c>
      <c r="B1724">
        <v>0</v>
      </c>
      <c r="D1724">
        <f t="shared" si="78"/>
        <v>105</v>
      </c>
      <c r="E1724" t="str">
        <f t="shared" si="79"/>
        <v>Szerencsi SZC Műszaki és Szolgáltatási Technikum és Szakképző Iskola Informatika és távközlés</v>
      </c>
      <c r="F1724">
        <f t="shared" si="80"/>
        <v>0</v>
      </c>
    </row>
    <row r="1725" spans="1:6" x14ac:dyDescent="0.35">
      <c r="A1725" t="s">
        <v>2858</v>
      </c>
      <c r="B1725">
        <v>0</v>
      </c>
      <c r="D1725">
        <f t="shared" si="78"/>
        <v>88</v>
      </c>
      <c r="E1725" t="str">
        <f t="shared" si="79"/>
        <v>Szerencsi SZC Műszaki és Szolgáltatási Technikum és Szakképző Iskola Kreatív</v>
      </c>
      <c r="F1725">
        <f t="shared" si="80"/>
        <v>0</v>
      </c>
    </row>
    <row r="1726" spans="1:6" x14ac:dyDescent="0.35">
      <c r="A1726" t="s">
        <v>2859</v>
      </c>
      <c r="B1726">
        <v>0</v>
      </c>
      <c r="D1726">
        <f t="shared" si="78"/>
        <v>114</v>
      </c>
      <c r="E1726" t="str">
        <f t="shared" si="79"/>
        <v>Szerencsi SZC Műszaki és Szolgáltatási Technikum és Szakképző Iskola Specializált gép- és járműgyártás</v>
      </c>
      <c r="F1726">
        <f t="shared" si="80"/>
        <v>0</v>
      </c>
    </row>
    <row r="1727" spans="1:6" x14ac:dyDescent="0.35">
      <c r="A1727" t="s">
        <v>2860</v>
      </c>
      <c r="B1727">
        <v>14</v>
      </c>
      <c r="D1727">
        <f t="shared" si="78"/>
        <v>90</v>
      </c>
      <c r="E1727" t="str">
        <f t="shared" si="79"/>
        <v>Szerencsi SZC Műszaki és Szolgáltatási Technikum és Szakképző Iskola Szépészet</v>
      </c>
      <c r="F1727">
        <f t="shared" si="80"/>
        <v>14</v>
      </c>
    </row>
    <row r="1728" spans="1:6" x14ac:dyDescent="0.35">
      <c r="A1728" t="s">
        <v>2861</v>
      </c>
      <c r="B1728">
        <v>0</v>
      </c>
      <c r="D1728">
        <f t="shared" si="78"/>
        <v>109</v>
      </c>
      <c r="E1728" t="str">
        <f t="shared" si="79"/>
        <v>Szerencsi SZC Sátoraljaújhelyi Kossuth Lajos Technikum, Szakképző Iskola és Gimnázium Egészségügy</v>
      </c>
      <c r="F1728">
        <f t="shared" si="80"/>
        <v>0</v>
      </c>
    </row>
    <row r="1729" spans="1:6" x14ac:dyDescent="0.35">
      <c r="A1729" t="s">
        <v>2862</v>
      </c>
      <c r="B1729">
        <v>0</v>
      </c>
      <c r="D1729">
        <f t="shared" si="78"/>
        <v>127</v>
      </c>
      <c r="E1729" t="str">
        <f t="shared" si="79"/>
        <v>Szerencsi SZC Sátoraljaújhelyi Kossuth Lajos Technikum, Szakképző Iskola és Gimnázium Közlekedés és szállítmányozás</v>
      </c>
      <c r="F1729">
        <f t="shared" si="80"/>
        <v>0</v>
      </c>
    </row>
    <row r="1730" spans="1:6" x14ac:dyDescent="0.35">
      <c r="A1730" t="s">
        <v>2863</v>
      </c>
      <c r="B1730">
        <v>0</v>
      </c>
      <c r="D1730">
        <f t="shared" si="78"/>
        <v>123</v>
      </c>
      <c r="E1730" t="str">
        <f t="shared" si="79"/>
        <v>Szerencsi SZC Sátoraljaújhelyi Kossuth Lajos Technikum, Szakképző Iskola és Gimnázium Rendészet és közszolgálat</v>
      </c>
      <c r="F1730">
        <f t="shared" si="80"/>
        <v>0</v>
      </c>
    </row>
    <row r="1731" spans="1:6" x14ac:dyDescent="0.35">
      <c r="A1731" t="s">
        <v>2864</v>
      </c>
      <c r="B1731">
        <v>0</v>
      </c>
      <c r="D1731">
        <f t="shared" ref="D1731:D1794" si="81">LEN(A1731)</f>
        <v>107</v>
      </c>
      <c r="E1731" t="str">
        <f t="shared" ref="E1731:E1794" si="82">LEFT(A1731,D1731-12)</f>
        <v>Szerencsi SZC Sátoraljaújhelyi Kossuth Lajos Technikum, Szakképző Iskola és Gimnázium Szociális</v>
      </c>
      <c r="F1731">
        <f t="shared" ref="F1731:F1794" si="83">B1731</f>
        <v>0</v>
      </c>
    </row>
    <row r="1732" spans="1:6" x14ac:dyDescent="0.35">
      <c r="A1732" t="s">
        <v>2865</v>
      </c>
      <c r="B1732">
        <v>0</v>
      </c>
      <c r="D1732">
        <f t="shared" si="81"/>
        <v>118</v>
      </c>
      <c r="E1732" t="str">
        <f t="shared" si="82"/>
        <v>Szerencsi SZC Sátoraljaújhelyi Kossuth Lajos Technikum, Szakképző Iskola és Gimnázium Turizmus-vendéglátás</v>
      </c>
      <c r="F1732">
        <f t="shared" si="83"/>
        <v>0</v>
      </c>
    </row>
    <row r="1733" spans="1:6" x14ac:dyDescent="0.35">
      <c r="A1733" t="s">
        <v>2866</v>
      </c>
      <c r="B1733">
        <v>0</v>
      </c>
      <c r="D1733">
        <f t="shared" si="81"/>
        <v>97</v>
      </c>
      <c r="E1733" t="str">
        <f t="shared" si="82"/>
        <v>Szerencsi SZC Sátoraljaújhelyi Trefort Ágoston Szakképző Iskola Bányászat és kohászat</v>
      </c>
      <c r="F1733">
        <f t="shared" si="83"/>
        <v>0</v>
      </c>
    </row>
    <row r="1734" spans="1:6" x14ac:dyDescent="0.35">
      <c r="A1734" t="s">
        <v>2867</v>
      </c>
      <c r="B1734">
        <v>0</v>
      </c>
      <c r="D1734">
        <f t="shared" si="81"/>
        <v>84</v>
      </c>
      <c r="E1734" t="str">
        <f t="shared" si="82"/>
        <v>Szerencsi SZC Sátoraljaújhelyi Trefort Ágoston Szakképző Iskola Gépészet</v>
      </c>
      <c r="F1734">
        <f t="shared" si="83"/>
        <v>0</v>
      </c>
    </row>
    <row r="1735" spans="1:6" x14ac:dyDescent="0.35">
      <c r="A1735" t="s">
        <v>2868</v>
      </c>
      <c r="B1735">
        <v>0</v>
      </c>
      <c r="D1735">
        <f t="shared" si="81"/>
        <v>88</v>
      </c>
      <c r="E1735" t="str">
        <f t="shared" si="82"/>
        <v>Szerencsi SZC Sátoraljaújhelyi Trefort Ágoston Szakképző Iskola Kereskedelem</v>
      </c>
      <c r="F1735">
        <f t="shared" si="83"/>
        <v>0</v>
      </c>
    </row>
    <row r="1736" spans="1:6" x14ac:dyDescent="0.35">
      <c r="A1736" t="s">
        <v>2869</v>
      </c>
      <c r="B1736">
        <v>0</v>
      </c>
      <c r="D1736">
        <f t="shared" si="81"/>
        <v>96</v>
      </c>
      <c r="E1736" t="str">
        <f t="shared" si="82"/>
        <v>Szerencsi SZC Sátoraljaújhelyi Trefort Ágoston Szakképző Iskola Turizmus-vendéglátás</v>
      </c>
      <c r="F1736">
        <f t="shared" si="83"/>
        <v>0</v>
      </c>
    </row>
    <row r="1737" spans="1:6" x14ac:dyDescent="0.35">
      <c r="A1737" t="s">
        <v>2870</v>
      </c>
      <c r="B1737">
        <v>0</v>
      </c>
      <c r="D1737">
        <f t="shared" si="81"/>
        <v>115</v>
      </c>
      <c r="E1737" t="str">
        <f t="shared" si="82"/>
        <v>Szerencsi SZC Tiszaújvárosi Brassai Sámuel Technikum és Szakképző Iskola Elektronika és elektrotechnika</v>
      </c>
      <c r="F1737">
        <f t="shared" si="83"/>
        <v>0</v>
      </c>
    </row>
    <row r="1738" spans="1:6" x14ac:dyDescent="0.35">
      <c r="A1738" t="s">
        <v>2871</v>
      </c>
      <c r="B1738">
        <v>0</v>
      </c>
      <c r="D1738">
        <f t="shared" si="81"/>
        <v>99</v>
      </c>
      <c r="E1738" t="str">
        <f t="shared" si="82"/>
        <v>Szerencsi SZC Tiszaújvárosi Brassai Sámuel Technikum és Szakképző Iskola Épületgépészet</v>
      </c>
      <c r="F1738">
        <f t="shared" si="83"/>
        <v>0</v>
      </c>
    </row>
    <row r="1739" spans="1:6" x14ac:dyDescent="0.35">
      <c r="A1739" t="s">
        <v>2872</v>
      </c>
      <c r="B1739">
        <v>0</v>
      </c>
      <c r="D1739">
        <f t="shared" si="81"/>
        <v>111</v>
      </c>
      <c r="E1739" t="str">
        <f t="shared" si="82"/>
        <v>Szerencsi SZC Tiszaújvárosi Brassai Sámuel Technikum és Szakképző Iskola Gazdálkodás és menedzsment</v>
      </c>
      <c r="F1739">
        <f t="shared" si="83"/>
        <v>0</v>
      </c>
    </row>
    <row r="1740" spans="1:6" x14ac:dyDescent="0.35">
      <c r="A1740" t="s">
        <v>2873</v>
      </c>
      <c r="B1740">
        <v>0</v>
      </c>
      <c r="D1740">
        <f t="shared" si="81"/>
        <v>93</v>
      </c>
      <c r="E1740" t="str">
        <f t="shared" si="82"/>
        <v>Szerencsi SZC Tiszaújvárosi Brassai Sámuel Technikum és Szakképző Iskola Gépészet</v>
      </c>
      <c r="F1740">
        <f t="shared" si="83"/>
        <v>0</v>
      </c>
    </row>
    <row r="1741" spans="1:6" x14ac:dyDescent="0.35">
      <c r="A1741" t="s">
        <v>2874</v>
      </c>
      <c r="B1741">
        <v>0</v>
      </c>
      <c r="D1741">
        <f t="shared" si="81"/>
        <v>109</v>
      </c>
      <c r="E1741" t="str">
        <f t="shared" si="82"/>
        <v>Szerencsi SZC Tiszaújvárosi Brassai Sámuel Technikum és Szakképző Iskola Informatika és távközlés</v>
      </c>
      <c r="F1741">
        <f t="shared" si="83"/>
        <v>0</v>
      </c>
    </row>
    <row r="1742" spans="1:6" x14ac:dyDescent="0.35">
      <c r="A1742" t="s">
        <v>2875</v>
      </c>
      <c r="B1742">
        <v>0</v>
      </c>
      <c r="D1742">
        <f t="shared" si="81"/>
        <v>118</v>
      </c>
      <c r="E1742" t="str">
        <f t="shared" si="82"/>
        <v>Szerencsi SZC Tiszaújvárosi Brassai Sámuel Technikum és Szakképző Iskola Specializált gép- és járműgyártás</v>
      </c>
      <c r="F1742">
        <f t="shared" si="83"/>
        <v>0</v>
      </c>
    </row>
    <row r="1743" spans="1:6" x14ac:dyDescent="0.35">
      <c r="A1743" t="s">
        <v>2876</v>
      </c>
      <c r="B1743">
        <v>0</v>
      </c>
      <c r="D1743">
        <f t="shared" si="81"/>
        <v>94</v>
      </c>
      <c r="E1743" t="str">
        <f t="shared" si="82"/>
        <v>Szerencsi SZC Tiszaújvárosi Brassai Sámuel Technikum és Szakképző Iskola Szociális</v>
      </c>
      <c r="F1743">
        <f t="shared" si="83"/>
        <v>0</v>
      </c>
    </row>
    <row r="1744" spans="1:6" x14ac:dyDescent="0.35">
      <c r="A1744" t="s">
        <v>2877</v>
      </c>
      <c r="B1744">
        <v>0</v>
      </c>
      <c r="D1744">
        <f t="shared" si="81"/>
        <v>104</v>
      </c>
      <c r="E1744" t="str">
        <f t="shared" si="82"/>
        <v>Szerencsi SZC Tokaji Ferenc Technikum, Szakgimnázium és Gimnázium Gazdálkodás és menedzsment</v>
      </c>
      <c r="F1744">
        <f t="shared" si="83"/>
        <v>0</v>
      </c>
    </row>
    <row r="1745" spans="1:6" x14ac:dyDescent="0.35">
      <c r="A1745" t="s">
        <v>2878</v>
      </c>
      <c r="B1745">
        <v>0</v>
      </c>
      <c r="D1745">
        <f t="shared" si="81"/>
        <v>102</v>
      </c>
      <c r="E1745" t="str">
        <f t="shared" si="82"/>
        <v>Szerencsi SZC Tokaji Ferenc Technikum, Szakgimnázium és Gimnázium Informatika és távközlés</v>
      </c>
      <c r="F1745">
        <f t="shared" si="83"/>
        <v>0</v>
      </c>
    </row>
    <row r="1746" spans="1:6" x14ac:dyDescent="0.35">
      <c r="A1746" t="s">
        <v>2879</v>
      </c>
      <c r="B1746">
        <v>0</v>
      </c>
      <c r="D1746">
        <f t="shared" si="81"/>
        <v>104</v>
      </c>
      <c r="E1746" t="str">
        <f t="shared" si="82"/>
        <v>Szerencsi SZC Tokaji Ferenc Technikum, Szakgimnázium és Gimnázium Környezetvédelem és vízügy</v>
      </c>
      <c r="F1746">
        <f t="shared" si="83"/>
        <v>0</v>
      </c>
    </row>
    <row r="1747" spans="1:6" x14ac:dyDescent="0.35">
      <c r="A1747" t="s">
        <v>2880</v>
      </c>
      <c r="B1747">
        <v>0</v>
      </c>
      <c r="D1747">
        <f t="shared" si="81"/>
        <v>103</v>
      </c>
      <c r="E1747" t="str">
        <f t="shared" si="82"/>
        <v>Szerencsi SZC Tokaji Ferenc Technikum, Szakgimnázium és Gimnázium Rendészet és közszolgálat</v>
      </c>
      <c r="F1747">
        <f t="shared" si="83"/>
        <v>0</v>
      </c>
    </row>
    <row r="1748" spans="1:6" x14ac:dyDescent="0.35">
      <c r="A1748" t="s">
        <v>2881</v>
      </c>
      <c r="B1748">
        <v>0</v>
      </c>
      <c r="D1748">
        <f t="shared" si="81"/>
        <v>83</v>
      </c>
      <c r="E1748" t="str">
        <f t="shared" si="82"/>
        <v>Szerencsi SZC Tokaji Ferenc Technikum, Szakgimnázium és Gimnázium Sport</v>
      </c>
      <c r="F1748">
        <f t="shared" si="83"/>
        <v>0</v>
      </c>
    </row>
    <row r="1749" spans="1:6" x14ac:dyDescent="0.35">
      <c r="A1749" t="s">
        <v>2882</v>
      </c>
      <c r="B1749">
        <v>0</v>
      </c>
      <c r="D1749">
        <f t="shared" si="81"/>
        <v>98</v>
      </c>
      <c r="E1749" t="str">
        <f t="shared" si="82"/>
        <v>Szerencsi SZC Tokaji Ferenc Technikum, Szakgimnázium és Gimnázium Turizmus-vendéglátás</v>
      </c>
      <c r="F1749">
        <f t="shared" si="83"/>
        <v>0</v>
      </c>
    </row>
    <row r="1750" spans="1:6" x14ac:dyDescent="0.35">
      <c r="A1750" t="s">
        <v>2883</v>
      </c>
      <c r="B1750">
        <v>0</v>
      </c>
      <c r="D1750">
        <f t="shared" si="81"/>
        <v>115</v>
      </c>
      <c r="E1750" t="str">
        <f t="shared" si="82"/>
        <v>Szivárvány Baptista Szakképző Iskola, Technikum, Általános Iskola, Szakiskola és Gimnázium Kereskedelem</v>
      </c>
      <c r="F1750">
        <f t="shared" si="83"/>
        <v>0</v>
      </c>
    </row>
    <row r="1751" spans="1:6" x14ac:dyDescent="0.35">
      <c r="A1751" t="s">
        <v>2884</v>
      </c>
      <c r="B1751">
        <v>0</v>
      </c>
      <c r="D1751">
        <f t="shared" si="81"/>
        <v>123</v>
      </c>
      <c r="E1751" t="str">
        <f t="shared" si="82"/>
        <v>Szivárvány Baptista Szakképző Iskola, Technikum, Általános Iskola, Szakiskola és Gimnázium Turizmus-vendéglátás</v>
      </c>
      <c r="F1751">
        <f t="shared" si="83"/>
        <v>0</v>
      </c>
    </row>
    <row r="1752" spans="1:6" x14ac:dyDescent="0.35">
      <c r="A1752" t="s">
        <v>2885</v>
      </c>
      <c r="B1752">
        <v>0</v>
      </c>
      <c r="D1752">
        <f t="shared" si="81"/>
        <v>106</v>
      </c>
      <c r="E1752" t="str">
        <f t="shared" si="82"/>
        <v>Szolnoki SZC Baross Gábor Műszaki Technikum és Szakképző Iskola Elektronika és elektrotechnika</v>
      </c>
      <c r="F1752">
        <f t="shared" si="83"/>
        <v>0</v>
      </c>
    </row>
    <row r="1753" spans="1:6" x14ac:dyDescent="0.35">
      <c r="A1753" t="s">
        <v>2886</v>
      </c>
      <c r="B1753">
        <v>0</v>
      </c>
      <c r="D1753">
        <f t="shared" si="81"/>
        <v>90</v>
      </c>
      <c r="E1753" t="str">
        <f t="shared" si="82"/>
        <v>Szolnoki SZC Baross Gábor Műszaki Technikum és Szakképző Iskola Épületgépészet</v>
      </c>
      <c r="F1753">
        <f t="shared" si="83"/>
        <v>0</v>
      </c>
    </row>
    <row r="1754" spans="1:6" x14ac:dyDescent="0.35">
      <c r="A1754" t="s">
        <v>2887</v>
      </c>
      <c r="B1754">
        <v>0</v>
      </c>
      <c r="D1754">
        <f t="shared" si="81"/>
        <v>84</v>
      </c>
      <c r="E1754" t="str">
        <f t="shared" si="82"/>
        <v>Szolnoki SZC Baross Gábor Műszaki Technikum és Szakképző Iskola Gépészet</v>
      </c>
      <c r="F1754">
        <f t="shared" si="83"/>
        <v>0</v>
      </c>
    </row>
    <row r="1755" spans="1:6" x14ac:dyDescent="0.35">
      <c r="A1755" t="s">
        <v>2888</v>
      </c>
      <c r="B1755">
        <v>0</v>
      </c>
      <c r="D1755">
        <f t="shared" si="81"/>
        <v>109</v>
      </c>
      <c r="E1755" t="str">
        <f t="shared" si="82"/>
        <v>Szolnoki SZC Baross Gábor Műszaki Technikum és Szakképző Iskola Specializált gép- és járműgyártás</v>
      </c>
      <c r="F1755">
        <f t="shared" si="83"/>
        <v>0</v>
      </c>
    </row>
    <row r="1756" spans="1:6" x14ac:dyDescent="0.35">
      <c r="A1756" t="s">
        <v>2889</v>
      </c>
      <c r="B1756">
        <v>0</v>
      </c>
      <c r="D1756">
        <f t="shared" si="81"/>
        <v>78</v>
      </c>
      <c r="E1756" t="str">
        <f t="shared" si="82"/>
        <v>Szolnoki SZC Damjanich János Szakképző Iskola és Kollégium Előkész</v>
      </c>
      <c r="F1756">
        <f t="shared" si="83"/>
        <v>0</v>
      </c>
    </row>
    <row r="1757" spans="1:6" x14ac:dyDescent="0.35">
      <c r="A1757" t="s">
        <v>2890</v>
      </c>
      <c r="B1757">
        <v>0</v>
      </c>
      <c r="D1757">
        <f t="shared" si="81"/>
        <v>97</v>
      </c>
      <c r="E1757" t="str">
        <f t="shared" si="82"/>
        <v>Szolnoki SZC Damjanich János Szakképző Iskola és Kollégium Gazdálkodás és menedzsment</v>
      </c>
      <c r="F1757">
        <f t="shared" si="83"/>
        <v>0</v>
      </c>
    </row>
    <row r="1758" spans="1:6" x14ac:dyDescent="0.35">
      <c r="A1758" t="s">
        <v>2891</v>
      </c>
      <c r="B1758">
        <v>0</v>
      </c>
      <c r="D1758">
        <f t="shared" si="81"/>
        <v>95</v>
      </c>
      <c r="E1758" t="str">
        <f t="shared" si="82"/>
        <v>Szolnoki SZC Damjanich János Szakképző Iskola és Kollégium Informatika és távközlés</v>
      </c>
      <c r="F1758">
        <f t="shared" si="83"/>
        <v>0</v>
      </c>
    </row>
    <row r="1759" spans="1:6" x14ac:dyDescent="0.35">
      <c r="A1759" t="s">
        <v>2892</v>
      </c>
      <c r="B1759">
        <v>0</v>
      </c>
      <c r="D1759">
        <f t="shared" si="81"/>
        <v>83</v>
      </c>
      <c r="E1759" t="str">
        <f t="shared" si="82"/>
        <v>Szolnoki SZC Damjanich János Szakképző Iskola és Kollégium Kereskedelem</v>
      </c>
      <c r="F1759">
        <f t="shared" si="83"/>
        <v>0</v>
      </c>
    </row>
    <row r="1760" spans="1:6" x14ac:dyDescent="0.35">
      <c r="A1760" t="s">
        <v>2893</v>
      </c>
      <c r="B1760">
        <v>0</v>
      </c>
      <c r="D1760">
        <f t="shared" si="81"/>
        <v>78</v>
      </c>
      <c r="E1760" t="str">
        <f t="shared" si="82"/>
        <v>Szolnoki SZC Damjanich János Szakképző Iskola és Kollégium Kreatív</v>
      </c>
      <c r="F1760">
        <f t="shared" si="83"/>
        <v>0</v>
      </c>
    </row>
    <row r="1761" spans="1:6" x14ac:dyDescent="0.35">
      <c r="A1761" t="s">
        <v>2894</v>
      </c>
      <c r="B1761">
        <v>0</v>
      </c>
      <c r="D1761">
        <f t="shared" si="81"/>
        <v>62</v>
      </c>
      <c r="E1761" t="str">
        <f t="shared" si="82"/>
        <v>Szolnoki SZC Damjanich János Szakképző Iskola és K</v>
      </c>
      <c r="F1761">
        <f t="shared" si="83"/>
        <v>0</v>
      </c>
    </row>
    <row r="1762" spans="1:6" x14ac:dyDescent="0.35">
      <c r="A1762" t="s">
        <v>2895</v>
      </c>
      <c r="B1762">
        <v>0</v>
      </c>
      <c r="D1762">
        <f t="shared" si="81"/>
        <v>70</v>
      </c>
      <c r="E1762" t="str">
        <f t="shared" si="82"/>
        <v>Szolnoki SZC Jendrassik György Gépipari Technikum Gépészet</v>
      </c>
      <c r="F1762">
        <f t="shared" si="83"/>
        <v>0</v>
      </c>
    </row>
    <row r="1763" spans="1:6" x14ac:dyDescent="0.35">
      <c r="A1763" t="s">
        <v>2896</v>
      </c>
      <c r="B1763">
        <v>0</v>
      </c>
      <c r="D1763">
        <f t="shared" si="81"/>
        <v>86</v>
      </c>
      <c r="E1763" t="str">
        <f t="shared" si="82"/>
        <v>Szolnoki SZC Jendrassik György Gépipari Technikum Informatika és távközlés</v>
      </c>
      <c r="F1763">
        <f t="shared" si="83"/>
        <v>0</v>
      </c>
    </row>
    <row r="1764" spans="1:6" x14ac:dyDescent="0.35">
      <c r="A1764" t="s">
        <v>2897</v>
      </c>
      <c r="B1764">
        <v>0</v>
      </c>
      <c r="D1764">
        <f t="shared" si="81"/>
        <v>91</v>
      </c>
      <c r="E1764" t="str">
        <f t="shared" si="82"/>
        <v>Szolnoki SZC Jendrassik György Gépipari Technikum Közlekedés és szállítmányozás</v>
      </c>
      <c r="F1764">
        <f t="shared" si="83"/>
        <v>0</v>
      </c>
    </row>
    <row r="1765" spans="1:6" x14ac:dyDescent="0.35">
      <c r="A1765" t="s">
        <v>2898</v>
      </c>
      <c r="B1765">
        <v>0</v>
      </c>
      <c r="D1765">
        <f t="shared" si="81"/>
        <v>95</v>
      </c>
      <c r="E1765" t="str">
        <f t="shared" si="82"/>
        <v>Szolnoki SZC Jendrassik György Gépipari Technikum Specializált gép- és járműgyártás</v>
      </c>
      <c r="F1765">
        <f t="shared" si="83"/>
        <v>0</v>
      </c>
    </row>
    <row r="1766" spans="1:6" x14ac:dyDescent="0.35">
      <c r="A1766" t="s">
        <v>2899</v>
      </c>
      <c r="B1766">
        <v>0</v>
      </c>
      <c r="D1766">
        <f t="shared" si="81"/>
        <v>99</v>
      </c>
      <c r="E1766" t="str">
        <f t="shared" si="82"/>
        <v>Szolnoki SZC Kereskedelmi és Vendéglátóipari Technikum és Szakképző Iskola Kereskedelem</v>
      </c>
      <c r="F1766">
        <f t="shared" si="83"/>
        <v>0</v>
      </c>
    </row>
    <row r="1767" spans="1:6" x14ac:dyDescent="0.35">
      <c r="A1767" t="s">
        <v>2900</v>
      </c>
      <c r="B1767">
        <v>0</v>
      </c>
      <c r="D1767">
        <f t="shared" si="81"/>
        <v>116</v>
      </c>
      <c r="E1767" t="str">
        <f t="shared" si="82"/>
        <v>Szolnoki SZC Kereskedelmi és Vendéglátóipari Technikum és Szakképző Iskola Közlekedés és szállítmányozás</v>
      </c>
      <c r="F1767">
        <f t="shared" si="83"/>
        <v>0</v>
      </c>
    </row>
    <row r="1768" spans="1:6" x14ac:dyDescent="0.35">
      <c r="A1768" t="s">
        <v>2901</v>
      </c>
      <c r="B1768">
        <v>0</v>
      </c>
      <c r="D1768">
        <f t="shared" si="81"/>
        <v>107</v>
      </c>
      <c r="E1768" t="str">
        <f t="shared" si="82"/>
        <v>Szolnoki SZC Kereskedelmi és Vendéglátóipari Technikum és Szakképző Iskola Turizmus-vendéglátás</v>
      </c>
      <c r="F1768">
        <f t="shared" si="83"/>
        <v>0</v>
      </c>
    </row>
    <row r="1769" spans="1:6" x14ac:dyDescent="0.35">
      <c r="A1769" t="s">
        <v>2902</v>
      </c>
      <c r="B1769">
        <v>0</v>
      </c>
      <c r="D1769">
        <f t="shared" si="81"/>
        <v>78</v>
      </c>
      <c r="E1769" t="str">
        <f t="shared" si="82"/>
        <v>Szolnoki SZC Klapka György Technikum és Szakképző Iskola Építőipar</v>
      </c>
      <c r="F1769">
        <f t="shared" si="83"/>
        <v>0</v>
      </c>
    </row>
    <row r="1770" spans="1:6" x14ac:dyDescent="0.35">
      <c r="A1770" t="s">
        <v>2903</v>
      </c>
      <c r="B1770">
        <v>0</v>
      </c>
      <c r="D1770">
        <f t="shared" si="81"/>
        <v>85</v>
      </c>
      <c r="E1770" t="str">
        <f t="shared" si="82"/>
        <v>Szolnoki SZC Klapka György Technikum és Szakképző Iskola Fa- és bútoripar</v>
      </c>
      <c r="F1770">
        <f t="shared" si="83"/>
        <v>0</v>
      </c>
    </row>
    <row r="1771" spans="1:6" x14ac:dyDescent="0.35">
      <c r="A1771" t="s">
        <v>2904</v>
      </c>
      <c r="B1771">
        <v>0</v>
      </c>
      <c r="D1771">
        <f t="shared" si="81"/>
        <v>77</v>
      </c>
      <c r="E1771" t="str">
        <f t="shared" si="82"/>
        <v>Szolnoki SZC Klapka György Technikum és Szakképző Iskola Gépészet</v>
      </c>
      <c r="F1771">
        <f t="shared" si="83"/>
        <v>0</v>
      </c>
    </row>
    <row r="1772" spans="1:6" x14ac:dyDescent="0.35">
      <c r="A1772" t="s">
        <v>2905</v>
      </c>
      <c r="B1772">
        <v>0</v>
      </c>
      <c r="D1772">
        <f t="shared" si="81"/>
        <v>81</v>
      </c>
      <c r="E1772" t="str">
        <f t="shared" si="82"/>
        <v>Szolnoki SZC Klapka György Technikum és Szakképző Iskola Kereskedelem</v>
      </c>
      <c r="F1772">
        <f t="shared" si="83"/>
        <v>0</v>
      </c>
    </row>
    <row r="1773" spans="1:6" x14ac:dyDescent="0.35">
      <c r="A1773" t="s">
        <v>2906</v>
      </c>
      <c r="B1773">
        <v>0</v>
      </c>
      <c r="D1773">
        <f t="shared" si="81"/>
        <v>93</v>
      </c>
      <c r="E1773" t="str">
        <f t="shared" si="82"/>
        <v>Szolnoki SZC Klapka György Technikum és Szakképző Iskola Mezőgazdaság és erdészet</v>
      </c>
      <c r="F1773">
        <f t="shared" si="83"/>
        <v>0</v>
      </c>
    </row>
    <row r="1774" spans="1:6" x14ac:dyDescent="0.35">
      <c r="A1774" t="s">
        <v>2907</v>
      </c>
      <c r="B1774">
        <v>0</v>
      </c>
      <c r="D1774">
        <f t="shared" si="81"/>
        <v>102</v>
      </c>
      <c r="E1774" t="str">
        <f t="shared" si="82"/>
        <v>Szolnoki SZC Klapka György Technikum és Szakképző Iskola Specializált gép- és járműgyártás</v>
      </c>
      <c r="F1774">
        <f t="shared" si="83"/>
        <v>0</v>
      </c>
    </row>
    <row r="1775" spans="1:6" x14ac:dyDescent="0.35">
      <c r="A1775" t="s">
        <v>2908</v>
      </c>
      <c r="B1775">
        <v>0</v>
      </c>
      <c r="D1775">
        <f t="shared" si="81"/>
        <v>78</v>
      </c>
      <c r="E1775" t="str">
        <f t="shared" si="82"/>
        <v>Szolnoki SZC Klapka György Technikum és Szakképző Iskola Szépészet</v>
      </c>
      <c r="F1775">
        <f t="shared" si="83"/>
        <v>0</v>
      </c>
    </row>
    <row r="1776" spans="1:6" x14ac:dyDescent="0.35">
      <c r="A1776" t="s">
        <v>2909</v>
      </c>
      <c r="B1776">
        <v>0</v>
      </c>
      <c r="D1776">
        <f t="shared" si="81"/>
        <v>89</v>
      </c>
      <c r="E1776" t="str">
        <f t="shared" si="82"/>
        <v>Szolnoki SZC Klapka György Technikum és Szakképző Iskola Turizmus-vendéglátás</v>
      </c>
      <c r="F1776">
        <f t="shared" si="83"/>
        <v>0</v>
      </c>
    </row>
    <row r="1777" spans="1:6" x14ac:dyDescent="0.35">
      <c r="A1777" t="s">
        <v>2910</v>
      </c>
      <c r="B1777">
        <v>0</v>
      </c>
      <c r="D1777">
        <f t="shared" si="81"/>
        <v>77</v>
      </c>
      <c r="E1777" t="str">
        <f t="shared" si="82"/>
        <v>Szolnoki SZC Kreatív Technikum és Szakképző Iskola Élelmiszeripar</v>
      </c>
      <c r="F1777">
        <f t="shared" si="83"/>
        <v>0</v>
      </c>
    </row>
    <row r="1778" spans="1:6" x14ac:dyDescent="0.35">
      <c r="A1778" t="s">
        <v>2911</v>
      </c>
      <c r="B1778">
        <v>0</v>
      </c>
      <c r="D1778">
        <f t="shared" si="81"/>
        <v>87</v>
      </c>
      <c r="E1778" t="str">
        <f t="shared" si="82"/>
        <v>Szolnoki SZC Kreatív Technikum és Szakképző Iskola Informatika és távközlés</v>
      </c>
      <c r="F1778">
        <f t="shared" si="83"/>
        <v>0</v>
      </c>
    </row>
    <row r="1779" spans="1:6" x14ac:dyDescent="0.35">
      <c r="A1779" t="s">
        <v>2912</v>
      </c>
      <c r="B1779">
        <v>0</v>
      </c>
      <c r="D1779">
        <f t="shared" si="81"/>
        <v>70</v>
      </c>
      <c r="E1779" t="str">
        <f t="shared" si="82"/>
        <v>Szolnoki SZC Kreatív Technikum és Szakképző Iskola Kreatív</v>
      </c>
      <c r="F1779">
        <f t="shared" si="83"/>
        <v>0</v>
      </c>
    </row>
    <row r="1780" spans="1:6" x14ac:dyDescent="0.35">
      <c r="A1780" t="s">
        <v>2913</v>
      </c>
      <c r="B1780">
        <v>0</v>
      </c>
      <c r="D1780">
        <f t="shared" si="81"/>
        <v>88</v>
      </c>
      <c r="E1780" t="str">
        <f t="shared" si="82"/>
        <v>Szolnoki SZC Kreatív Technikum és Szakképző Iskola Rendészet és közszolgálat</v>
      </c>
      <c r="F1780">
        <f t="shared" si="83"/>
        <v>0</v>
      </c>
    </row>
    <row r="1781" spans="1:6" x14ac:dyDescent="0.35">
      <c r="A1781" t="s">
        <v>2914</v>
      </c>
      <c r="B1781">
        <v>29</v>
      </c>
      <c r="D1781">
        <f t="shared" si="81"/>
        <v>72</v>
      </c>
      <c r="E1781" t="str">
        <f t="shared" si="82"/>
        <v>Szolnoki SZC Kreatív Technikum és Szakképző Iskola Szépészet</v>
      </c>
      <c r="F1781">
        <f t="shared" si="83"/>
        <v>29</v>
      </c>
    </row>
    <row r="1782" spans="1:6" x14ac:dyDescent="0.35">
      <c r="A1782" t="s">
        <v>2915</v>
      </c>
      <c r="B1782">
        <v>0</v>
      </c>
      <c r="D1782">
        <f t="shared" si="81"/>
        <v>81</v>
      </c>
      <c r="E1782" t="str">
        <f t="shared" si="82"/>
        <v>Szolnoki SZC Pálfy - Vízügyi Technikum Elektronika és elektrotechnika</v>
      </c>
      <c r="F1782">
        <f t="shared" si="83"/>
        <v>0</v>
      </c>
    </row>
    <row r="1783" spans="1:6" x14ac:dyDescent="0.35">
      <c r="A1783" t="s">
        <v>2916</v>
      </c>
      <c r="B1783">
        <v>0</v>
      </c>
      <c r="D1783">
        <f t="shared" si="81"/>
        <v>60</v>
      </c>
      <c r="E1783" t="str">
        <f t="shared" si="82"/>
        <v>Szolnoki SZC Pálfy - Vízügyi Technikum Építőipar</v>
      </c>
      <c r="F1783">
        <f t="shared" si="83"/>
        <v>0</v>
      </c>
    </row>
    <row r="1784" spans="1:6" x14ac:dyDescent="0.35">
      <c r="A1784" t="s">
        <v>2917</v>
      </c>
      <c r="B1784">
        <v>9</v>
      </c>
      <c r="D1784">
        <f t="shared" si="81"/>
        <v>75</v>
      </c>
      <c r="E1784" t="str">
        <f t="shared" si="82"/>
        <v>Szolnoki SZC Pálfy - Vízügyi Technikum Informatika és távközlés</v>
      </c>
      <c r="F1784">
        <f t="shared" si="83"/>
        <v>9</v>
      </c>
    </row>
    <row r="1785" spans="1:6" x14ac:dyDescent="0.35">
      <c r="A1785" t="s">
        <v>2918</v>
      </c>
      <c r="B1785">
        <v>0</v>
      </c>
      <c r="D1785">
        <f t="shared" si="81"/>
        <v>77</v>
      </c>
      <c r="E1785" t="str">
        <f t="shared" si="82"/>
        <v>Szolnoki SZC Pálfy - Vízügyi Technikum Környezetvédelem és vízügy</v>
      </c>
      <c r="F1785">
        <f t="shared" si="83"/>
        <v>0</v>
      </c>
    </row>
    <row r="1786" spans="1:6" x14ac:dyDescent="0.35">
      <c r="A1786" t="s">
        <v>2919</v>
      </c>
      <c r="B1786">
        <v>0</v>
      </c>
      <c r="D1786">
        <f t="shared" si="81"/>
        <v>59</v>
      </c>
      <c r="E1786" t="str">
        <f t="shared" si="82"/>
        <v>Szolnoki SZC Pálfy - Vízügyi Technikum Vegyipar</v>
      </c>
      <c r="F1786">
        <f t="shared" si="83"/>
        <v>0</v>
      </c>
    </row>
    <row r="1787" spans="1:6" x14ac:dyDescent="0.35">
      <c r="A1787" t="s">
        <v>2920</v>
      </c>
      <c r="B1787">
        <v>0</v>
      </c>
      <c r="D1787">
        <f t="shared" si="81"/>
        <v>100</v>
      </c>
      <c r="E1787" t="str">
        <f t="shared" si="82"/>
        <v>Szolnoki SZC Petőfi Sándor Építészeti és Faipari Technikum és Szakképző Iskola Építőipar</v>
      </c>
      <c r="F1787">
        <f t="shared" si="83"/>
        <v>0</v>
      </c>
    </row>
    <row r="1788" spans="1:6" x14ac:dyDescent="0.35">
      <c r="A1788" t="s">
        <v>2921</v>
      </c>
      <c r="B1788">
        <v>0</v>
      </c>
      <c r="D1788">
        <f t="shared" si="81"/>
        <v>107</v>
      </c>
      <c r="E1788" t="str">
        <f t="shared" si="82"/>
        <v>Szolnoki SZC Petőfi Sándor Építészeti és Faipari Technikum és Szakképző Iskola Fa- és bútoripar</v>
      </c>
      <c r="F1788">
        <f t="shared" si="83"/>
        <v>0</v>
      </c>
    </row>
    <row r="1789" spans="1:6" x14ac:dyDescent="0.35">
      <c r="A1789" t="s">
        <v>2922</v>
      </c>
      <c r="B1789">
        <v>1</v>
      </c>
      <c r="D1789">
        <f t="shared" si="81"/>
        <v>98</v>
      </c>
      <c r="E1789" t="str">
        <f t="shared" si="82"/>
        <v>Szolnoki SZC Petőfi Sándor Építészeti és Faipari Technikum és Szakképző Iskola Kreatív</v>
      </c>
      <c r="F1789">
        <f t="shared" si="83"/>
        <v>1</v>
      </c>
    </row>
    <row r="1790" spans="1:6" x14ac:dyDescent="0.35">
      <c r="A1790" t="s">
        <v>2923</v>
      </c>
      <c r="B1790">
        <v>0</v>
      </c>
      <c r="D1790">
        <f t="shared" si="81"/>
        <v>124</v>
      </c>
      <c r="E1790" t="str">
        <f t="shared" si="82"/>
        <v>Szolnoki SZC Petőfi Sándor Építészeti és Faipari Technikum és Szakképző Iskola Specializált gép- és járműgyártás</v>
      </c>
      <c r="F1790">
        <f t="shared" si="83"/>
        <v>0</v>
      </c>
    </row>
    <row r="1791" spans="1:6" x14ac:dyDescent="0.35">
      <c r="A1791" t="s">
        <v>2924</v>
      </c>
      <c r="B1791">
        <v>0</v>
      </c>
      <c r="D1791">
        <f t="shared" si="81"/>
        <v>70</v>
      </c>
      <c r="E1791" t="str">
        <f t="shared" si="82"/>
        <v>Szolnoki SZC Rózsa Imre Technikum Informatika és távközlés</v>
      </c>
      <c r="F1791">
        <f t="shared" si="83"/>
        <v>0</v>
      </c>
    </row>
    <row r="1792" spans="1:6" x14ac:dyDescent="0.35">
      <c r="A1792" t="s">
        <v>2925</v>
      </c>
      <c r="B1792">
        <v>6</v>
      </c>
      <c r="D1792">
        <f t="shared" si="81"/>
        <v>75</v>
      </c>
      <c r="E1792" t="str">
        <f t="shared" si="82"/>
        <v>Szolnoki SZC Rózsa Imre Technikum Közlekedés és szállítmányozás</v>
      </c>
      <c r="F1792">
        <f t="shared" si="83"/>
        <v>6</v>
      </c>
    </row>
    <row r="1793" spans="1:6" x14ac:dyDescent="0.35">
      <c r="A1793" t="s">
        <v>2926</v>
      </c>
      <c r="B1793">
        <v>0</v>
      </c>
      <c r="D1793">
        <f t="shared" si="81"/>
        <v>71</v>
      </c>
      <c r="E1793" t="str">
        <f t="shared" si="82"/>
        <v>Szolnoki SZC Rózsa Imre Technikum Rendészet és közszolgálat</v>
      </c>
      <c r="F1793">
        <f t="shared" si="83"/>
        <v>0</v>
      </c>
    </row>
    <row r="1794" spans="1:6" x14ac:dyDescent="0.35">
      <c r="A1794" t="s">
        <v>2927</v>
      </c>
      <c r="B1794">
        <v>0</v>
      </c>
      <c r="D1794">
        <f t="shared" si="81"/>
        <v>74</v>
      </c>
      <c r="E1794" t="str">
        <f t="shared" si="82"/>
        <v>Szolnoki SZC Sipos Orbán Szakképző Iskola és Kollégium Előkész</v>
      </c>
      <c r="F1794">
        <f t="shared" si="83"/>
        <v>0</v>
      </c>
    </row>
    <row r="1795" spans="1:6" x14ac:dyDescent="0.35">
      <c r="A1795" t="s">
        <v>2928</v>
      </c>
      <c r="B1795">
        <v>0</v>
      </c>
      <c r="D1795">
        <f t="shared" ref="D1795:D1858" si="84">LEN(A1795)</f>
        <v>83</v>
      </c>
      <c r="E1795" t="str">
        <f t="shared" ref="E1795:E1858" si="85">LEFT(A1795,D1795-12)</f>
        <v>Szolnoki SZC Sipos Orbán Szakképző Iskola és Kollégium Fa- és bútoripar</v>
      </c>
      <c r="F1795">
        <f t="shared" ref="F1795:F1858" si="86">B1795</f>
        <v>0</v>
      </c>
    </row>
    <row r="1796" spans="1:6" x14ac:dyDescent="0.35">
      <c r="A1796" t="s">
        <v>2929</v>
      </c>
      <c r="B1796">
        <v>0</v>
      </c>
      <c r="D1796">
        <f t="shared" si="84"/>
        <v>91</v>
      </c>
      <c r="E1796" t="str">
        <f t="shared" si="85"/>
        <v>Szolnoki SZC Sipos Orbán Szakképző Iskola és Kollégium Mezőgazdaság és erdészet</v>
      </c>
      <c r="F1796">
        <f t="shared" si="86"/>
        <v>0</v>
      </c>
    </row>
    <row r="1797" spans="1:6" x14ac:dyDescent="0.35">
      <c r="A1797" t="s">
        <v>2930</v>
      </c>
      <c r="B1797">
        <v>0</v>
      </c>
      <c r="D1797">
        <f t="shared" si="84"/>
        <v>87</v>
      </c>
      <c r="E1797" t="str">
        <f t="shared" si="85"/>
        <v>Szolnoki SZC Sipos Orbán Szakképző Iskola és Kollégium Turizmus-vendéglátás</v>
      </c>
      <c r="F1797">
        <f t="shared" si="86"/>
        <v>0</v>
      </c>
    </row>
    <row r="1798" spans="1:6" x14ac:dyDescent="0.35">
      <c r="A1798" t="s">
        <v>2931</v>
      </c>
      <c r="B1798">
        <v>14</v>
      </c>
      <c r="D1798">
        <f t="shared" si="84"/>
        <v>81</v>
      </c>
      <c r="E1798" t="str">
        <f t="shared" si="85"/>
        <v>Szolnoki SZC Vásárhelyi Pál Két Tanítási Nyelvű Technikum Egészségügy</v>
      </c>
      <c r="F1798">
        <f t="shared" si="86"/>
        <v>14</v>
      </c>
    </row>
    <row r="1799" spans="1:6" x14ac:dyDescent="0.35">
      <c r="A1799" t="s">
        <v>2932</v>
      </c>
      <c r="B1799">
        <v>23</v>
      </c>
      <c r="D1799">
        <f t="shared" si="84"/>
        <v>96</v>
      </c>
      <c r="E1799" t="str">
        <f t="shared" si="85"/>
        <v>Szolnoki SZC Vásárhelyi Pál Két Tanítási Nyelvű Technikum Gazdálkodás és menedzsment</v>
      </c>
      <c r="F1799">
        <f t="shared" si="86"/>
        <v>23</v>
      </c>
    </row>
    <row r="1800" spans="1:6" x14ac:dyDescent="0.35">
      <c r="A1800" t="s">
        <v>2933</v>
      </c>
      <c r="B1800">
        <v>0</v>
      </c>
      <c r="D1800">
        <f t="shared" si="84"/>
        <v>79</v>
      </c>
      <c r="E1800" t="str">
        <f t="shared" si="85"/>
        <v>Szolnoki SZC Vásárhelyi Pál Két Tanítási Nyelvű Technikum Szociális</v>
      </c>
      <c r="F1800">
        <f t="shared" si="86"/>
        <v>0</v>
      </c>
    </row>
    <row r="1801" spans="1:6" x14ac:dyDescent="0.35">
      <c r="A1801" t="s">
        <v>2934</v>
      </c>
      <c r="B1801">
        <v>0</v>
      </c>
      <c r="D1801">
        <f t="shared" si="84"/>
        <v>90</v>
      </c>
      <c r="E1801" t="str">
        <f t="shared" si="85"/>
        <v>Szolnoki SZC Vásárhelyi Pál Két Tanítási Nyelvű Technikum Turizmus-vendéglátás</v>
      </c>
      <c r="F1801">
        <f t="shared" si="86"/>
        <v>0</v>
      </c>
    </row>
    <row r="1802" spans="1:6" x14ac:dyDescent="0.35">
      <c r="A1802" t="s">
        <v>2935</v>
      </c>
      <c r="B1802">
        <v>0</v>
      </c>
      <c r="D1802">
        <f t="shared" si="84"/>
        <v>94</v>
      </c>
      <c r="E1802" t="str">
        <f t="shared" si="85"/>
        <v>Tanext Akadémia Technikum, Szakképző Iskola, Szakiskola és Szakgimnázium Építőipar</v>
      </c>
      <c r="F1802">
        <f t="shared" si="86"/>
        <v>0</v>
      </c>
    </row>
    <row r="1803" spans="1:6" x14ac:dyDescent="0.35">
      <c r="A1803" t="s">
        <v>2936</v>
      </c>
      <c r="B1803">
        <v>0</v>
      </c>
      <c r="D1803">
        <f t="shared" si="84"/>
        <v>97</v>
      </c>
      <c r="E1803" t="str">
        <f t="shared" si="85"/>
        <v>Tanext Akadémia Technikum, Szakképző Iskola, Szakiskola és Szakgimnázium Kereskedelem</v>
      </c>
      <c r="F1803">
        <f t="shared" si="86"/>
        <v>0</v>
      </c>
    </row>
    <row r="1804" spans="1:6" x14ac:dyDescent="0.35">
      <c r="A1804" t="s">
        <v>2937</v>
      </c>
      <c r="B1804">
        <v>0</v>
      </c>
      <c r="D1804">
        <f t="shared" si="84"/>
        <v>94</v>
      </c>
      <c r="E1804" t="str">
        <f t="shared" si="85"/>
        <v>Tanext Akadémia Technikum, Szakképző Iskola, Szakiskola és Szakgimnázium Szociális</v>
      </c>
      <c r="F1804">
        <f t="shared" si="86"/>
        <v>0</v>
      </c>
    </row>
    <row r="1805" spans="1:6" x14ac:dyDescent="0.35">
      <c r="A1805" t="s">
        <v>2938</v>
      </c>
      <c r="B1805">
        <v>0</v>
      </c>
      <c r="D1805">
        <f t="shared" si="84"/>
        <v>105</v>
      </c>
      <c r="E1805" t="str">
        <f t="shared" si="85"/>
        <v>Tanext Akadémia Technikum, Szakképző Iskola, Szakiskola és Szakgimnázium Turizmus-vendéglátás</v>
      </c>
      <c r="F1805">
        <f t="shared" si="86"/>
        <v>0</v>
      </c>
    </row>
    <row r="1806" spans="1:6" x14ac:dyDescent="0.35">
      <c r="A1806" t="s">
        <v>2939</v>
      </c>
      <c r="B1806">
        <v>0</v>
      </c>
      <c r="D1806">
        <f t="shared" si="84"/>
        <v>100</v>
      </c>
      <c r="E1806" t="str">
        <f t="shared" si="85"/>
        <v>Tatabányai SZC Alapy Gáspár Technikum és Szakképző Iskola Elektronika és elektrotechnika</v>
      </c>
      <c r="F1806">
        <f t="shared" si="86"/>
        <v>0</v>
      </c>
    </row>
    <row r="1807" spans="1:6" x14ac:dyDescent="0.35">
      <c r="A1807" t="s">
        <v>2940</v>
      </c>
      <c r="B1807">
        <v>0</v>
      </c>
      <c r="D1807">
        <f t="shared" si="84"/>
        <v>77</v>
      </c>
      <c r="E1807" t="str">
        <f t="shared" si="85"/>
        <v>Tatabányai SZC Alapy Gáspár Technikum és Szakképző Iskola Előkész</v>
      </c>
      <c r="F1807">
        <f t="shared" si="86"/>
        <v>0</v>
      </c>
    </row>
    <row r="1808" spans="1:6" x14ac:dyDescent="0.35">
      <c r="A1808" t="s">
        <v>2941</v>
      </c>
      <c r="B1808">
        <v>0</v>
      </c>
      <c r="D1808">
        <f t="shared" si="84"/>
        <v>79</v>
      </c>
      <c r="E1808" t="str">
        <f t="shared" si="85"/>
        <v>Tatabányai SZC Alapy Gáspár Technikum és Szakképző Iskola Építőipar</v>
      </c>
      <c r="F1808">
        <f t="shared" si="86"/>
        <v>0</v>
      </c>
    </row>
    <row r="1809" spans="1:6" x14ac:dyDescent="0.35">
      <c r="A1809" t="s">
        <v>2942</v>
      </c>
      <c r="B1809">
        <v>0</v>
      </c>
      <c r="D1809">
        <f t="shared" si="84"/>
        <v>78</v>
      </c>
      <c r="E1809" t="str">
        <f t="shared" si="85"/>
        <v>Tatabányai SZC Alapy Gáspár Technikum és Szakképző Iskola Gépészet</v>
      </c>
      <c r="F1809">
        <f t="shared" si="86"/>
        <v>0</v>
      </c>
    </row>
    <row r="1810" spans="1:6" x14ac:dyDescent="0.35">
      <c r="A1810" t="s">
        <v>2943</v>
      </c>
      <c r="B1810">
        <v>0</v>
      </c>
      <c r="D1810">
        <f t="shared" si="84"/>
        <v>77</v>
      </c>
      <c r="E1810" t="str">
        <f t="shared" si="85"/>
        <v>Tatabányai SZC Alapy Gáspár Technikum és Szakképző Iskola Kreatív</v>
      </c>
      <c r="F1810">
        <f t="shared" si="86"/>
        <v>0</v>
      </c>
    </row>
    <row r="1811" spans="1:6" x14ac:dyDescent="0.35">
      <c r="A1811" t="s">
        <v>2944</v>
      </c>
      <c r="B1811">
        <v>0</v>
      </c>
      <c r="D1811">
        <f t="shared" si="84"/>
        <v>103</v>
      </c>
      <c r="E1811" t="str">
        <f t="shared" si="85"/>
        <v>Tatabányai SZC Alapy Gáspár Technikum és Szakképző Iskola Specializált gép- és járműgyártás</v>
      </c>
      <c r="F1811">
        <f t="shared" si="86"/>
        <v>0</v>
      </c>
    </row>
    <row r="1812" spans="1:6" x14ac:dyDescent="0.35">
      <c r="A1812" t="s">
        <v>2945</v>
      </c>
      <c r="B1812">
        <v>0</v>
      </c>
      <c r="D1812">
        <f t="shared" si="84"/>
        <v>79</v>
      </c>
      <c r="E1812" t="str">
        <f t="shared" si="85"/>
        <v>Tatabányai SZC Alapy Gáspár Technikum és Szakképző Iskola Szépészet</v>
      </c>
      <c r="F1812">
        <f t="shared" si="86"/>
        <v>0</v>
      </c>
    </row>
    <row r="1813" spans="1:6" x14ac:dyDescent="0.35">
      <c r="A1813" t="s">
        <v>2946</v>
      </c>
      <c r="B1813">
        <v>0</v>
      </c>
      <c r="D1813">
        <f t="shared" si="84"/>
        <v>72</v>
      </c>
      <c r="E1813" t="str">
        <f t="shared" si="85"/>
        <v>Tatabányai SZC Bánki Donát Szakképző Iskola Fa- és bútoripar</v>
      </c>
      <c r="F1813">
        <f t="shared" si="86"/>
        <v>0</v>
      </c>
    </row>
    <row r="1814" spans="1:6" x14ac:dyDescent="0.35">
      <c r="A1814" t="s">
        <v>2947</v>
      </c>
      <c r="B1814">
        <v>0</v>
      </c>
      <c r="D1814">
        <f t="shared" si="84"/>
        <v>64</v>
      </c>
      <c r="E1814" t="str">
        <f t="shared" si="85"/>
        <v>Tatabányai SZC Bánki Donát Szakképző Iskola Gépészet</v>
      </c>
      <c r="F1814">
        <f t="shared" si="86"/>
        <v>0</v>
      </c>
    </row>
    <row r="1815" spans="1:6" x14ac:dyDescent="0.35">
      <c r="A1815" t="s">
        <v>2948</v>
      </c>
      <c r="B1815">
        <v>0</v>
      </c>
      <c r="D1815">
        <f t="shared" si="84"/>
        <v>68</v>
      </c>
      <c r="E1815" t="str">
        <f t="shared" si="85"/>
        <v>Tatabányai SZC Bánki Donát Szakképző Iskola Kereskedelem</v>
      </c>
      <c r="F1815">
        <f t="shared" si="86"/>
        <v>0</v>
      </c>
    </row>
    <row r="1816" spans="1:6" x14ac:dyDescent="0.35">
      <c r="A1816" t="s">
        <v>2949</v>
      </c>
      <c r="B1816">
        <v>0</v>
      </c>
      <c r="D1816">
        <f t="shared" si="84"/>
        <v>63</v>
      </c>
      <c r="E1816" t="str">
        <f t="shared" si="85"/>
        <v>Tatabányai SZC Bánki Donát Szakképző Iskola Kreatív</v>
      </c>
      <c r="F1816">
        <f t="shared" si="86"/>
        <v>0</v>
      </c>
    </row>
    <row r="1817" spans="1:6" x14ac:dyDescent="0.35">
      <c r="A1817" t="s">
        <v>2950</v>
      </c>
      <c r="B1817">
        <v>0</v>
      </c>
      <c r="D1817">
        <f t="shared" si="84"/>
        <v>90</v>
      </c>
      <c r="E1817" t="str">
        <f t="shared" si="85"/>
        <v>Tatabányai SZC Bánki Donát-Péch Antal Technikum Elektronika és elektrotechnika</v>
      </c>
      <c r="F1817">
        <f t="shared" si="86"/>
        <v>0</v>
      </c>
    </row>
    <row r="1818" spans="1:6" x14ac:dyDescent="0.35">
      <c r="A1818" t="s">
        <v>2951</v>
      </c>
      <c r="B1818">
        <v>0</v>
      </c>
      <c r="D1818">
        <f t="shared" si="84"/>
        <v>68</v>
      </c>
      <c r="E1818" t="str">
        <f t="shared" si="85"/>
        <v>Tatabányai SZC Bánki Donát-Péch Antal Technikum Gépészet</v>
      </c>
      <c r="F1818">
        <f t="shared" si="86"/>
        <v>0</v>
      </c>
    </row>
    <row r="1819" spans="1:6" x14ac:dyDescent="0.35">
      <c r="A1819" t="s">
        <v>2952</v>
      </c>
      <c r="B1819">
        <v>0</v>
      </c>
      <c r="D1819">
        <f t="shared" si="84"/>
        <v>84</v>
      </c>
      <c r="E1819" t="str">
        <f t="shared" si="85"/>
        <v>Tatabányai SZC Bánki Donát-Péch Antal Technikum Informatika és távközlés</v>
      </c>
      <c r="F1819">
        <f t="shared" si="86"/>
        <v>0</v>
      </c>
    </row>
    <row r="1820" spans="1:6" x14ac:dyDescent="0.35">
      <c r="A1820" t="s">
        <v>2953</v>
      </c>
      <c r="B1820">
        <v>0</v>
      </c>
      <c r="D1820">
        <f t="shared" si="84"/>
        <v>93</v>
      </c>
      <c r="E1820" t="str">
        <f t="shared" si="85"/>
        <v>Tatabányai SZC Bánki Donát-Péch Antal Technikum Specializált gép- és járműgyártás</v>
      </c>
      <c r="F1820">
        <f t="shared" si="86"/>
        <v>0</v>
      </c>
    </row>
    <row r="1821" spans="1:6" x14ac:dyDescent="0.35">
      <c r="A1821" t="s">
        <v>2954</v>
      </c>
      <c r="B1821">
        <v>0</v>
      </c>
      <c r="D1821">
        <f t="shared" si="84"/>
        <v>65</v>
      </c>
      <c r="E1821" t="str">
        <f t="shared" si="85"/>
        <v>Tatabányai SZC Bánki Donát-Péch Antal Technikum Sport</v>
      </c>
      <c r="F1821">
        <f t="shared" si="86"/>
        <v>0</v>
      </c>
    </row>
    <row r="1822" spans="1:6" x14ac:dyDescent="0.35">
      <c r="A1822" t="s">
        <v>2955</v>
      </c>
      <c r="B1822">
        <v>0</v>
      </c>
      <c r="D1822">
        <f t="shared" si="84"/>
        <v>68</v>
      </c>
      <c r="E1822" t="str">
        <f t="shared" si="85"/>
        <v>Tatabányai SZC Bánki Donát-Péch Antal Technikum Vegyipar</v>
      </c>
      <c r="F1822">
        <f t="shared" si="86"/>
        <v>0</v>
      </c>
    </row>
    <row r="1823" spans="1:6" x14ac:dyDescent="0.35">
      <c r="A1823" t="s">
        <v>2956</v>
      </c>
      <c r="B1823">
        <v>0</v>
      </c>
      <c r="D1823">
        <f t="shared" si="84"/>
        <v>110</v>
      </c>
      <c r="E1823" t="str">
        <f t="shared" si="85"/>
        <v>Tatabányai SZC Bláthy Ottó Technikum, Szakképző Iskola és Kollégium Elektronika és elektrotechnika</v>
      </c>
      <c r="F1823">
        <f t="shared" si="86"/>
        <v>0</v>
      </c>
    </row>
    <row r="1824" spans="1:6" x14ac:dyDescent="0.35">
      <c r="A1824" t="s">
        <v>2957</v>
      </c>
      <c r="B1824">
        <v>0</v>
      </c>
      <c r="D1824">
        <f t="shared" si="84"/>
        <v>94</v>
      </c>
      <c r="E1824" t="str">
        <f t="shared" si="85"/>
        <v>Tatabányai SZC Bláthy Ottó Technikum, Szakképző Iskola és Kollégium Épületgépészet</v>
      </c>
      <c r="F1824">
        <f t="shared" si="86"/>
        <v>0</v>
      </c>
    </row>
    <row r="1825" spans="1:6" x14ac:dyDescent="0.35">
      <c r="A1825" t="s">
        <v>2958</v>
      </c>
      <c r="B1825">
        <v>0</v>
      </c>
      <c r="D1825">
        <f t="shared" si="84"/>
        <v>88</v>
      </c>
      <c r="E1825" t="str">
        <f t="shared" si="85"/>
        <v>Tatabányai SZC Bláthy Ottó Technikum, Szakképző Iskola és Kollégium Gépészet</v>
      </c>
      <c r="F1825">
        <f t="shared" si="86"/>
        <v>0</v>
      </c>
    </row>
    <row r="1826" spans="1:6" x14ac:dyDescent="0.35">
      <c r="A1826" t="s">
        <v>2959</v>
      </c>
      <c r="B1826">
        <v>0</v>
      </c>
      <c r="D1826">
        <f t="shared" si="84"/>
        <v>90</v>
      </c>
      <c r="E1826" t="str">
        <f t="shared" si="85"/>
        <v>Tatabányai SZC Bláthy Ottó Technikum, Szakképző Iskola és Kollégium Honvédelem</v>
      </c>
      <c r="F1826">
        <f t="shared" si="86"/>
        <v>0</v>
      </c>
    </row>
    <row r="1827" spans="1:6" x14ac:dyDescent="0.35">
      <c r="A1827" t="s">
        <v>2960</v>
      </c>
      <c r="B1827">
        <v>11</v>
      </c>
      <c r="D1827">
        <f t="shared" si="84"/>
        <v>104</v>
      </c>
      <c r="E1827" t="str">
        <f t="shared" si="85"/>
        <v>Tatabányai SZC Bláthy Ottó Technikum, Szakképző Iskola és Kollégium Informatika és távközlés</v>
      </c>
      <c r="F1827">
        <f t="shared" si="86"/>
        <v>11</v>
      </c>
    </row>
    <row r="1828" spans="1:6" x14ac:dyDescent="0.35">
      <c r="A1828" t="s">
        <v>2961</v>
      </c>
      <c r="B1828">
        <v>0</v>
      </c>
      <c r="D1828">
        <f t="shared" si="84"/>
        <v>109</v>
      </c>
      <c r="E1828" t="str">
        <f t="shared" si="85"/>
        <v>Tatabányai SZC Bláthy Ottó Technikum, Szakképző Iskola és Kollégium Közlekedés és szállítmányozás</v>
      </c>
      <c r="F1828">
        <f t="shared" si="86"/>
        <v>0</v>
      </c>
    </row>
    <row r="1829" spans="1:6" x14ac:dyDescent="0.35">
      <c r="A1829" t="s">
        <v>2962</v>
      </c>
      <c r="B1829">
        <v>0</v>
      </c>
      <c r="D1829">
        <f t="shared" si="84"/>
        <v>105</v>
      </c>
      <c r="E1829" t="str">
        <f t="shared" si="85"/>
        <v>Tatabányai SZC Bláthy Ottó Technikum, Szakképző Iskola és Kollégium Rendészet és közszolgálat</v>
      </c>
      <c r="F1829">
        <f t="shared" si="86"/>
        <v>0</v>
      </c>
    </row>
    <row r="1830" spans="1:6" x14ac:dyDescent="0.35">
      <c r="A1830" t="s">
        <v>2963</v>
      </c>
      <c r="B1830">
        <v>0</v>
      </c>
      <c r="D1830">
        <f t="shared" si="84"/>
        <v>113</v>
      </c>
      <c r="E1830" t="str">
        <f t="shared" si="85"/>
        <v>Tatabányai SZC Bláthy Ottó Technikum, Szakképző Iskola és Kollégium Specializált gép- és járműgyártás</v>
      </c>
      <c r="F1830">
        <f t="shared" si="86"/>
        <v>0</v>
      </c>
    </row>
    <row r="1831" spans="1:6" x14ac:dyDescent="0.35">
      <c r="A1831" t="s">
        <v>2964</v>
      </c>
      <c r="B1831">
        <v>0</v>
      </c>
      <c r="D1831">
        <f t="shared" si="84"/>
        <v>89</v>
      </c>
      <c r="E1831" t="str">
        <f t="shared" si="85"/>
        <v>Tatabányai SZC Bláthy Ottó Technikum, Szakképző Iskola és Kollégium Szépészet</v>
      </c>
      <c r="F1831">
        <f t="shared" si="86"/>
        <v>0</v>
      </c>
    </row>
    <row r="1832" spans="1:6" x14ac:dyDescent="0.35">
      <c r="A1832" t="s">
        <v>2965</v>
      </c>
      <c r="B1832">
        <v>0</v>
      </c>
      <c r="D1832">
        <f t="shared" si="84"/>
        <v>100</v>
      </c>
      <c r="E1832" t="str">
        <f t="shared" si="85"/>
        <v>Tatabányai SZC Bláthy Ottó Technikum, Szakképző Iskola és Kollégium Turizmus-vendéglátás</v>
      </c>
      <c r="F1832">
        <f t="shared" si="86"/>
        <v>0</v>
      </c>
    </row>
    <row r="1833" spans="1:6" x14ac:dyDescent="0.35">
      <c r="A1833" t="s">
        <v>2966</v>
      </c>
      <c r="B1833">
        <v>0</v>
      </c>
      <c r="D1833">
        <f t="shared" si="84"/>
        <v>65</v>
      </c>
      <c r="E1833" t="str">
        <f t="shared" si="85"/>
        <v>Tatabányai SZC Eötvös Loránd Szakképző Iskola Előkész</v>
      </c>
      <c r="F1833">
        <f t="shared" si="86"/>
        <v>0</v>
      </c>
    </row>
    <row r="1834" spans="1:6" x14ac:dyDescent="0.35">
      <c r="A1834" t="s">
        <v>2967</v>
      </c>
      <c r="B1834">
        <v>0</v>
      </c>
      <c r="D1834">
        <f t="shared" si="84"/>
        <v>66</v>
      </c>
      <c r="E1834" t="str">
        <f t="shared" si="85"/>
        <v>Tatabányai SZC Eötvös Loránd Szakképző Iskola Gépészet</v>
      </c>
      <c r="F1834">
        <f t="shared" si="86"/>
        <v>0</v>
      </c>
    </row>
    <row r="1835" spans="1:6" x14ac:dyDescent="0.35">
      <c r="A1835" t="s">
        <v>2968</v>
      </c>
      <c r="B1835">
        <v>0</v>
      </c>
      <c r="D1835">
        <f t="shared" si="84"/>
        <v>67</v>
      </c>
      <c r="E1835" t="str">
        <f t="shared" si="85"/>
        <v>Tatabányai SZC Eötvös Loránd Szakképző Iskola Szociális</v>
      </c>
      <c r="F1835">
        <f t="shared" si="86"/>
        <v>0</v>
      </c>
    </row>
    <row r="1836" spans="1:6" x14ac:dyDescent="0.35">
      <c r="A1836" t="s">
        <v>2969</v>
      </c>
      <c r="B1836">
        <v>0</v>
      </c>
      <c r="D1836">
        <f t="shared" si="84"/>
        <v>80</v>
      </c>
      <c r="E1836" t="str">
        <f t="shared" si="85"/>
        <v>Tatabányai SZC Fellner Jakab Technikum és Szakképző Iskola Építőipar</v>
      </c>
      <c r="F1836">
        <f t="shared" si="86"/>
        <v>0</v>
      </c>
    </row>
    <row r="1837" spans="1:6" x14ac:dyDescent="0.35">
      <c r="A1837" t="s">
        <v>2970</v>
      </c>
      <c r="B1837">
        <v>0</v>
      </c>
      <c r="D1837">
        <f t="shared" si="84"/>
        <v>85</v>
      </c>
      <c r="E1837" t="str">
        <f t="shared" si="85"/>
        <v>Tatabányai SZC Fellner Jakab Technikum és Szakképző Iskola Épületgépészet</v>
      </c>
      <c r="F1837">
        <f t="shared" si="86"/>
        <v>0</v>
      </c>
    </row>
    <row r="1838" spans="1:6" x14ac:dyDescent="0.35">
      <c r="A1838" t="s">
        <v>2971</v>
      </c>
      <c r="B1838">
        <v>0</v>
      </c>
      <c r="D1838">
        <f t="shared" si="84"/>
        <v>87</v>
      </c>
      <c r="E1838" t="str">
        <f t="shared" si="85"/>
        <v>Tatabányai SZC Fellner Jakab Technikum és Szakképző Iskola Fa- és bútoripar</v>
      </c>
      <c r="F1838">
        <f t="shared" si="86"/>
        <v>0</v>
      </c>
    </row>
    <row r="1839" spans="1:6" x14ac:dyDescent="0.35">
      <c r="A1839" t="s">
        <v>2972</v>
      </c>
      <c r="B1839">
        <v>0</v>
      </c>
      <c r="D1839">
        <f t="shared" si="84"/>
        <v>79</v>
      </c>
      <c r="E1839" t="str">
        <f t="shared" si="85"/>
        <v>Tatabányai SZC Fellner Jakab Technikum és Szakképző Iskola Gépészet</v>
      </c>
      <c r="F1839">
        <f t="shared" si="86"/>
        <v>0</v>
      </c>
    </row>
    <row r="1840" spans="1:6" x14ac:dyDescent="0.35">
      <c r="A1840" t="s">
        <v>2973</v>
      </c>
      <c r="B1840">
        <v>0</v>
      </c>
      <c r="D1840">
        <f t="shared" si="84"/>
        <v>78</v>
      </c>
      <c r="E1840" t="str">
        <f t="shared" si="85"/>
        <v>Tatabányai SZC Fellner Jakab Technikum és Szakképző Iskola Kreatív</v>
      </c>
      <c r="F1840">
        <f t="shared" si="86"/>
        <v>0</v>
      </c>
    </row>
    <row r="1841" spans="1:6" x14ac:dyDescent="0.35">
      <c r="A1841" t="s">
        <v>2974</v>
      </c>
      <c r="B1841">
        <v>0</v>
      </c>
      <c r="D1841">
        <f t="shared" si="84"/>
        <v>80</v>
      </c>
      <c r="E1841" t="str">
        <f t="shared" si="85"/>
        <v>Tatabányai SZC Fellner Jakab Technikum és Szakképző Iskola Szépészet</v>
      </c>
      <c r="F1841">
        <f t="shared" si="86"/>
        <v>0</v>
      </c>
    </row>
    <row r="1842" spans="1:6" x14ac:dyDescent="0.35">
      <c r="A1842" t="s">
        <v>2975</v>
      </c>
      <c r="B1842">
        <v>0</v>
      </c>
      <c r="D1842">
        <f t="shared" si="84"/>
        <v>112</v>
      </c>
      <c r="E1842" t="str">
        <f t="shared" si="85"/>
        <v>Tatabányai SZC Kereskedelmi, Vendéglátó és Idegenforgalmi Technikum és Szakképző Iskola Kereskedelem</v>
      </c>
      <c r="F1842">
        <f t="shared" si="86"/>
        <v>0</v>
      </c>
    </row>
    <row r="1843" spans="1:6" x14ac:dyDescent="0.35">
      <c r="A1843" t="s">
        <v>2976</v>
      </c>
      <c r="B1843">
        <v>0</v>
      </c>
      <c r="D1843">
        <f t="shared" si="84"/>
        <v>120</v>
      </c>
      <c r="E1843" t="str">
        <f t="shared" si="85"/>
        <v>Tatabányai SZC Kereskedelmi, Vendéglátó és Idegenforgalmi Technikum és Szakképző Iskola Turizmus-vendéglátás</v>
      </c>
      <c r="F1843">
        <f t="shared" si="86"/>
        <v>0</v>
      </c>
    </row>
    <row r="1844" spans="1:6" x14ac:dyDescent="0.35">
      <c r="A1844" t="s">
        <v>2977</v>
      </c>
      <c r="B1844">
        <v>0</v>
      </c>
      <c r="D1844">
        <f t="shared" si="84"/>
        <v>81</v>
      </c>
      <c r="E1844" t="str">
        <f t="shared" si="85"/>
        <v>Tatabányai SZC Kossuth Lajos Gazdasági és Humán Technikum Egészségügy</v>
      </c>
      <c r="F1844">
        <f t="shared" si="86"/>
        <v>0</v>
      </c>
    </row>
    <row r="1845" spans="1:6" x14ac:dyDescent="0.35">
      <c r="A1845" t="s">
        <v>2978</v>
      </c>
      <c r="B1845">
        <v>10</v>
      </c>
      <c r="D1845">
        <f t="shared" si="84"/>
        <v>96</v>
      </c>
      <c r="E1845" t="str">
        <f t="shared" si="85"/>
        <v>Tatabányai SZC Kossuth Lajos Gazdasági és Humán Technikum Gazdálkodás és menedzsment</v>
      </c>
      <c r="F1845">
        <f t="shared" si="86"/>
        <v>10</v>
      </c>
    </row>
    <row r="1846" spans="1:6" x14ac:dyDescent="0.35">
      <c r="A1846" t="s">
        <v>2979</v>
      </c>
      <c r="B1846">
        <v>0</v>
      </c>
      <c r="D1846">
        <f t="shared" si="84"/>
        <v>94</v>
      </c>
      <c r="E1846" t="str">
        <f t="shared" si="85"/>
        <v>Tatabányai SZC Kossuth Lajos Gazdasági és Humán Technikum Informatika és távközlés</v>
      </c>
      <c r="F1846">
        <f t="shared" si="86"/>
        <v>0</v>
      </c>
    </row>
    <row r="1847" spans="1:6" x14ac:dyDescent="0.35">
      <c r="A1847" t="s">
        <v>2980</v>
      </c>
      <c r="B1847">
        <v>11</v>
      </c>
      <c r="D1847">
        <f t="shared" si="84"/>
        <v>99</v>
      </c>
      <c r="E1847" t="str">
        <f t="shared" si="85"/>
        <v>Tatabányai SZC Kossuth Lajos Gazdasági és Humán Technikum Közlekedés és szállítmányozás</v>
      </c>
      <c r="F1847">
        <f t="shared" si="86"/>
        <v>11</v>
      </c>
    </row>
    <row r="1848" spans="1:6" x14ac:dyDescent="0.35">
      <c r="A1848" t="s">
        <v>2981</v>
      </c>
      <c r="B1848">
        <v>0</v>
      </c>
      <c r="D1848">
        <f t="shared" si="84"/>
        <v>95</v>
      </c>
      <c r="E1848" t="str">
        <f t="shared" si="85"/>
        <v>Tatabányai SZC Kultsár István Technikum és Szakgimnázium Gazdálkodás és menedzsment</v>
      </c>
      <c r="F1848">
        <f t="shared" si="86"/>
        <v>0</v>
      </c>
    </row>
    <row r="1849" spans="1:6" x14ac:dyDescent="0.35">
      <c r="A1849" t="s">
        <v>2982</v>
      </c>
      <c r="B1849">
        <v>0</v>
      </c>
      <c r="D1849">
        <f t="shared" si="84"/>
        <v>81</v>
      </c>
      <c r="E1849" t="str">
        <f t="shared" si="85"/>
        <v>Tatabányai SZC Kultsár István Technikum és Szakgimnázium Kereskedelem</v>
      </c>
      <c r="F1849">
        <f t="shared" si="86"/>
        <v>0</v>
      </c>
    </row>
    <row r="1850" spans="1:6" x14ac:dyDescent="0.35">
      <c r="A1850" t="s">
        <v>2983</v>
      </c>
      <c r="B1850">
        <v>0</v>
      </c>
      <c r="D1850">
        <f t="shared" si="84"/>
        <v>98</v>
      </c>
      <c r="E1850" t="str">
        <f t="shared" si="85"/>
        <v>Tatabányai SZC Kultsár István Technikum és Szakgimnázium Közlekedés és szállítmányozás</v>
      </c>
      <c r="F1850">
        <f t="shared" si="86"/>
        <v>0</v>
      </c>
    </row>
    <row r="1851" spans="1:6" x14ac:dyDescent="0.35">
      <c r="A1851" t="s">
        <v>2984</v>
      </c>
      <c r="B1851">
        <v>0</v>
      </c>
      <c r="D1851">
        <f t="shared" si="84"/>
        <v>60</v>
      </c>
      <c r="E1851" t="str">
        <f t="shared" si="85"/>
        <v>Tatabányai SZC Kultsár István Technikum és Szakg</v>
      </c>
      <c r="F1851">
        <f t="shared" si="86"/>
        <v>0</v>
      </c>
    </row>
    <row r="1852" spans="1:6" x14ac:dyDescent="0.35">
      <c r="A1852" t="s">
        <v>2985</v>
      </c>
      <c r="B1852">
        <v>0</v>
      </c>
      <c r="D1852">
        <f t="shared" si="84"/>
        <v>74</v>
      </c>
      <c r="E1852" t="str">
        <f t="shared" si="85"/>
        <v>Tatabányai SZC Kultsár István Technikum és Szakgimnázium Sport</v>
      </c>
      <c r="F1852">
        <f t="shared" si="86"/>
        <v>0</v>
      </c>
    </row>
    <row r="1853" spans="1:6" x14ac:dyDescent="0.35">
      <c r="A1853" t="s">
        <v>2986</v>
      </c>
      <c r="B1853">
        <v>0</v>
      </c>
      <c r="D1853">
        <f t="shared" si="84"/>
        <v>78</v>
      </c>
      <c r="E1853" t="str">
        <f t="shared" si="85"/>
        <v>Tatabányai SZC Kultsár István Technikum és Szakgimnázium Szociális</v>
      </c>
      <c r="F1853">
        <f t="shared" si="86"/>
        <v>0</v>
      </c>
    </row>
    <row r="1854" spans="1:6" x14ac:dyDescent="0.35">
      <c r="A1854" t="s">
        <v>2987</v>
      </c>
      <c r="B1854">
        <v>0</v>
      </c>
      <c r="D1854">
        <f t="shared" si="84"/>
        <v>94</v>
      </c>
      <c r="E1854" t="str">
        <f t="shared" si="85"/>
        <v>Tatabányai SZC Mikes Kelemen Technikum és Szakgimnázium Gazdálkodás és menedzsment</v>
      </c>
      <c r="F1854">
        <f t="shared" si="86"/>
        <v>0</v>
      </c>
    </row>
    <row r="1855" spans="1:6" x14ac:dyDescent="0.35">
      <c r="A1855" t="s">
        <v>2988</v>
      </c>
      <c r="B1855">
        <v>0</v>
      </c>
      <c r="D1855">
        <f t="shared" si="84"/>
        <v>92</v>
      </c>
      <c r="E1855" t="str">
        <f t="shared" si="85"/>
        <v>Tatabányai SZC Mikes Kelemen Technikum és Szakgimnázium Informatika és távközlés</v>
      </c>
      <c r="F1855">
        <f t="shared" si="86"/>
        <v>0</v>
      </c>
    </row>
    <row r="1856" spans="1:6" x14ac:dyDescent="0.35">
      <c r="A1856" t="s">
        <v>2989</v>
      </c>
      <c r="B1856">
        <v>0</v>
      </c>
      <c r="D1856">
        <f t="shared" si="84"/>
        <v>75</v>
      </c>
      <c r="E1856" t="str">
        <f t="shared" si="85"/>
        <v>Tatabányai SZC Mikes Kelemen Technikum és Szakgimnázium Kreatív</v>
      </c>
      <c r="F1856">
        <f t="shared" si="86"/>
        <v>0</v>
      </c>
    </row>
    <row r="1857" spans="1:6" x14ac:dyDescent="0.35">
      <c r="A1857" t="s">
        <v>2990</v>
      </c>
      <c r="B1857">
        <v>0</v>
      </c>
      <c r="D1857">
        <f t="shared" si="84"/>
        <v>77</v>
      </c>
      <c r="E1857" t="str">
        <f t="shared" si="85"/>
        <v>Tatabányai SZC Mikes Kelemen Technikum és Szakgimnázium Szociális</v>
      </c>
      <c r="F1857">
        <f t="shared" si="86"/>
        <v>0</v>
      </c>
    </row>
    <row r="1858" spans="1:6" x14ac:dyDescent="0.35">
      <c r="A1858" t="s">
        <v>2991</v>
      </c>
      <c r="B1858">
        <v>0</v>
      </c>
      <c r="D1858">
        <f t="shared" si="84"/>
        <v>106</v>
      </c>
      <c r="E1858" t="str">
        <f t="shared" si="85"/>
        <v>Tatabányai SZC Széchenyi István Gazdasági és Informatikai Technikum Gazdálkodás és menedzsment</v>
      </c>
      <c r="F1858">
        <f t="shared" si="86"/>
        <v>0</v>
      </c>
    </row>
    <row r="1859" spans="1:6" x14ac:dyDescent="0.35">
      <c r="A1859" t="s">
        <v>2992</v>
      </c>
      <c r="B1859">
        <v>0</v>
      </c>
      <c r="D1859">
        <f t="shared" ref="D1859:D1922" si="87">LEN(A1859)</f>
        <v>104</v>
      </c>
      <c r="E1859" t="str">
        <f t="shared" ref="E1859:E1922" si="88">LEFT(A1859,D1859-12)</f>
        <v>Tatabányai SZC Széchenyi István Gazdasági és Informatikai Technikum Informatika és távközlés</v>
      </c>
      <c r="F1859">
        <f t="shared" ref="F1859:F1922" si="89">B1859</f>
        <v>0</v>
      </c>
    </row>
    <row r="1860" spans="1:6" x14ac:dyDescent="0.35">
      <c r="A1860" t="s">
        <v>2993</v>
      </c>
      <c r="B1860">
        <v>1</v>
      </c>
      <c r="D1860">
        <f t="shared" si="87"/>
        <v>100</v>
      </c>
      <c r="E1860" t="str">
        <f t="shared" si="88"/>
        <v>Terplán Zénó Kolping Technikum, Gimnázium és Szakképző Iskola Gazdálkodás és menedzsment</v>
      </c>
      <c r="F1860">
        <f t="shared" si="89"/>
        <v>1</v>
      </c>
    </row>
    <row r="1861" spans="1:6" x14ac:dyDescent="0.35">
      <c r="A1861" t="s">
        <v>2994</v>
      </c>
      <c r="B1861">
        <v>0</v>
      </c>
      <c r="D1861">
        <f t="shared" si="87"/>
        <v>98</v>
      </c>
      <c r="E1861" t="str">
        <f t="shared" si="88"/>
        <v>Terplán Zénó Kolping Technikum, Gimnázium és Szakképző Iskola Informatika és távközlés</v>
      </c>
      <c r="F1861">
        <f t="shared" si="89"/>
        <v>0</v>
      </c>
    </row>
    <row r="1862" spans="1:6" x14ac:dyDescent="0.35">
      <c r="A1862" t="s">
        <v>2995</v>
      </c>
      <c r="B1862">
        <v>0</v>
      </c>
      <c r="D1862">
        <f t="shared" si="87"/>
        <v>103</v>
      </c>
      <c r="E1862" t="str">
        <f t="shared" si="88"/>
        <v>Terplán Zénó Kolping Technikum, Gimnázium és Szakképző Iskola Közlekedés és szállítmányozás</v>
      </c>
      <c r="F1862">
        <f t="shared" si="89"/>
        <v>0</v>
      </c>
    </row>
    <row r="1863" spans="1:6" x14ac:dyDescent="0.35">
      <c r="A1863" t="s">
        <v>2996</v>
      </c>
      <c r="B1863">
        <v>0</v>
      </c>
      <c r="D1863">
        <f t="shared" si="87"/>
        <v>107</v>
      </c>
      <c r="E1863" t="str">
        <f t="shared" si="88"/>
        <v>Terplán Zénó Kolping Technikum, Gimnázium és Szakképző Iskola Specializált gép- és járműgyártás</v>
      </c>
      <c r="F1863">
        <f t="shared" si="89"/>
        <v>0</v>
      </c>
    </row>
    <row r="1864" spans="1:6" x14ac:dyDescent="0.35">
      <c r="A1864" t="s">
        <v>2997</v>
      </c>
      <c r="B1864">
        <v>21</v>
      </c>
      <c r="D1864">
        <f t="shared" si="87"/>
        <v>69</v>
      </c>
      <c r="E1864" t="str">
        <f t="shared" si="88"/>
        <v>Tett Technikum, Szakképző Iskola és Gimnázium Egészségügy</v>
      </c>
      <c r="F1864">
        <f t="shared" si="89"/>
        <v>21</v>
      </c>
    </row>
    <row r="1865" spans="1:6" x14ac:dyDescent="0.35">
      <c r="A1865" t="s">
        <v>2998</v>
      </c>
      <c r="B1865">
        <v>0</v>
      </c>
      <c r="D1865">
        <f t="shared" si="87"/>
        <v>88</v>
      </c>
      <c r="E1865" t="str">
        <f t="shared" si="88"/>
        <v>Tett Technikum, Szakképző Iskola és Gimnázium Elektronika és elektrotechnika</v>
      </c>
      <c r="F1865">
        <f t="shared" si="89"/>
        <v>0</v>
      </c>
    </row>
    <row r="1866" spans="1:6" x14ac:dyDescent="0.35">
      <c r="A1866" t="s">
        <v>2999</v>
      </c>
      <c r="B1866">
        <v>0</v>
      </c>
      <c r="D1866">
        <f t="shared" si="87"/>
        <v>67</v>
      </c>
      <c r="E1866" t="str">
        <f t="shared" si="88"/>
        <v>Tett Technikum, Szakképző Iskola és Gimnázium Építőipar</v>
      </c>
      <c r="F1866">
        <f t="shared" si="89"/>
        <v>0</v>
      </c>
    </row>
    <row r="1867" spans="1:6" x14ac:dyDescent="0.35">
      <c r="A1867" t="s">
        <v>3000</v>
      </c>
      <c r="B1867">
        <v>0</v>
      </c>
      <c r="D1867">
        <f t="shared" si="87"/>
        <v>91</v>
      </c>
      <c r="E1867" t="str">
        <f t="shared" si="88"/>
        <v>Tett Technikum, Szakképző Iskola és Gimnázium Specializált gép- és járműgyártás</v>
      </c>
      <c r="F1867">
        <f t="shared" si="89"/>
        <v>0</v>
      </c>
    </row>
    <row r="1868" spans="1:6" x14ac:dyDescent="0.35">
      <c r="A1868" t="s">
        <v>3001</v>
      </c>
      <c r="B1868">
        <v>0</v>
      </c>
      <c r="D1868">
        <f t="shared" si="87"/>
        <v>140</v>
      </c>
      <c r="E1868" t="str">
        <f t="shared" si="88"/>
        <v>Tokaj-Hegyalja Egyetem Tokaji Kereskedelmi és Idegenforgalmi Technikum, Szakképző Iskola és Kollégium Gazdálkodás és menedzsment</v>
      </c>
      <c r="F1868">
        <f t="shared" si="89"/>
        <v>0</v>
      </c>
    </row>
    <row r="1869" spans="1:6" x14ac:dyDescent="0.35">
      <c r="A1869" t="s">
        <v>3002</v>
      </c>
      <c r="B1869">
        <v>0</v>
      </c>
      <c r="D1869">
        <f t="shared" si="87"/>
        <v>126</v>
      </c>
      <c r="E1869" t="str">
        <f t="shared" si="88"/>
        <v>Tokaj-Hegyalja Egyetem Tokaji Kereskedelmi és Idegenforgalmi Technikum, Szakképző Iskola és Kollégium Kereskedelem</v>
      </c>
      <c r="F1869">
        <f t="shared" si="89"/>
        <v>0</v>
      </c>
    </row>
    <row r="1870" spans="1:6" x14ac:dyDescent="0.35">
      <c r="A1870" t="s">
        <v>3003</v>
      </c>
      <c r="B1870">
        <v>12</v>
      </c>
      <c r="D1870">
        <f t="shared" si="87"/>
        <v>134</v>
      </c>
      <c r="E1870" t="str">
        <f t="shared" si="88"/>
        <v>Tokaj-Hegyalja Egyetem Tokaji Kereskedelmi és Idegenforgalmi Technikum, Szakképző Iskola és Kollégium Turizmus-vendéglátás</v>
      </c>
      <c r="F1870">
        <f t="shared" si="89"/>
        <v>12</v>
      </c>
    </row>
    <row r="1871" spans="1:6" x14ac:dyDescent="0.35">
      <c r="A1871" t="s">
        <v>3004</v>
      </c>
      <c r="B1871">
        <v>0</v>
      </c>
      <c r="D1871">
        <f t="shared" si="87"/>
        <v>111</v>
      </c>
      <c r="E1871" t="str">
        <f t="shared" si="88"/>
        <v>Tokaj-Hegyalja Egyetem Tokaji Mezőgazdasági Technikum, Szakképző Iskola és Kollégium Élelmiszeripar</v>
      </c>
      <c r="F1871">
        <f t="shared" si="89"/>
        <v>0</v>
      </c>
    </row>
    <row r="1872" spans="1:6" x14ac:dyDescent="0.35">
      <c r="A1872" t="s">
        <v>3005</v>
      </c>
      <c r="B1872">
        <v>0</v>
      </c>
      <c r="D1872">
        <f t="shared" si="87"/>
        <v>105</v>
      </c>
      <c r="E1872" t="str">
        <f t="shared" si="88"/>
        <v>Tokaj-Hegyalja Egyetem Tokaji Mezőgazdasági Technikum, Szakképző Iskola és Kollégium Gépészet</v>
      </c>
      <c r="F1872">
        <f t="shared" si="89"/>
        <v>0</v>
      </c>
    </row>
    <row r="1873" spans="1:6" x14ac:dyDescent="0.35">
      <c r="A1873" t="s">
        <v>3006</v>
      </c>
      <c r="B1873">
        <v>0</v>
      </c>
      <c r="D1873">
        <f t="shared" si="87"/>
        <v>121</v>
      </c>
      <c r="E1873" t="str">
        <f t="shared" si="88"/>
        <v>Tokaj-Hegyalja Egyetem Tokaji Mezőgazdasági Technikum, Szakképző Iskola és Kollégium Mezőgazdaság és erdészet</v>
      </c>
      <c r="F1873">
        <f t="shared" si="89"/>
        <v>0</v>
      </c>
    </row>
    <row r="1874" spans="1:6" x14ac:dyDescent="0.35">
      <c r="A1874" t="s">
        <v>3007</v>
      </c>
      <c r="B1874">
        <v>0</v>
      </c>
      <c r="D1874">
        <f t="shared" si="87"/>
        <v>117</v>
      </c>
      <c r="E1874" t="str">
        <f t="shared" si="88"/>
        <v>Tokaj-Hegyalja Egyetem Tokaji Mezőgazdasági Technikum, Szakképző Iskola és Kollégium Turizmus-vendéglátás</v>
      </c>
      <c r="F1874">
        <f t="shared" si="89"/>
        <v>0</v>
      </c>
    </row>
    <row r="1875" spans="1:6" x14ac:dyDescent="0.35">
      <c r="A1875" t="s">
        <v>3008</v>
      </c>
      <c r="B1875">
        <v>15</v>
      </c>
      <c r="D1875">
        <f t="shared" si="87"/>
        <v>92</v>
      </c>
      <c r="E1875" t="str">
        <f t="shared" si="88"/>
        <v>Tolna Megyei SZC Ady Endre Technikum és Kollégium Elektronika és elektrotechnika</v>
      </c>
      <c r="F1875">
        <f t="shared" si="89"/>
        <v>15</v>
      </c>
    </row>
    <row r="1876" spans="1:6" x14ac:dyDescent="0.35">
      <c r="A1876" t="s">
        <v>3009</v>
      </c>
      <c r="B1876">
        <v>0</v>
      </c>
      <c r="D1876">
        <f t="shared" si="87"/>
        <v>71</v>
      </c>
      <c r="E1876" t="str">
        <f t="shared" si="88"/>
        <v>Tolna Megyei SZC Ady Endre Technikum és Kollégium Építőipar</v>
      </c>
      <c r="F1876">
        <f t="shared" si="89"/>
        <v>0</v>
      </c>
    </row>
    <row r="1877" spans="1:6" x14ac:dyDescent="0.35">
      <c r="A1877" t="s">
        <v>3010</v>
      </c>
      <c r="B1877">
        <v>0</v>
      </c>
      <c r="D1877">
        <f t="shared" si="87"/>
        <v>78</v>
      </c>
      <c r="E1877" t="str">
        <f t="shared" si="88"/>
        <v>Tolna Megyei SZC Ady Endre Technikum és Kollégium Fa- és bútoripar</v>
      </c>
      <c r="F1877">
        <f t="shared" si="89"/>
        <v>0</v>
      </c>
    </row>
    <row r="1878" spans="1:6" x14ac:dyDescent="0.35">
      <c r="A1878" t="s">
        <v>3011</v>
      </c>
      <c r="B1878">
        <v>4</v>
      </c>
      <c r="D1878">
        <f t="shared" si="87"/>
        <v>70</v>
      </c>
      <c r="E1878" t="str">
        <f t="shared" si="88"/>
        <v>Tolna Megyei SZC Ady Endre Technikum és Kollégium Gépészet</v>
      </c>
      <c r="F1878">
        <f t="shared" si="89"/>
        <v>4</v>
      </c>
    </row>
    <row r="1879" spans="1:6" x14ac:dyDescent="0.35">
      <c r="A1879" t="s">
        <v>3012</v>
      </c>
      <c r="B1879">
        <v>0</v>
      </c>
      <c r="D1879">
        <f t="shared" si="87"/>
        <v>72</v>
      </c>
      <c r="E1879" t="str">
        <f t="shared" si="88"/>
        <v>Tolna Megyei SZC Ady Endre Technikum és Kollégium Honvédelem</v>
      </c>
      <c r="F1879">
        <f t="shared" si="89"/>
        <v>0</v>
      </c>
    </row>
    <row r="1880" spans="1:6" x14ac:dyDescent="0.35">
      <c r="A1880" t="s">
        <v>3013</v>
      </c>
      <c r="B1880">
        <v>10</v>
      </c>
      <c r="D1880">
        <f t="shared" si="87"/>
        <v>86</v>
      </c>
      <c r="E1880" t="str">
        <f t="shared" si="88"/>
        <v>Tolna Megyei SZC Ady Endre Technikum és Kollégium Informatika és távközlés</v>
      </c>
      <c r="F1880">
        <f t="shared" si="89"/>
        <v>10</v>
      </c>
    </row>
    <row r="1881" spans="1:6" x14ac:dyDescent="0.35">
      <c r="A1881" t="s">
        <v>3014</v>
      </c>
      <c r="B1881">
        <v>0</v>
      </c>
      <c r="D1881">
        <f t="shared" si="87"/>
        <v>87</v>
      </c>
      <c r="E1881" t="str">
        <f t="shared" si="88"/>
        <v>Tolna Megyei SZC Ady Endre Technikum és Kollégium Rendészet és közszolgálat</v>
      </c>
      <c r="F1881">
        <f t="shared" si="89"/>
        <v>0</v>
      </c>
    </row>
    <row r="1882" spans="1:6" x14ac:dyDescent="0.35">
      <c r="A1882" t="s">
        <v>3015</v>
      </c>
      <c r="B1882">
        <v>15</v>
      </c>
      <c r="D1882">
        <f t="shared" si="87"/>
        <v>95</v>
      </c>
      <c r="E1882" t="str">
        <f t="shared" si="88"/>
        <v>Tolna Megyei SZC Ady Endre Technikum és Kollégium Specializált gép- és járműgyártás</v>
      </c>
      <c r="F1882">
        <f t="shared" si="89"/>
        <v>15</v>
      </c>
    </row>
    <row r="1883" spans="1:6" x14ac:dyDescent="0.35">
      <c r="A1883" t="s">
        <v>3016</v>
      </c>
      <c r="B1883">
        <v>29</v>
      </c>
      <c r="D1883">
        <f t="shared" si="87"/>
        <v>71</v>
      </c>
      <c r="E1883" t="str">
        <f t="shared" si="88"/>
        <v>Tolna Megyei SZC Ady Endre Technikum és Kollégium Szépészet</v>
      </c>
      <c r="F1883">
        <f t="shared" si="89"/>
        <v>29</v>
      </c>
    </row>
    <row r="1884" spans="1:6" x14ac:dyDescent="0.35">
      <c r="A1884" t="s">
        <v>3017</v>
      </c>
      <c r="B1884">
        <v>17</v>
      </c>
      <c r="D1884">
        <f t="shared" si="87"/>
        <v>98</v>
      </c>
      <c r="E1884" t="str">
        <f t="shared" si="88"/>
        <v>Tolna Megyei SZC Apáczai Csere János Technikum és Kollégium Gazdálkodás és menedzsment</v>
      </c>
      <c r="F1884">
        <f t="shared" si="89"/>
        <v>17</v>
      </c>
    </row>
    <row r="1885" spans="1:6" x14ac:dyDescent="0.35">
      <c r="A1885" t="s">
        <v>3018</v>
      </c>
      <c r="B1885">
        <v>0</v>
      </c>
      <c r="D1885">
        <f t="shared" si="87"/>
        <v>80</v>
      </c>
      <c r="E1885" t="str">
        <f t="shared" si="88"/>
        <v>Tolna Megyei SZC Apáczai Csere János Technikum és Kollégium Gépészet</v>
      </c>
      <c r="F1885">
        <f t="shared" si="89"/>
        <v>0</v>
      </c>
    </row>
    <row r="1886" spans="1:6" x14ac:dyDescent="0.35">
      <c r="A1886" t="s">
        <v>3019</v>
      </c>
      <c r="B1886">
        <v>0</v>
      </c>
      <c r="D1886">
        <f t="shared" si="87"/>
        <v>96</v>
      </c>
      <c r="E1886" t="str">
        <f t="shared" si="88"/>
        <v>Tolna Megyei SZC Apáczai Csere János Technikum és Kollégium Informatika és távközlés</v>
      </c>
      <c r="F1886">
        <f t="shared" si="89"/>
        <v>0</v>
      </c>
    </row>
    <row r="1887" spans="1:6" x14ac:dyDescent="0.35">
      <c r="A1887" t="s">
        <v>3020</v>
      </c>
      <c r="B1887">
        <v>0</v>
      </c>
      <c r="D1887">
        <f t="shared" si="87"/>
        <v>84</v>
      </c>
      <c r="E1887" t="str">
        <f t="shared" si="88"/>
        <v>Tolna Megyei SZC Apáczai Csere János Technikum és Kollégium Kereskedelem</v>
      </c>
      <c r="F1887">
        <f t="shared" si="89"/>
        <v>0</v>
      </c>
    </row>
    <row r="1888" spans="1:6" x14ac:dyDescent="0.35">
      <c r="A1888" t="s">
        <v>3021</v>
      </c>
      <c r="B1888">
        <v>0</v>
      </c>
      <c r="D1888">
        <f t="shared" si="87"/>
        <v>101</v>
      </c>
      <c r="E1888" t="str">
        <f t="shared" si="88"/>
        <v>Tolna Megyei SZC Apáczai Csere János Technikum és Kollégium Közlekedés és szállítmányozás</v>
      </c>
      <c r="F1888">
        <f t="shared" si="89"/>
        <v>0</v>
      </c>
    </row>
    <row r="1889" spans="1:6" x14ac:dyDescent="0.35">
      <c r="A1889" t="s">
        <v>3022</v>
      </c>
      <c r="B1889">
        <v>0</v>
      </c>
      <c r="D1889">
        <f t="shared" si="87"/>
        <v>97</v>
      </c>
      <c r="E1889" t="str">
        <f t="shared" si="88"/>
        <v>Tolna Megyei SZC Apáczai Csere János Technikum és Kollégium Rendészet és közszolgálat</v>
      </c>
      <c r="F1889">
        <f t="shared" si="89"/>
        <v>0</v>
      </c>
    </row>
    <row r="1890" spans="1:6" x14ac:dyDescent="0.35">
      <c r="A1890" t="s">
        <v>3023</v>
      </c>
      <c r="B1890">
        <v>26</v>
      </c>
      <c r="D1890">
        <f t="shared" si="87"/>
        <v>81</v>
      </c>
      <c r="E1890" t="str">
        <f t="shared" si="88"/>
        <v>Tolna Megyei SZC Bezerédj István Technikum Gazdálkodás és menedzsment</v>
      </c>
      <c r="F1890">
        <f t="shared" si="89"/>
        <v>26</v>
      </c>
    </row>
    <row r="1891" spans="1:6" x14ac:dyDescent="0.35">
      <c r="A1891" t="s">
        <v>3024</v>
      </c>
      <c r="B1891">
        <v>0</v>
      </c>
      <c r="D1891">
        <f t="shared" si="87"/>
        <v>67</v>
      </c>
      <c r="E1891" t="str">
        <f t="shared" si="88"/>
        <v>Tolna Megyei SZC Bezerédj István Technikum Kereskedelem</v>
      </c>
      <c r="F1891">
        <f t="shared" si="89"/>
        <v>0</v>
      </c>
    </row>
    <row r="1892" spans="1:6" x14ac:dyDescent="0.35">
      <c r="A1892" t="s">
        <v>3025</v>
      </c>
      <c r="B1892">
        <v>19</v>
      </c>
      <c r="D1892">
        <f t="shared" si="87"/>
        <v>84</v>
      </c>
      <c r="E1892" t="str">
        <f t="shared" si="88"/>
        <v>Tolna Megyei SZC Bezerédj István Technikum Közlekedés és szállítmányozás</v>
      </c>
      <c r="F1892">
        <f t="shared" si="89"/>
        <v>19</v>
      </c>
    </row>
    <row r="1893" spans="1:6" x14ac:dyDescent="0.35">
      <c r="A1893" t="s">
        <v>3026</v>
      </c>
      <c r="B1893">
        <v>0</v>
      </c>
      <c r="D1893">
        <f t="shared" si="87"/>
        <v>75</v>
      </c>
      <c r="E1893" t="str">
        <f t="shared" si="88"/>
        <v>Tolna Megyei SZC Bezerédj István Technikum Turizmus-vendéglátás</v>
      </c>
      <c r="F1893">
        <f t="shared" si="89"/>
        <v>0</v>
      </c>
    </row>
    <row r="1894" spans="1:6" x14ac:dyDescent="0.35">
      <c r="A1894" t="s">
        <v>3027</v>
      </c>
      <c r="B1894">
        <v>12</v>
      </c>
      <c r="D1894">
        <f t="shared" si="87"/>
        <v>120</v>
      </c>
      <c r="E1894" t="str">
        <f t="shared" si="88"/>
        <v>Tolna Megyei SZC Hunyadi Mátyás Vendéglátó és Turisztikai Technikum és Szakképző Iskola Turizmus-vendéglátás</v>
      </c>
      <c r="F1894">
        <f t="shared" si="89"/>
        <v>12</v>
      </c>
    </row>
    <row r="1895" spans="1:6" x14ac:dyDescent="0.35">
      <c r="A1895" t="s">
        <v>3028</v>
      </c>
      <c r="B1895">
        <v>0</v>
      </c>
      <c r="D1895">
        <f t="shared" si="87"/>
        <v>63</v>
      </c>
      <c r="E1895" t="str">
        <f t="shared" si="88"/>
        <v>Tolna Megyei SZC I. István Szakképző Iskola Előkész</v>
      </c>
      <c r="F1895">
        <f t="shared" si="89"/>
        <v>0</v>
      </c>
    </row>
    <row r="1896" spans="1:6" x14ac:dyDescent="0.35">
      <c r="A1896" t="s">
        <v>3029</v>
      </c>
      <c r="B1896">
        <v>0</v>
      </c>
      <c r="D1896">
        <f t="shared" si="87"/>
        <v>65</v>
      </c>
      <c r="E1896" t="str">
        <f t="shared" si="88"/>
        <v>Tolna Megyei SZC I. István Szakképző Iskola Építőipar</v>
      </c>
      <c r="F1896">
        <f t="shared" si="89"/>
        <v>0</v>
      </c>
    </row>
    <row r="1897" spans="1:6" x14ac:dyDescent="0.35">
      <c r="A1897" t="s">
        <v>3030</v>
      </c>
      <c r="B1897">
        <v>0</v>
      </c>
      <c r="D1897">
        <f t="shared" si="87"/>
        <v>64</v>
      </c>
      <c r="E1897" t="str">
        <f t="shared" si="88"/>
        <v>Tolna Megyei SZC I. István Szakképző Iskola Gépészet</v>
      </c>
      <c r="F1897">
        <f t="shared" si="89"/>
        <v>0</v>
      </c>
    </row>
    <row r="1898" spans="1:6" x14ac:dyDescent="0.35">
      <c r="A1898" t="s">
        <v>3031</v>
      </c>
      <c r="B1898">
        <v>0</v>
      </c>
      <c r="D1898">
        <f t="shared" si="87"/>
        <v>68</v>
      </c>
      <c r="E1898" t="str">
        <f t="shared" si="88"/>
        <v>Tolna Megyei SZC I. István Szakképző Iskola Kereskedelem</v>
      </c>
      <c r="F1898">
        <f t="shared" si="89"/>
        <v>0</v>
      </c>
    </row>
    <row r="1899" spans="1:6" x14ac:dyDescent="0.35">
      <c r="A1899" t="s">
        <v>3032</v>
      </c>
      <c r="B1899">
        <v>0</v>
      </c>
      <c r="D1899">
        <f t="shared" si="87"/>
        <v>56</v>
      </c>
      <c r="E1899" t="str">
        <f t="shared" si="88"/>
        <v xml:space="preserve">Tolna Megyei SZC I. István Szakképző Iskola </v>
      </c>
      <c r="F1899">
        <f t="shared" si="89"/>
        <v>0</v>
      </c>
    </row>
    <row r="1900" spans="1:6" x14ac:dyDescent="0.35">
      <c r="A1900" t="s">
        <v>3033</v>
      </c>
      <c r="B1900">
        <v>0</v>
      </c>
      <c r="D1900">
        <f t="shared" si="87"/>
        <v>74</v>
      </c>
      <c r="E1900" t="str">
        <f t="shared" si="88"/>
        <v>Tolna Megyei SZC Magyar László Szakképző Iskola Élelmiszeripar</v>
      </c>
      <c r="F1900">
        <f t="shared" si="89"/>
        <v>0</v>
      </c>
    </row>
    <row r="1901" spans="1:6" x14ac:dyDescent="0.35">
      <c r="A1901" t="s">
        <v>3034</v>
      </c>
      <c r="B1901">
        <v>0</v>
      </c>
      <c r="D1901">
        <f t="shared" si="87"/>
        <v>68</v>
      </c>
      <c r="E1901" t="str">
        <f t="shared" si="88"/>
        <v>Tolna Megyei SZC Magyar László Szakképző Iskola Gépészet</v>
      </c>
      <c r="F1901">
        <f t="shared" si="89"/>
        <v>0</v>
      </c>
    </row>
    <row r="1902" spans="1:6" x14ac:dyDescent="0.35">
      <c r="A1902" t="s">
        <v>3035</v>
      </c>
      <c r="B1902">
        <v>0</v>
      </c>
      <c r="D1902">
        <f t="shared" si="87"/>
        <v>72</v>
      </c>
      <c r="E1902" t="str">
        <f t="shared" si="88"/>
        <v>Tolna Megyei SZC Magyar László Szakképző Iskola Kereskedelem</v>
      </c>
      <c r="F1902">
        <f t="shared" si="89"/>
        <v>0</v>
      </c>
    </row>
    <row r="1903" spans="1:6" x14ac:dyDescent="0.35">
      <c r="A1903" t="s">
        <v>3036</v>
      </c>
      <c r="B1903">
        <v>0</v>
      </c>
      <c r="D1903">
        <f t="shared" si="87"/>
        <v>80</v>
      </c>
      <c r="E1903" t="str">
        <f t="shared" si="88"/>
        <v>Tolna Megyei SZC Magyar László Szakképző Iskola Turizmus-vendéglátás</v>
      </c>
      <c r="F1903">
        <f t="shared" si="89"/>
        <v>0</v>
      </c>
    </row>
    <row r="1904" spans="1:6" x14ac:dyDescent="0.35">
      <c r="A1904" t="s">
        <v>3037</v>
      </c>
      <c r="B1904">
        <v>0</v>
      </c>
      <c r="D1904">
        <f t="shared" si="87"/>
        <v>78</v>
      </c>
      <c r="E1904" t="str">
        <f t="shared" si="88"/>
        <v>Tolna Megyei SZC Perczel Mór Technikum és Kollégium Épületgépészet</v>
      </c>
      <c r="F1904">
        <f t="shared" si="89"/>
        <v>0</v>
      </c>
    </row>
    <row r="1905" spans="1:6" x14ac:dyDescent="0.35">
      <c r="A1905" t="s">
        <v>3038</v>
      </c>
      <c r="B1905">
        <v>0</v>
      </c>
      <c r="D1905">
        <f t="shared" si="87"/>
        <v>80</v>
      </c>
      <c r="E1905" t="str">
        <f t="shared" si="88"/>
        <v>Tolna Megyei SZC Perczel Mór Technikum és Kollégium Fa- és bútoripar</v>
      </c>
      <c r="F1905">
        <f t="shared" si="89"/>
        <v>0</v>
      </c>
    </row>
    <row r="1906" spans="1:6" x14ac:dyDescent="0.35">
      <c r="A1906" t="s">
        <v>3039</v>
      </c>
      <c r="B1906">
        <v>0</v>
      </c>
      <c r="D1906">
        <f t="shared" si="87"/>
        <v>90</v>
      </c>
      <c r="E1906" t="str">
        <f t="shared" si="88"/>
        <v>Tolna Megyei SZC Perczel Mór Technikum és Kollégium Gazdálkodás és menedzsment</v>
      </c>
      <c r="F1906">
        <f t="shared" si="89"/>
        <v>0</v>
      </c>
    </row>
    <row r="1907" spans="1:6" x14ac:dyDescent="0.35">
      <c r="A1907" t="s">
        <v>3040</v>
      </c>
      <c r="B1907">
        <v>0</v>
      </c>
      <c r="D1907">
        <f t="shared" si="87"/>
        <v>88</v>
      </c>
      <c r="E1907" t="str">
        <f t="shared" si="88"/>
        <v>Tolna Megyei SZC Perczel Mór Technikum és Kollégium Informatika és távközlés</v>
      </c>
      <c r="F1907">
        <f t="shared" si="89"/>
        <v>0</v>
      </c>
    </row>
    <row r="1908" spans="1:6" x14ac:dyDescent="0.35">
      <c r="A1908" t="s">
        <v>3041</v>
      </c>
      <c r="B1908">
        <v>0</v>
      </c>
      <c r="D1908">
        <f t="shared" si="87"/>
        <v>76</v>
      </c>
      <c r="E1908" t="str">
        <f t="shared" si="88"/>
        <v>Tolna Megyei SZC Perczel Mór Technikum és Kollégium Kereskedelem</v>
      </c>
      <c r="F1908">
        <f t="shared" si="89"/>
        <v>0</v>
      </c>
    </row>
    <row r="1909" spans="1:6" x14ac:dyDescent="0.35">
      <c r="A1909" t="s">
        <v>3042</v>
      </c>
      <c r="B1909">
        <v>0</v>
      </c>
      <c r="D1909">
        <f t="shared" si="87"/>
        <v>69</v>
      </c>
      <c r="E1909" t="str">
        <f t="shared" si="88"/>
        <v>Tolna Megyei SZC Perczel Mór Technikum és Kollégium Sport</v>
      </c>
      <c r="F1909">
        <f t="shared" si="89"/>
        <v>0</v>
      </c>
    </row>
    <row r="1910" spans="1:6" x14ac:dyDescent="0.35">
      <c r="A1910" t="s">
        <v>3043</v>
      </c>
      <c r="B1910">
        <v>0</v>
      </c>
      <c r="D1910">
        <f t="shared" si="87"/>
        <v>84</v>
      </c>
      <c r="E1910" t="str">
        <f t="shared" si="88"/>
        <v>Tolna Megyei SZC Perczel Mór Technikum és Kollégium Turizmus-vendéglátás</v>
      </c>
      <c r="F1910">
        <f t="shared" si="89"/>
        <v>0</v>
      </c>
    </row>
    <row r="1911" spans="1:6" x14ac:dyDescent="0.35">
      <c r="A1911" t="s">
        <v>3044</v>
      </c>
      <c r="B1911">
        <v>0</v>
      </c>
      <c r="D1911">
        <f t="shared" si="87"/>
        <v>80</v>
      </c>
      <c r="E1911" t="str">
        <f t="shared" si="88"/>
        <v>Tolna Megyei SZC Vályi Péter Szakképző Iskola és Kollégium Építőipar</v>
      </c>
      <c r="F1911">
        <f t="shared" si="89"/>
        <v>0</v>
      </c>
    </row>
    <row r="1912" spans="1:6" x14ac:dyDescent="0.35">
      <c r="A1912" t="s">
        <v>3045</v>
      </c>
      <c r="B1912">
        <v>0</v>
      </c>
      <c r="D1912">
        <f t="shared" si="87"/>
        <v>79</v>
      </c>
      <c r="E1912" t="str">
        <f t="shared" si="88"/>
        <v>Tolna Megyei SZC Vályi Péter Szakképző Iskola és Kollégium Gépészet</v>
      </c>
      <c r="F1912">
        <f t="shared" si="89"/>
        <v>0</v>
      </c>
    </row>
    <row r="1913" spans="1:6" x14ac:dyDescent="0.35">
      <c r="A1913" t="s">
        <v>3046</v>
      </c>
      <c r="B1913">
        <v>0</v>
      </c>
      <c r="D1913">
        <f t="shared" si="87"/>
        <v>95</v>
      </c>
      <c r="E1913" t="str">
        <f t="shared" si="88"/>
        <v>Tolna Megyei SZC Vályi Péter Szakképző Iskola és Kollégium Informatika és távközlés</v>
      </c>
      <c r="F1913">
        <f t="shared" si="89"/>
        <v>0</v>
      </c>
    </row>
    <row r="1914" spans="1:6" x14ac:dyDescent="0.35">
      <c r="A1914" t="s">
        <v>3047</v>
      </c>
      <c r="B1914">
        <v>0</v>
      </c>
      <c r="D1914">
        <f t="shared" si="87"/>
        <v>83</v>
      </c>
      <c r="E1914" t="str">
        <f t="shared" si="88"/>
        <v>Tolna Megyei SZC Vályi Péter Szakképző Iskola és Kollégium Kereskedelem</v>
      </c>
      <c r="F1914">
        <f t="shared" si="89"/>
        <v>0</v>
      </c>
    </row>
    <row r="1915" spans="1:6" x14ac:dyDescent="0.35">
      <c r="A1915" t="s">
        <v>3048</v>
      </c>
      <c r="B1915">
        <v>0</v>
      </c>
      <c r="D1915">
        <f t="shared" si="87"/>
        <v>95</v>
      </c>
      <c r="E1915" t="str">
        <f t="shared" si="88"/>
        <v>Tolna Megyei SZC Vályi Péter Szakképző Iskola és Kollégium Mezőgazdaság és erdészet</v>
      </c>
      <c r="F1915">
        <f t="shared" si="89"/>
        <v>0</v>
      </c>
    </row>
    <row r="1916" spans="1:6" x14ac:dyDescent="0.35">
      <c r="A1916" t="s">
        <v>3049</v>
      </c>
      <c r="B1916">
        <v>0</v>
      </c>
      <c r="D1916">
        <f t="shared" si="87"/>
        <v>91</v>
      </c>
      <c r="E1916" t="str">
        <f t="shared" si="88"/>
        <v>Tolna Megyei SZC Vályi Péter Szakképző Iskola és Kollégium Turizmus-vendéglátás</v>
      </c>
      <c r="F1916">
        <f t="shared" si="89"/>
        <v>0</v>
      </c>
    </row>
    <row r="1917" spans="1:6" x14ac:dyDescent="0.35">
      <c r="A1917" t="s">
        <v>3050</v>
      </c>
      <c r="B1917">
        <v>0</v>
      </c>
      <c r="D1917">
        <f t="shared" si="87"/>
        <v>105</v>
      </c>
      <c r="E1917" t="str">
        <f t="shared" si="88"/>
        <v>Tomori Pál Magyar-Angol Két Tanítási Nyelvű Közgazdasági Technikum Gazdálkodás és menedzsment</v>
      </c>
      <c r="F1917">
        <f t="shared" si="89"/>
        <v>0</v>
      </c>
    </row>
    <row r="1918" spans="1:6" x14ac:dyDescent="0.35">
      <c r="A1918" t="s">
        <v>3051</v>
      </c>
      <c r="B1918">
        <v>0</v>
      </c>
      <c r="D1918">
        <f t="shared" si="87"/>
        <v>106</v>
      </c>
      <c r="E1918" t="str">
        <f t="shared" si="88"/>
        <v>Török János Református Mezőgazdasági és Egészségügyi Technikum és Szakképző Iskola Egészségügy</v>
      </c>
      <c r="F1918">
        <f t="shared" si="89"/>
        <v>0</v>
      </c>
    </row>
    <row r="1919" spans="1:6" x14ac:dyDescent="0.35">
      <c r="A1919" t="s">
        <v>3052</v>
      </c>
      <c r="B1919">
        <v>0</v>
      </c>
      <c r="D1919">
        <f t="shared" si="87"/>
        <v>121</v>
      </c>
      <c r="E1919" t="str">
        <f t="shared" si="88"/>
        <v>Török János Református Mezőgazdasági és Egészségügyi Technikum és Szakképző Iskola Környezetvédelem és vízügy</v>
      </c>
      <c r="F1919">
        <f t="shared" si="89"/>
        <v>0</v>
      </c>
    </row>
    <row r="1920" spans="1:6" x14ac:dyDescent="0.35">
      <c r="A1920" t="s">
        <v>3053</v>
      </c>
      <c r="B1920">
        <v>0</v>
      </c>
      <c r="D1920">
        <f t="shared" si="87"/>
        <v>119</v>
      </c>
      <c r="E1920" t="str">
        <f t="shared" si="88"/>
        <v>Török János Református Mezőgazdasági és Egészségügyi Technikum és Szakképző Iskola Mezőgazdaság és erdészet</v>
      </c>
      <c r="F1920">
        <f t="shared" si="89"/>
        <v>0</v>
      </c>
    </row>
    <row r="1921" spans="1:6" x14ac:dyDescent="0.35">
      <c r="A1921" t="s">
        <v>3054</v>
      </c>
      <c r="B1921">
        <v>0</v>
      </c>
      <c r="D1921">
        <f t="shared" si="87"/>
        <v>98</v>
      </c>
      <c r="E1921" t="str">
        <f t="shared" si="88"/>
        <v>Váci SZC Boronkay György Műszaki Technikum és Gimnázium Elektronika és elektrotechnika</v>
      </c>
      <c r="F1921">
        <f t="shared" si="89"/>
        <v>0</v>
      </c>
    </row>
    <row r="1922" spans="1:6" x14ac:dyDescent="0.35">
      <c r="A1922" t="s">
        <v>3055</v>
      </c>
      <c r="B1922">
        <v>14</v>
      </c>
      <c r="D1922">
        <f t="shared" si="87"/>
        <v>76</v>
      </c>
      <c r="E1922" t="str">
        <f t="shared" si="88"/>
        <v>Váci SZC Boronkay György Műszaki Technikum és Gimnázium Gépészet</v>
      </c>
      <c r="F1922">
        <f t="shared" si="89"/>
        <v>14</v>
      </c>
    </row>
    <row r="1923" spans="1:6" x14ac:dyDescent="0.35">
      <c r="A1923" t="s">
        <v>3056</v>
      </c>
      <c r="B1923">
        <v>16</v>
      </c>
      <c r="D1923">
        <f t="shared" ref="D1923:D1986" si="90">LEN(A1923)</f>
        <v>92</v>
      </c>
      <c r="E1923" t="str">
        <f t="shared" ref="E1923:E1986" si="91">LEFT(A1923,D1923-12)</f>
        <v>Váci SZC Boronkay György Műszaki Technikum és Gimnázium Informatika és távközlés</v>
      </c>
      <c r="F1923">
        <f t="shared" ref="F1923:F1986" si="92">B1923</f>
        <v>16</v>
      </c>
    </row>
    <row r="1924" spans="1:6" x14ac:dyDescent="0.35">
      <c r="A1924" t="s">
        <v>3057</v>
      </c>
      <c r="B1924">
        <v>0</v>
      </c>
      <c r="D1924">
        <f t="shared" si="90"/>
        <v>94</v>
      </c>
      <c r="E1924" t="str">
        <f t="shared" si="91"/>
        <v>Váci SZC Boronkay György Műszaki Technikum és Gimnázium Környezetvédelem és vízügy</v>
      </c>
      <c r="F1924">
        <f t="shared" si="92"/>
        <v>0</v>
      </c>
    </row>
    <row r="1925" spans="1:6" x14ac:dyDescent="0.35">
      <c r="A1925" t="s">
        <v>3058</v>
      </c>
      <c r="B1925">
        <v>0</v>
      </c>
      <c r="D1925">
        <f t="shared" si="90"/>
        <v>73</v>
      </c>
      <c r="E1925" t="str">
        <f t="shared" si="91"/>
        <v>Váci SZC Boronkay György Műszaki Technikum és Gimnázium Sport</v>
      </c>
      <c r="F1925">
        <f t="shared" si="92"/>
        <v>0</v>
      </c>
    </row>
    <row r="1926" spans="1:6" x14ac:dyDescent="0.35">
      <c r="A1926" t="s">
        <v>3059</v>
      </c>
      <c r="B1926">
        <v>0</v>
      </c>
      <c r="D1926">
        <f t="shared" si="90"/>
        <v>76</v>
      </c>
      <c r="E1926" t="str">
        <f t="shared" si="91"/>
        <v>Váci SZC Boronkay György Műszaki Technikum és Gimnázium Vegyipar</v>
      </c>
      <c r="F1926">
        <f t="shared" si="92"/>
        <v>0</v>
      </c>
    </row>
    <row r="1927" spans="1:6" x14ac:dyDescent="0.35">
      <c r="A1927" t="s">
        <v>3060</v>
      </c>
      <c r="B1927">
        <v>0</v>
      </c>
      <c r="D1927">
        <f t="shared" si="90"/>
        <v>85</v>
      </c>
      <c r="E1927" t="str">
        <f t="shared" si="91"/>
        <v>Váci SZC I. Géza Király Közgazdasági Technikum Gazdálkodás és menedzsment</v>
      </c>
      <c r="F1927">
        <f t="shared" si="92"/>
        <v>0</v>
      </c>
    </row>
    <row r="1928" spans="1:6" x14ac:dyDescent="0.35">
      <c r="A1928" t="s">
        <v>3061</v>
      </c>
      <c r="B1928">
        <v>0</v>
      </c>
      <c r="D1928">
        <f t="shared" si="90"/>
        <v>79</v>
      </c>
      <c r="E1928" t="str">
        <f t="shared" si="91"/>
        <v>Váci SZC I. Géza Király Közgazdasági Technikum Turizmus-vendéglátás</v>
      </c>
      <c r="F1928">
        <f t="shared" si="92"/>
        <v>0</v>
      </c>
    </row>
    <row r="1929" spans="1:6" x14ac:dyDescent="0.35">
      <c r="A1929" t="s">
        <v>3062</v>
      </c>
      <c r="B1929">
        <v>0</v>
      </c>
      <c r="D1929">
        <f t="shared" si="90"/>
        <v>94</v>
      </c>
      <c r="E1929" t="str">
        <f t="shared" si="91"/>
        <v>Váci SZC Király Endre Technikum és Szakképző Iskola Elektronika és elektrotechnika</v>
      </c>
      <c r="F1929">
        <f t="shared" si="92"/>
        <v>0</v>
      </c>
    </row>
    <row r="1930" spans="1:6" x14ac:dyDescent="0.35">
      <c r="A1930" t="s">
        <v>3063</v>
      </c>
      <c r="B1930">
        <v>0</v>
      </c>
      <c r="D1930">
        <f t="shared" si="90"/>
        <v>73</v>
      </c>
      <c r="E1930" t="str">
        <f t="shared" si="91"/>
        <v>Váci SZC Király Endre Technikum és Szakképző Iskola Építőipar</v>
      </c>
      <c r="F1930">
        <f t="shared" si="92"/>
        <v>0</v>
      </c>
    </row>
    <row r="1931" spans="1:6" x14ac:dyDescent="0.35">
      <c r="A1931" t="s">
        <v>3064</v>
      </c>
      <c r="B1931">
        <v>0</v>
      </c>
      <c r="D1931">
        <f t="shared" si="90"/>
        <v>78</v>
      </c>
      <c r="E1931" t="str">
        <f t="shared" si="91"/>
        <v>Váci SZC Király Endre Technikum és Szakképző Iskola Épületgépészet</v>
      </c>
      <c r="F1931">
        <f t="shared" si="92"/>
        <v>0</v>
      </c>
    </row>
    <row r="1932" spans="1:6" x14ac:dyDescent="0.35">
      <c r="A1932" t="s">
        <v>3065</v>
      </c>
      <c r="B1932">
        <v>0</v>
      </c>
      <c r="D1932">
        <f t="shared" si="90"/>
        <v>80</v>
      </c>
      <c r="E1932" t="str">
        <f t="shared" si="91"/>
        <v>Váci SZC Király Endre Technikum és Szakképző Iskola Fa- és bútoripar</v>
      </c>
      <c r="F1932">
        <f t="shared" si="92"/>
        <v>0</v>
      </c>
    </row>
    <row r="1933" spans="1:6" x14ac:dyDescent="0.35">
      <c r="A1933" t="s">
        <v>3066</v>
      </c>
      <c r="B1933">
        <v>0</v>
      </c>
      <c r="D1933">
        <f t="shared" si="90"/>
        <v>72</v>
      </c>
      <c r="E1933" t="str">
        <f t="shared" si="91"/>
        <v>Váci SZC Király Endre Technikum és Szakképző Iskola Gépészet</v>
      </c>
      <c r="F1933">
        <f t="shared" si="92"/>
        <v>0</v>
      </c>
    </row>
    <row r="1934" spans="1:6" x14ac:dyDescent="0.35">
      <c r="A1934" t="s">
        <v>3067</v>
      </c>
      <c r="B1934">
        <v>0</v>
      </c>
      <c r="D1934">
        <f t="shared" si="90"/>
        <v>93</v>
      </c>
      <c r="E1934" t="str">
        <f t="shared" si="91"/>
        <v>Váci SZC Király Endre Technikum és Szakképző Iskola Közlekedés és szállítmányozás</v>
      </c>
      <c r="F1934">
        <f t="shared" si="92"/>
        <v>0</v>
      </c>
    </row>
    <row r="1935" spans="1:6" x14ac:dyDescent="0.35">
      <c r="A1935" t="s">
        <v>3068</v>
      </c>
      <c r="B1935">
        <v>0</v>
      </c>
      <c r="D1935">
        <f t="shared" si="90"/>
        <v>71</v>
      </c>
      <c r="E1935" t="str">
        <f t="shared" si="91"/>
        <v>Váci SZC Király Endre Technikum és Szakképző Iskola Kreatív</v>
      </c>
      <c r="F1935">
        <f t="shared" si="92"/>
        <v>0</v>
      </c>
    </row>
    <row r="1936" spans="1:6" x14ac:dyDescent="0.35">
      <c r="A1936" t="s">
        <v>3069</v>
      </c>
      <c r="B1936">
        <v>0</v>
      </c>
      <c r="D1936">
        <f t="shared" si="90"/>
        <v>89</v>
      </c>
      <c r="E1936" t="str">
        <f t="shared" si="91"/>
        <v>Váci SZC Király Endre Technikum és Szakképző Iskola Rendészet és közszolgálat</v>
      </c>
      <c r="F1936">
        <f t="shared" si="92"/>
        <v>0</v>
      </c>
    </row>
    <row r="1937" spans="1:6" x14ac:dyDescent="0.35">
      <c r="A1937" t="s">
        <v>3070</v>
      </c>
      <c r="B1937">
        <v>0</v>
      </c>
      <c r="D1937">
        <f t="shared" si="90"/>
        <v>97</v>
      </c>
      <c r="E1937" t="str">
        <f t="shared" si="91"/>
        <v>Váci SZC Király Endre Technikum és Szakképző Iskola Specializált gép- és járműgyártás</v>
      </c>
      <c r="F1937">
        <f t="shared" si="92"/>
        <v>0</v>
      </c>
    </row>
    <row r="1938" spans="1:6" x14ac:dyDescent="0.35">
      <c r="A1938" t="s">
        <v>3071</v>
      </c>
      <c r="B1938">
        <v>0</v>
      </c>
      <c r="D1938">
        <f t="shared" si="90"/>
        <v>73</v>
      </c>
      <c r="E1938" t="str">
        <f t="shared" si="91"/>
        <v>Váci SZC Király Endre Technikum és Szakképző Iskola Szépészet</v>
      </c>
      <c r="F1938">
        <f t="shared" si="92"/>
        <v>0</v>
      </c>
    </row>
    <row r="1939" spans="1:6" x14ac:dyDescent="0.35">
      <c r="A1939" t="s">
        <v>3072</v>
      </c>
      <c r="B1939">
        <v>0</v>
      </c>
      <c r="D1939">
        <f t="shared" si="90"/>
        <v>93</v>
      </c>
      <c r="E1939" t="str">
        <f t="shared" si="91"/>
        <v>Váci SZC Madách Imre Technikum és Szakképző Iskola Elektronika és elektrotechnika</v>
      </c>
      <c r="F1939">
        <f t="shared" si="92"/>
        <v>0</v>
      </c>
    </row>
    <row r="1940" spans="1:6" x14ac:dyDescent="0.35">
      <c r="A1940" t="s">
        <v>3073</v>
      </c>
      <c r="B1940">
        <v>0</v>
      </c>
      <c r="D1940">
        <f t="shared" si="90"/>
        <v>72</v>
      </c>
      <c r="E1940" t="str">
        <f t="shared" si="91"/>
        <v>Váci SZC Madách Imre Technikum és Szakképző Iskola Építőipar</v>
      </c>
      <c r="F1940">
        <f t="shared" si="92"/>
        <v>0</v>
      </c>
    </row>
    <row r="1941" spans="1:6" x14ac:dyDescent="0.35">
      <c r="A1941" t="s">
        <v>3074</v>
      </c>
      <c r="B1941">
        <v>0</v>
      </c>
      <c r="D1941">
        <f t="shared" si="90"/>
        <v>79</v>
      </c>
      <c r="E1941" t="str">
        <f t="shared" si="91"/>
        <v>Váci SZC Madách Imre Technikum és Szakképző Iskola Fa- és bútoripar</v>
      </c>
      <c r="F1941">
        <f t="shared" si="92"/>
        <v>0</v>
      </c>
    </row>
    <row r="1942" spans="1:6" x14ac:dyDescent="0.35">
      <c r="A1942" t="s">
        <v>3075</v>
      </c>
      <c r="B1942">
        <v>0</v>
      </c>
      <c r="D1942">
        <f t="shared" si="90"/>
        <v>71</v>
      </c>
      <c r="E1942" t="str">
        <f t="shared" si="91"/>
        <v>Váci SZC Madách Imre Technikum és Szakképző Iskola Gépészet</v>
      </c>
      <c r="F1942">
        <f t="shared" si="92"/>
        <v>0</v>
      </c>
    </row>
    <row r="1943" spans="1:6" x14ac:dyDescent="0.35">
      <c r="A1943" t="s">
        <v>3076</v>
      </c>
      <c r="B1943">
        <v>0</v>
      </c>
      <c r="D1943">
        <f t="shared" si="90"/>
        <v>75</v>
      </c>
      <c r="E1943" t="str">
        <f t="shared" si="91"/>
        <v>Váci SZC Madách Imre Technikum és Szakképző Iskola Kereskedelem</v>
      </c>
      <c r="F1943">
        <f t="shared" si="92"/>
        <v>0</v>
      </c>
    </row>
    <row r="1944" spans="1:6" x14ac:dyDescent="0.35">
      <c r="A1944" t="s">
        <v>3077</v>
      </c>
      <c r="B1944">
        <v>0</v>
      </c>
      <c r="D1944">
        <f t="shared" si="90"/>
        <v>88</v>
      </c>
      <c r="E1944" t="str">
        <f t="shared" si="91"/>
        <v>Váci SZC Madách Imre Technikum és Szakképző Iskola Rendészet és közszolgálat</v>
      </c>
      <c r="F1944">
        <f t="shared" si="92"/>
        <v>0</v>
      </c>
    </row>
    <row r="1945" spans="1:6" x14ac:dyDescent="0.35">
      <c r="A1945" t="s">
        <v>3078</v>
      </c>
      <c r="B1945">
        <v>17</v>
      </c>
      <c r="D1945">
        <f t="shared" si="90"/>
        <v>96</v>
      </c>
      <c r="E1945" t="str">
        <f t="shared" si="91"/>
        <v>Váci SZC Madách Imre Technikum és Szakképző Iskola Specializált gép- és járműgyártás</v>
      </c>
      <c r="F1945">
        <f t="shared" si="92"/>
        <v>17</v>
      </c>
    </row>
    <row r="1946" spans="1:6" x14ac:dyDescent="0.35">
      <c r="A1946" t="s">
        <v>3079</v>
      </c>
      <c r="B1946">
        <v>8</v>
      </c>
      <c r="D1946">
        <f t="shared" si="90"/>
        <v>72</v>
      </c>
      <c r="E1946" t="str">
        <f t="shared" si="91"/>
        <v>Váci SZC Madách Imre Technikum és Szakképző Iskola Szépészet</v>
      </c>
      <c r="F1946">
        <f t="shared" si="92"/>
        <v>8</v>
      </c>
    </row>
    <row r="1947" spans="1:6" x14ac:dyDescent="0.35">
      <c r="A1947" t="s">
        <v>3080</v>
      </c>
      <c r="B1947">
        <v>0</v>
      </c>
      <c r="D1947">
        <f t="shared" si="90"/>
        <v>83</v>
      </c>
      <c r="E1947" t="str">
        <f t="shared" si="91"/>
        <v>Váci SZC Madách Imre Technikum és Szakképző Iskola Turizmus-vendéglátás</v>
      </c>
      <c r="F1947">
        <f t="shared" si="92"/>
        <v>0</v>
      </c>
    </row>
    <row r="1948" spans="1:6" x14ac:dyDescent="0.35">
      <c r="A1948" t="s">
        <v>3081</v>
      </c>
      <c r="B1948">
        <v>0</v>
      </c>
      <c r="D1948">
        <f t="shared" si="90"/>
        <v>71</v>
      </c>
      <c r="E1948" t="str">
        <f t="shared" si="91"/>
        <v>Váci SZC Madách Imre Technikum és Szakképző Iskola Vegyipar</v>
      </c>
      <c r="F1948">
        <f t="shared" si="92"/>
        <v>0</v>
      </c>
    </row>
    <row r="1949" spans="1:6" x14ac:dyDescent="0.35">
      <c r="A1949" t="s">
        <v>3082</v>
      </c>
      <c r="B1949">
        <v>9</v>
      </c>
      <c r="D1949">
        <f t="shared" si="90"/>
        <v>107</v>
      </c>
      <c r="E1949" t="str">
        <f t="shared" si="91"/>
        <v>Váci SZC Petőfi Sándor Műszaki Technikum, Gimnázium és Kollégium Elektronika és elektrotechnika</v>
      </c>
      <c r="F1949">
        <f t="shared" si="92"/>
        <v>9</v>
      </c>
    </row>
    <row r="1950" spans="1:6" x14ac:dyDescent="0.35">
      <c r="A1950" t="s">
        <v>3083</v>
      </c>
      <c r="B1950">
        <v>0</v>
      </c>
      <c r="D1950">
        <f t="shared" si="90"/>
        <v>85</v>
      </c>
      <c r="E1950" t="str">
        <f t="shared" si="91"/>
        <v>Váci SZC Petőfi Sándor Műszaki Technikum, Gimnázium és Kollégium Gépészet</v>
      </c>
      <c r="F1950">
        <f t="shared" si="92"/>
        <v>0</v>
      </c>
    </row>
    <row r="1951" spans="1:6" x14ac:dyDescent="0.35">
      <c r="A1951" t="s">
        <v>3084</v>
      </c>
      <c r="B1951">
        <v>0</v>
      </c>
      <c r="D1951">
        <f t="shared" si="90"/>
        <v>101</v>
      </c>
      <c r="E1951" t="str">
        <f t="shared" si="91"/>
        <v>Váci SZC Petőfi Sándor Műszaki Technikum, Gimnázium és Kollégium Informatika és távközlés</v>
      </c>
      <c r="F1951">
        <f t="shared" si="92"/>
        <v>0</v>
      </c>
    </row>
    <row r="1952" spans="1:6" x14ac:dyDescent="0.35">
      <c r="A1952" t="s">
        <v>3085</v>
      </c>
      <c r="B1952">
        <v>0</v>
      </c>
      <c r="D1952">
        <f t="shared" si="90"/>
        <v>110</v>
      </c>
      <c r="E1952" t="str">
        <f t="shared" si="91"/>
        <v>Váci SZC Petőfi Sándor Műszaki Technikum, Gimnázium és Kollégium Specializált gép- és járműgyártás</v>
      </c>
      <c r="F1952">
        <f t="shared" si="92"/>
        <v>0</v>
      </c>
    </row>
    <row r="1953" spans="1:6" x14ac:dyDescent="0.35">
      <c r="A1953" t="s">
        <v>3086</v>
      </c>
      <c r="B1953">
        <v>0</v>
      </c>
      <c r="D1953">
        <f t="shared" si="90"/>
        <v>73</v>
      </c>
      <c r="E1953" t="str">
        <f t="shared" si="91"/>
        <v>Váci SZC Petzelt József Technikum és Szakképző Iskola Előkész</v>
      </c>
      <c r="F1953">
        <f t="shared" si="92"/>
        <v>0</v>
      </c>
    </row>
    <row r="1954" spans="1:6" x14ac:dyDescent="0.35">
      <c r="A1954" t="s">
        <v>3087</v>
      </c>
      <c r="B1954">
        <v>0</v>
      </c>
      <c r="D1954">
        <f t="shared" si="90"/>
        <v>78</v>
      </c>
      <c r="E1954" t="str">
        <f t="shared" si="91"/>
        <v>Váci SZC Petzelt József Technikum és Szakképző Iskola Kereskedelem</v>
      </c>
      <c r="F1954">
        <f t="shared" si="92"/>
        <v>0</v>
      </c>
    </row>
    <row r="1955" spans="1:6" x14ac:dyDescent="0.35">
      <c r="A1955" t="s">
        <v>3088</v>
      </c>
      <c r="B1955">
        <v>0</v>
      </c>
      <c r="D1955">
        <f t="shared" si="90"/>
        <v>99</v>
      </c>
      <c r="E1955" t="str">
        <f t="shared" si="91"/>
        <v>Váci SZC Petzelt József Technikum és Szakképző Iskola Specializált gép- és járműgyártás</v>
      </c>
      <c r="F1955">
        <f t="shared" si="92"/>
        <v>0</v>
      </c>
    </row>
    <row r="1956" spans="1:6" x14ac:dyDescent="0.35">
      <c r="A1956" t="s">
        <v>3089</v>
      </c>
      <c r="B1956">
        <v>0</v>
      </c>
      <c r="D1956">
        <f t="shared" si="90"/>
        <v>86</v>
      </c>
      <c r="E1956" t="str">
        <f t="shared" si="91"/>
        <v>Váci SZC Petzelt József Technikum és Szakképző Iskola Turizmus-vendéglátás</v>
      </c>
      <c r="F1956">
        <f t="shared" si="92"/>
        <v>0</v>
      </c>
    </row>
    <row r="1957" spans="1:6" x14ac:dyDescent="0.35">
      <c r="A1957" t="s">
        <v>3090</v>
      </c>
      <c r="B1957">
        <v>0</v>
      </c>
      <c r="D1957">
        <f t="shared" si="90"/>
        <v>67</v>
      </c>
      <c r="E1957" t="str">
        <f t="shared" si="91"/>
        <v>Váci SZC Selye János Egészségügyi Technikum Egészségügy</v>
      </c>
      <c r="F1957">
        <f t="shared" si="92"/>
        <v>0</v>
      </c>
    </row>
    <row r="1958" spans="1:6" x14ac:dyDescent="0.35">
      <c r="A1958" t="s">
        <v>3091</v>
      </c>
      <c r="B1958">
        <v>0</v>
      </c>
      <c r="D1958">
        <f t="shared" si="90"/>
        <v>61</v>
      </c>
      <c r="E1958" t="str">
        <f t="shared" si="91"/>
        <v>Váci SZC Selye János Egészségügyi Technikum Sport</v>
      </c>
      <c r="F1958">
        <f t="shared" si="92"/>
        <v>0</v>
      </c>
    </row>
    <row r="1959" spans="1:6" x14ac:dyDescent="0.35">
      <c r="A1959" t="s">
        <v>3092</v>
      </c>
      <c r="B1959">
        <v>0</v>
      </c>
      <c r="D1959">
        <f t="shared" si="90"/>
        <v>65</v>
      </c>
      <c r="E1959" t="str">
        <f t="shared" si="91"/>
        <v>Váci SZC Selye János Egészségügyi Technikum Szociális</v>
      </c>
      <c r="F1959">
        <f t="shared" si="92"/>
        <v>0</v>
      </c>
    </row>
    <row r="1960" spans="1:6" x14ac:dyDescent="0.35">
      <c r="A1960" t="s">
        <v>3093</v>
      </c>
      <c r="B1960">
        <v>0</v>
      </c>
      <c r="D1960">
        <f t="shared" si="90"/>
        <v>128</v>
      </c>
      <c r="E1960" t="str">
        <f t="shared" si="91"/>
        <v>Vak Bottyán János Katolikus Műszaki és Közgazdasági Technikum, Gimnázium és Kollégium Elektronika és elektrotechnika</v>
      </c>
      <c r="F1960">
        <f t="shared" si="92"/>
        <v>0</v>
      </c>
    </row>
    <row r="1961" spans="1:6" x14ac:dyDescent="0.35">
      <c r="A1961" t="s">
        <v>3094</v>
      </c>
      <c r="B1961">
        <v>0</v>
      </c>
      <c r="D1961">
        <f t="shared" si="90"/>
        <v>124</v>
      </c>
      <c r="E1961" t="str">
        <f t="shared" si="91"/>
        <v>Vak Bottyán János Katolikus Műszaki és Közgazdasági Technikum, Gimnázium és Kollégium Gazdálkodás és menedzsment</v>
      </c>
      <c r="F1961">
        <f t="shared" si="92"/>
        <v>0</v>
      </c>
    </row>
    <row r="1962" spans="1:6" x14ac:dyDescent="0.35">
      <c r="A1962" t="s">
        <v>3095</v>
      </c>
      <c r="B1962">
        <v>0</v>
      </c>
      <c r="D1962">
        <f t="shared" si="90"/>
        <v>106</v>
      </c>
      <c r="E1962" t="str">
        <f t="shared" si="91"/>
        <v>Vak Bottyán János Katolikus Műszaki és Közgazdasági Technikum, Gimnázium és Kollégium Gépészet</v>
      </c>
      <c r="F1962">
        <f t="shared" si="92"/>
        <v>0</v>
      </c>
    </row>
    <row r="1963" spans="1:6" x14ac:dyDescent="0.35">
      <c r="A1963" t="s">
        <v>3096</v>
      </c>
      <c r="B1963">
        <v>0</v>
      </c>
      <c r="D1963">
        <f t="shared" si="90"/>
        <v>122</v>
      </c>
      <c r="E1963" t="str">
        <f t="shared" si="91"/>
        <v>Vak Bottyán János Katolikus Műszaki és Közgazdasági Technikum, Gimnázium és Kollégium Informatika és távközlés</v>
      </c>
      <c r="F1963">
        <f t="shared" si="92"/>
        <v>0</v>
      </c>
    </row>
    <row r="1964" spans="1:6" x14ac:dyDescent="0.35">
      <c r="A1964" t="s">
        <v>3097</v>
      </c>
      <c r="B1964">
        <v>0</v>
      </c>
      <c r="D1964">
        <f t="shared" si="90"/>
        <v>97</v>
      </c>
      <c r="E1964" t="str">
        <f t="shared" si="91"/>
        <v>Vas Megyei SZC Barabás György Műszaki Szakképző Iskola Elektronika és elektrotechnika</v>
      </c>
      <c r="F1964">
        <f t="shared" si="92"/>
        <v>0</v>
      </c>
    </row>
    <row r="1965" spans="1:6" x14ac:dyDescent="0.35">
      <c r="A1965" t="s">
        <v>3098</v>
      </c>
      <c r="B1965">
        <v>0</v>
      </c>
      <c r="D1965">
        <f t="shared" si="90"/>
        <v>75</v>
      </c>
      <c r="E1965" t="str">
        <f t="shared" si="91"/>
        <v>Vas Megyei SZC Barabás György Műszaki Szakképző Iskola Gépészet</v>
      </c>
      <c r="F1965">
        <f t="shared" si="92"/>
        <v>0</v>
      </c>
    </row>
    <row r="1966" spans="1:6" x14ac:dyDescent="0.35">
      <c r="A1966" t="s">
        <v>3099</v>
      </c>
      <c r="B1966">
        <v>0</v>
      </c>
      <c r="D1966">
        <f t="shared" si="90"/>
        <v>91</v>
      </c>
      <c r="E1966" t="str">
        <f t="shared" si="91"/>
        <v>Vas Megyei SZC Barabás György Műszaki Szakképző Iskola Informatika és távközlés</v>
      </c>
      <c r="F1966">
        <f t="shared" si="92"/>
        <v>0</v>
      </c>
    </row>
    <row r="1967" spans="1:6" x14ac:dyDescent="0.35">
      <c r="A1967" t="s">
        <v>3100</v>
      </c>
      <c r="B1967">
        <v>0</v>
      </c>
      <c r="D1967">
        <f t="shared" si="90"/>
        <v>79</v>
      </c>
      <c r="E1967" t="str">
        <f t="shared" si="91"/>
        <v>Vas Megyei SZC Barabás György Műszaki Szakképző Iskola Kereskedelem</v>
      </c>
      <c r="F1967">
        <f t="shared" si="92"/>
        <v>0</v>
      </c>
    </row>
    <row r="1968" spans="1:6" x14ac:dyDescent="0.35">
      <c r="A1968" t="s">
        <v>3101</v>
      </c>
      <c r="B1968">
        <v>0</v>
      </c>
      <c r="D1968">
        <f t="shared" si="90"/>
        <v>96</v>
      </c>
      <c r="E1968" t="str">
        <f t="shared" si="91"/>
        <v>Vas Megyei SZC Barabás György Műszaki Szakképző Iskola Közlekedés és szállítmányozás</v>
      </c>
      <c r="F1968">
        <f t="shared" si="92"/>
        <v>0</v>
      </c>
    </row>
    <row r="1969" spans="1:6" x14ac:dyDescent="0.35">
      <c r="A1969" t="s">
        <v>3102</v>
      </c>
      <c r="B1969">
        <v>0</v>
      </c>
      <c r="D1969">
        <f t="shared" si="90"/>
        <v>72</v>
      </c>
      <c r="E1969" t="str">
        <f t="shared" si="91"/>
        <v>Vas Megyei SZC Eötvös Loránd Szakképző Iskola Élelmiszeripar</v>
      </c>
      <c r="F1969">
        <f t="shared" si="92"/>
        <v>0</v>
      </c>
    </row>
    <row r="1970" spans="1:6" x14ac:dyDescent="0.35">
      <c r="A1970" t="s">
        <v>3103</v>
      </c>
      <c r="B1970">
        <v>0</v>
      </c>
      <c r="D1970">
        <f t="shared" si="90"/>
        <v>74</v>
      </c>
      <c r="E1970" t="str">
        <f t="shared" si="91"/>
        <v>Vas Megyei SZC Eötvös Loránd Szakképző Iskola Fa- és bútoripar</v>
      </c>
      <c r="F1970">
        <f t="shared" si="92"/>
        <v>0</v>
      </c>
    </row>
    <row r="1971" spans="1:6" x14ac:dyDescent="0.35">
      <c r="A1971" t="s">
        <v>3104</v>
      </c>
      <c r="B1971">
        <v>0</v>
      </c>
      <c r="D1971">
        <f t="shared" si="90"/>
        <v>84</v>
      </c>
      <c r="E1971" t="str">
        <f t="shared" si="91"/>
        <v>Vas Megyei SZC Eötvös Loránd Szakképző Iskola Gazdálkodás és menedzsment</v>
      </c>
      <c r="F1971">
        <f t="shared" si="92"/>
        <v>0</v>
      </c>
    </row>
    <row r="1972" spans="1:6" x14ac:dyDescent="0.35">
      <c r="A1972" t="s">
        <v>3105</v>
      </c>
      <c r="B1972">
        <v>0</v>
      </c>
      <c r="D1972">
        <f t="shared" si="90"/>
        <v>66</v>
      </c>
      <c r="E1972" t="str">
        <f t="shared" si="91"/>
        <v>Vas Megyei SZC Eötvös Loránd Szakképző Iskola Gépészet</v>
      </c>
      <c r="F1972">
        <f t="shared" si="92"/>
        <v>0</v>
      </c>
    </row>
    <row r="1973" spans="1:6" x14ac:dyDescent="0.35">
      <c r="A1973" t="s">
        <v>3106</v>
      </c>
      <c r="B1973">
        <v>0</v>
      </c>
      <c r="D1973">
        <f t="shared" si="90"/>
        <v>82</v>
      </c>
      <c r="E1973" t="str">
        <f t="shared" si="91"/>
        <v>Vas Megyei SZC Eötvös Loránd Szakképző Iskola Informatika és távközlés</v>
      </c>
      <c r="F1973">
        <f t="shared" si="92"/>
        <v>0</v>
      </c>
    </row>
    <row r="1974" spans="1:6" x14ac:dyDescent="0.35">
      <c r="A1974" t="s">
        <v>3107</v>
      </c>
      <c r="B1974">
        <v>0</v>
      </c>
      <c r="D1974">
        <f t="shared" si="90"/>
        <v>78</v>
      </c>
      <c r="E1974" t="str">
        <f t="shared" si="91"/>
        <v>Vas Megyei SZC Eötvös Loránd Szakképző Iskola Turizmus-vendéglátás</v>
      </c>
      <c r="F1974">
        <f t="shared" si="92"/>
        <v>0</v>
      </c>
    </row>
    <row r="1975" spans="1:6" x14ac:dyDescent="0.35">
      <c r="A1975" t="s">
        <v>3108</v>
      </c>
      <c r="B1975">
        <v>0</v>
      </c>
      <c r="D1975">
        <f t="shared" si="90"/>
        <v>92</v>
      </c>
      <c r="E1975" t="str">
        <f t="shared" si="91"/>
        <v>Vas Megyei SZC Gépipari és Informatikai Technikum Elektronika és elektrotechnika</v>
      </c>
      <c r="F1975">
        <f t="shared" si="92"/>
        <v>0</v>
      </c>
    </row>
    <row r="1976" spans="1:6" x14ac:dyDescent="0.35">
      <c r="A1976" t="s">
        <v>3109</v>
      </c>
      <c r="B1976">
        <v>0</v>
      </c>
      <c r="D1976">
        <f t="shared" si="90"/>
        <v>70</v>
      </c>
      <c r="E1976" t="str">
        <f t="shared" si="91"/>
        <v>Vas Megyei SZC Gépipari és Informatikai Technikum Gépészet</v>
      </c>
      <c r="F1976">
        <f t="shared" si="92"/>
        <v>0</v>
      </c>
    </row>
    <row r="1977" spans="1:6" x14ac:dyDescent="0.35">
      <c r="A1977" t="s">
        <v>3110</v>
      </c>
      <c r="B1977">
        <v>0</v>
      </c>
      <c r="D1977">
        <f t="shared" si="90"/>
        <v>86</v>
      </c>
      <c r="E1977" t="str">
        <f t="shared" si="91"/>
        <v>Vas Megyei SZC Gépipari és Informatikai Technikum Informatika és távközlés</v>
      </c>
      <c r="F1977">
        <f t="shared" si="92"/>
        <v>0</v>
      </c>
    </row>
    <row r="1978" spans="1:6" x14ac:dyDescent="0.35">
      <c r="A1978" t="s">
        <v>3111</v>
      </c>
      <c r="B1978">
        <v>0</v>
      </c>
      <c r="D1978">
        <f t="shared" si="90"/>
        <v>95</v>
      </c>
      <c r="E1978" t="str">
        <f t="shared" si="91"/>
        <v>Vas Megyei SZC Gépipari és Informatikai Technikum Specializált gép- és járműgyártás</v>
      </c>
      <c r="F1978">
        <f t="shared" si="92"/>
        <v>0</v>
      </c>
    </row>
    <row r="1979" spans="1:6" x14ac:dyDescent="0.35">
      <c r="A1979" t="s">
        <v>3112</v>
      </c>
      <c r="B1979">
        <v>14</v>
      </c>
      <c r="D1979">
        <f t="shared" si="90"/>
        <v>69</v>
      </c>
      <c r="E1979" t="str">
        <f t="shared" si="91"/>
        <v>Vas Megyei SZC Hefele Menyhért Szakképző Iskola Építőipar</v>
      </c>
      <c r="F1979">
        <f t="shared" si="92"/>
        <v>14</v>
      </c>
    </row>
    <row r="1980" spans="1:6" x14ac:dyDescent="0.35">
      <c r="A1980" t="s">
        <v>3113</v>
      </c>
      <c r="B1980">
        <v>0</v>
      </c>
      <c r="D1980">
        <f t="shared" si="90"/>
        <v>76</v>
      </c>
      <c r="E1980" t="str">
        <f t="shared" si="91"/>
        <v>Vas Megyei SZC Hefele Menyhért Szakképző Iskola Fa- és bútoripar</v>
      </c>
      <c r="F1980">
        <f t="shared" si="92"/>
        <v>0</v>
      </c>
    </row>
    <row r="1981" spans="1:6" x14ac:dyDescent="0.35">
      <c r="A1981" t="s">
        <v>3114</v>
      </c>
      <c r="B1981">
        <v>6</v>
      </c>
      <c r="D1981">
        <f t="shared" si="90"/>
        <v>67</v>
      </c>
      <c r="E1981" t="str">
        <f t="shared" si="91"/>
        <v>Vas Megyei SZC Hefele Menyhért Szakképző Iskola Kreatív</v>
      </c>
      <c r="F1981">
        <f t="shared" si="92"/>
        <v>6</v>
      </c>
    </row>
    <row r="1982" spans="1:6" x14ac:dyDescent="0.35">
      <c r="A1982" t="s">
        <v>3115</v>
      </c>
      <c r="B1982">
        <v>0</v>
      </c>
      <c r="D1982">
        <f t="shared" si="90"/>
        <v>110</v>
      </c>
      <c r="E1982" t="str">
        <f t="shared" si="91"/>
        <v>Vas Megyei SZC Horváth Boldizsár Közgazdasági és Informatikai Technikum Gazdálkodás és menedzsment</v>
      </c>
      <c r="F1982">
        <f t="shared" si="92"/>
        <v>0</v>
      </c>
    </row>
    <row r="1983" spans="1:6" x14ac:dyDescent="0.35">
      <c r="A1983" t="s">
        <v>3116</v>
      </c>
      <c r="B1983">
        <v>0</v>
      </c>
      <c r="D1983">
        <f t="shared" si="90"/>
        <v>108</v>
      </c>
      <c r="E1983" t="str">
        <f t="shared" si="91"/>
        <v>Vas Megyei SZC Horváth Boldizsár Közgazdasági és Informatikai Technikum Informatika és távközlés</v>
      </c>
      <c r="F1983">
        <f t="shared" si="92"/>
        <v>0</v>
      </c>
    </row>
    <row r="1984" spans="1:6" x14ac:dyDescent="0.35">
      <c r="A1984" t="s">
        <v>3117</v>
      </c>
      <c r="B1984">
        <v>1</v>
      </c>
      <c r="D1984">
        <f t="shared" si="90"/>
        <v>90</v>
      </c>
      <c r="E1984" t="str">
        <f t="shared" si="91"/>
        <v>Vas Megyei SZC III. Béla Technikum és Kollégium Elektronika és elektrotechnika</v>
      </c>
      <c r="F1984">
        <f t="shared" si="92"/>
        <v>1</v>
      </c>
    </row>
    <row r="1985" spans="1:6" x14ac:dyDescent="0.35">
      <c r="A1985" t="s">
        <v>3118</v>
      </c>
      <c r="B1985">
        <v>0</v>
      </c>
      <c r="D1985">
        <f t="shared" si="90"/>
        <v>68</v>
      </c>
      <c r="E1985" t="str">
        <f t="shared" si="91"/>
        <v>Vas Megyei SZC III. Béla Technikum és Kollégium Gépészet</v>
      </c>
      <c r="F1985">
        <f t="shared" si="92"/>
        <v>0</v>
      </c>
    </row>
    <row r="1986" spans="1:6" x14ac:dyDescent="0.35">
      <c r="A1986" t="s">
        <v>3119</v>
      </c>
      <c r="B1986">
        <v>0</v>
      </c>
      <c r="D1986">
        <f t="shared" si="90"/>
        <v>84</v>
      </c>
      <c r="E1986" t="str">
        <f t="shared" si="91"/>
        <v>Vas Megyei SZC III. Béla Technikum és Kollégium Informatika és távközlés</v>
      </c>
      <c r="F1986">
        <f t="shared" si="92"/>
        <v>0</v>
      </c>
    </row>
    <row r="1987" spans="1:6" x14ac:dyDescent="0.35">
      <c r="A1987" t="s">
        <v>3120</v>
      </c>
      <c r="B1987">
        <v>0</v>
      </c>
      <c r="D1987">
        <f t="shared" ref="D1987:D2050" si="93">LEN(A1987)</f>
        <v>51</v>
      </c>
      <c r="E1987" t="str">
        <f t="shared" ref="E1987:E2050" si="94">LEFT(A1987,D1987-12)</f>
        <v>Vas Megyei SZC III. Béla Technikum és K</v>
      </c>
      <c r="F1987">
        <f t="shared" ref="F1987:F2050" si="95">B1987</f>
        <v>0</v>
      </c>
    </row>
    <row r="1988" spans="1:6" x14ac:dyDescent="0.35">
      <c r="A1988" t="s">
        <v>3121</v>
      </c>
      <c r="B1988">
        <v>0</v>
      </c>
      <c r="D1988">
        <f t="shared" si="93"/>
        <v>80</v>
      </c>
      <c r="E1988" t="str">
        <f t="shared" si="94"/>
        <v>Vas Megyei SZC III. Béla Technikum és Kollégium Turizmus-vendéglátás</v>
      </c>
      <c r="F1988">
        <f t="shared" si="95"/>
        <v>0</v>
      </c>
    </row>
    <row r="1989" spans="1:6" x14ac:dyDescent="0.35">
      <c r="A1989" t="s">
        <v>3122</v>
      </c>
      <c r="B1989">
        <v>0</v>
      </c>
      <c r="D1989">
        <f t="shared" si="93"/>
        <v>89</v>
      </c>
      <c r="E1989" t="str">
        <f t="shared" si="94"/>
        <v>Vas Megyei SZC Kereskedelmi és Vendéglátó Technikum és Kollégium Kereskedelem</v>
      </c>
      <c r="F1989">
        <f t="shared" si="95"/>
        <v>0</v>
      </c>
    </row>
    <row r="1990" spans="1:6" x14ac:dyDescent="0.35">
      <c r="A1990" t="s">
        <v>3123</v>
      </c>
      <c r="B1990">
        <v>0</v>
      </c>
      <c r="D1990">
        <f t="shared" si="93"/>
        <v>97</v>
      </c>
      <c r="E1990" t="str">
        <f t="shared" si="94"/>
        <v>Vas Megyei SZC Kereskedelmi és Vendéglátó Technikum és Kollégium Turizmus-vendéglátás</v>
      </c>
      <c r="F1990">
        <f t="shared" si="95"/>
        <v>0</v>
      </c>
    </row>
    <row r="1991" spans="1:6" x14ac:dyDescent="0.35">
      <c r="A1991" t="s">
        <v>3124</v>
      </c>
      <c r="B1991">
        <v>0</v>
      </c>
      <c r="D1991">
        <f t="shared" si="93"/>
        <v>94</v>
      </c>
      <c r="E1991" t="str">
        <f t="shared" si="94"/>
        <v>Vas Megyei SZC Nádasdy Tamás Technikum és Kollégium Elektronika és elektrotechnika</v>
      </c>
      <c r="F1991">
        <f t="shared" si="95"/>
        <v>0</v>
      </c>
    </row>
    <row r="1992" spans="1:6" x14ac:dyDescent="0.35">
      <c r="A1992" t="s">
        <v>3125</v>
      </c>
      <c r="B1992">
        <v>0</v>
      </c>
      <c r="D1992">
        <f t="shared" si="93"/>
        <v>90</v>
      </c>
      <c r="E1992" t="str">
        <f t="shared" si="94"/>
        <v>Vas Megyei SZC Nádasdy Tamás Technikum és Kollégium Gazdálkodás és menedzsment</v>
      </c>
      <c r="F1992">
        <f t="shared" si="95"/>
        <v>0</v>
      </c>
    </row>
    <row r="1993" spans="1:6" x14ac:dyDescent="0.35">
      <c r="A1993" t="s">
        <v>3126</v>
      </c>
      <c r="B1993">
        <v>0</v>
      </c>
      <c r="D1993">
        <f t="shared" si="93"/>
        <v>72</v>
      </c>
      <c r="E1993" t="str">
        <f t="shared" si="94"/>
        <v>Vas Megyei SZC Nádasdy Tamás Technikum és Kollégium Gépészet</v>
      </c>
      <c r="F1993">
        <f t="shared" si="95"/>
        <v>0</v>
      </c>
    </row>
    <row r="1994" spans="1:6" x14ac:dyDescent="0.35">
      <c r="A1994" t="s">
        <v>3127</v>
      </c>
      <c r="B1994">
        <v>0</v>
      </c>
      <c r="D1994">
        <f t="shared" si="93"/>
        <v>88</v>
      </c>
      <c r="E1994" t="str">
        <f t="shared" si="94"/>
        <v>Vas Megyei SZC Nádasdy Tamás Technikum és Kollégium Informatika és távközlés</v>
      </c>
      <c r="F1994">
        <f t="shared" si="95"/>
        <v>0</v>
      </c>
    </row>
    <row r="1995" spans="1:6" x14ac:dyDescent="0.35">
      <c r="A1995" t="s">
        <v>3128</v>
      </c>
      <c r="B1995">
        <v>0</v>
      </c>
      <c r="D1995">
        <f t="shared" si="93"/>
        <v>93</v>
      </c>
      <c r="E1995" t="str">
        <f t="shared" si="94"/>
        <v>Vas Megyei SZC Nádasdy Tamás Technikum és Kollégium Közlekedés és szállítmányozás</v>
      </c>
      <c r="F1995">
        <f t="shared" si="95"/>
        <v>0</v>
      </c>
    </row>
    <row r="1996" spans="1:6" x14ac:dyDescent="0.35">
      <c r="A1996" t="s">
        <v>3129</v>
      </c>
      <c r="B1996">
        <v>0</v>
      </c>
      <c r="D1996">
        <f t="shared" si="93"/>
        <v>84</v>
      </c>
      <c r="E1996" t="str">
        <f t="shared" si="94"/>
        <v>Vas Megyei SZC Nádasdy Tamás Technikum és Kollégium Turizmus-vendéglátás</v>
      </c>
      <c r="F1996">
        <f t="shared" si="95"/>
        <v>0</v>
      </c>
    </row>
    <row r="1997" spans="1:6" x14ac:dyDescent="0.35">
      <c r="A1997" t="s">
        <v>3130</v>
      </c>
      <c r="B1997">
        <v>0</v>
      </c>
      <c r="D1997">
        <f t="shared" si="93"/>
        <v>54</v>
      </c>
      <c r="E1997" t="str">
        <f t="shared" si="94"/>
        <v>Vas Megyei SZC Oladi Technikum Egészségügy</v>
      </c>
      <c r="F1997">
        <f t="shared" si="95"/>
        <v>0</v>
      </c>
    </row>
    <row r="1998" spans="1:6" x14ac:dyDescent="0.35">
      <c r="A1998" t="s">
        <v>3131</v>
      </c>
      <c r="B1998">
        <v>8</v>
      </c>
      <c r="D1998">
        <f t="shared" si="93"/>
        <v>64</v>
      </c>
      <c r="E1998" t="str">
        <f t="shared" si="94"/>
        <v>Vas Megyei SZC Oladi Technikum Egészségügyi technika</v>
      </c>
      <c r="F1998">
        <f t="shared" si="95"/>
        <v>8</v>
      </c>
    </row>
    <row r="1999" spans="1:6" x14ac:dyDescent="0.35">
      <c r="A1999" t="s">
        <v>3132</v>
      </c>
      <c r="B1999">
        <v>0</v>
      </c>
      <c r="D1999">
        <f t="shared" si="93"/>
        <v>50</v>
      </c>
      <c r="E1999" t="str">
        <f t="shared" si="94"/>
        <v>Vas Megyei SZC Oladi Technikum Előkész</v>
      </c>
      <c r="F1999">
        <f t="shared" si="95"/>
        <v>0</v>
      </c>
    </row>
    <row r="2000" spans="1:6" x14ac:dyDescent="0.35">
      <c r="A2000" t="s">
        <v>3133</v>
      </c>
      <c r="B2000">
        <v>0</v>
      </c>
      <c r="D2000">
        <f t="shared" si="93"/>
        <v>50</v>
      </c>
      <c r="E2000" t="str">
        <f t="shared" si="94"/>
        <v>Vas Megyei SZC Oladi Technikum Kreatív</v>
      </c>
      <c r="F2000">
        <f t="shared" si="95"/>
        <v>0</v>
      </c>
    </row>
    <row r="2001" spans="1:6" x14ac:dyDescent="0.35">
      <c r="A2001" t="s">
        <v>3134</v>
      </c>
      <c r="B2001">
        <v>0</v>
      </c>
      <c r="D2001">
        <f t="shared" si="93"/>
        <v>34</v>
      </c>
      <c r="E2001" t="str">
        <f t="shared" si="94"/>
        <v>Vas Megyei SZC Oladi T</v>
      </c>
      <c r="F2001">
        <f t="shared" si="95"/>
        <v>0</v>
      </c>
    </row>
    <row r="2002" spans="1:6" x14ac:dyDescent="0.35">
      <c r="A2002" t="s">
        <v>3135</v>
      </c>
      <c r="B2002">
        <v>0</v>
      </c>
      <c r="D2002">
        <f t="shared" si="93"/>
        <v>48</v>
      </c>
      <c r="E2002" t="str">
        <f t="shared" si="94"/>
        <v>Vas Megyei SZC Oladi Technikum Sport</v>
      </c>
      <c r="F2002">
        <f t="shared" si="95"/>
        <v>0</v>
      </c>
    </row>
    <row r="2003" spans="1:6" x14ac:dyDescent="0.35">
      <c r="A2003" t="s">
        <v>3136</v>
      </c>
      <c r="B2003">
        <v>21</v>
      </c>
      <c r="D2003">
        <f t="shared" si="93"/>
        <v>52</v>
      </c>
      <c r="E2003" t="str">
        <f t="shared" si="94"/>
        <v>Vas Megyei SZC Oladi Technikum Szépészet</v>
      </c>
      <c r="F2003">
        <f t="shared" si="95"/>
        <v>21</v>
      </c>
    </row>
    <row r="2004" spans="1:6" x14ac:dyDescent="0.35">
      <c r="A2004" t="s">
        <v>3137</v>
      </c>
      <c r="B2004">
        <v>0</v>
      </c>
      <c r="D2004">
        <f t="shared" si="93"/>
        <v>52</v>
      </c>
      <c r="E2004" t="str">
        <f t="shared" si="94"/>
        <v>Vas Megyei SZC Oladi Technikum Szociális</v>
      </c>
      <c r="F2004">
        <f t="shared" si="95"/>
        <v>0</v>
      </c>
    </row>
    <row r="2005" spans="1:6" x14ac:dyDescent="0.35">
      <c r="A2005" t="s">
        <v>3138</v>
      </c>
      <c r="B2005">
        <v>0</v>
      </c>
      <c r="D2005">
        <f t="shared" si="93"/>
        <v>102</v>
      </c>
      <c r="E2005" t="str">
        <f t="shared" si="94"/>
        <v>Vas Megyei SZC Puskás Tivadar Szakképző Iskola és Kollégium Elektronika és elektrotechnika</v>
      </c>
      <c r="F2005">
        <f t="shared" si="95"/>
        <v>0</v>
      </c>
    </row>
    <row r="2006" spans="1:6" x14ac:dyDescent="0.35">
      <c r="A2006" t="s">
        <v>3139</v>
      </c>
      <c r="B2006">
        <v>0</v>
      </c>
      <c r="D2006">
        <f t="shared" si="93"/>
        <v>86</v>
      </c>
      <c r="E2006" t="str">
        <f t="shared" si="94"/>
        <v>Vas Megyei SZC Puskás Tivadar Szakképző Iskola és Kollégium Épületgépészet</v>
      </c>
      <c r="F2006">
        <f t="shared" si="95"/>
        <v>0</v>
      </c>
    </row>
    <row r="2007" spans="1:6" x14ac:dyDescent="0.35">
      <c r="A2007" t="s">
        <v>3140</v>
      </c>
      <c r="B2007">
        <v>0</v>
      </c>
      <c r="D2007">
        <f t="shared" si="93"/>
        <v>80</v>
      </c>
      <c r="E2007" t="str">
        <f t="shared" si="94"/>
        <v>Vas Megyei SZC Puskás Tivadar Szakképző Iskola és Kollégium Gépészet</v>
      </c>
      <c r="F2007">
        <f t="shared" si="95"/>
        <v>0</v>
      </c>
    </row>
    <row r="2008" spans="1:6" x14ac:dyDescent="0.35">
      <c r="A2008" t="s">
        <v>3141</v>
      </c>
      <c r="B2008">
        <v>0</v>
      </c>
      <c r="D2008">
        <f t="shared" si="93"/>
        <v>105</v>
      </c>
      <c r="E2008" t="str">
        <f t="shared" si="94"/>
        <v>Vas Megyei SZC Puskás Tivadar Szakképző Iskola és Kollégium Specializált gép- és járműgyártás</v>
      </c>
      <c r="F2008">
        <f t="shared" si="95"/>
        <v>0</v>
      </c>
    </row>
    <row r="2009" spans="1:6" x14ac:dyDescent="0.35">
      <c r="A2009" t="s">
        <v>3142</v>
      </c>
      <c r="B2009">
        <v>0</v>
      </c>
      <c r="D2009">
        <f t="shared" si="93"/>
        <v>64</v>
      </c>
      <c r="E2009" t="str">
        <f t="shared" si="94"/>
        <v>Vas Megyei SZC Rázsó Imre Technikum Fa- és bútoripar</v>
      </c>
      <c r="F2009">
        <f t="shared" si="95"/>
        <v>0</v>
      </c>
    </row>
    <row r="2010" spans="1:6" x14ac:dyDescent="0.35">
      <c r="A2010" t="s">
        <v>3143</v>
      </c>
      <c r="B2010">
        <v>0</v>
      </c>
      <c r="D2010">
        <f t="shared" si="93"/>
        <v>74</v>
      </c>
      <c r="E2010" t="str">
        <f t="shared" si="94"/>
        <v>Vas Megyei SZC Rázsó Imre Technikum Gazdálkodás és menedzsment</v>
      </c>
      <c r="F2010">
        <f t="shared" si="95"/>
        <v>0</v>
      </c>
    </row>
    <row r="2011" spans="1:6" x14ac:dyDescent="0.35">
      <c r="A2011" t="s">
        <v>3144</v>
      </c>
      <c r="B2011">
        <v>0</v>
      </c>
      <c r="D2011">
        <f t="shared" si="93"/>
        <v>72</v>
      </c>
      <c r="E2011" t="str">
        <f t="shared" si="94"/>
        <v>Vas Megyei SZC Rázsó Imre Technikum Informatika és távközlés</v>
      </c>
      <c r="F2011">
        <f t="shared" si="95"/>
        <v>0</v>
      </c>
    </row>
    <row r="2012" spans="1:6" x14ac:dyDescent="0.35">
      <c r="A2012" t="s">
        <v>3145</v>
      </c>
      <c r="B2012">
        <v>0</v>
      </c>
      <c r="D2012">
        <f t="shared" si="93"/>
        <v>60</v>
      </c>
      <c r="E2012" t="str">
        <f t="shared" si="94"/>
        <v>Vas Megyei SZC Rázsó Imre Technikum Kereskedelem</v>
      </c>
      <c r="F2012">
        <f t="shared" si="95"/>
        <v>0</v>
      </c>
    </row>
    <row r="2013" spans="1:6" x14ac:dyDescent="0.35">
      <c r="A2013" t="s">
        <v>3146</v>
      </c>
      <c r="B2013">
        <v>0</v>
      </c>
      <c r="D2013">
        <f t="shared" si="93"/>
        <v>77</v>
      </c>
      <c r="E2013" t="str">
        <f t="shared" si="94"/>
        <v>Vas Megyei SZC Rázsó Imre Technikum Közlekedés és szállítmányozás</v>
      </c>
      <c r="F2013">
        <f t="shared" si="95"/>
        <v>0</v>
      </c>
    </row>
    <row r="2014" spans="1:6" x14ac:dyDescent="0.35">
      <c r="A2014" t="s">
        <v>3147</v>
      </c>
      <c r="B2014">
        <v>0</v>
      </c>
      <c r="D2014">
        <f t="shared" si="93"/>
        <v>72</v>
      </c>
      <c r="E2014" t="str">
        <f t="shared" si="94"/>
        <v>Vas Megyei SZC Rázsó Imre Technikum Mezőgazdaság és erdészet</v>
      </c>
      <c r="F2014">
        <f t="shared" si="95"/>
        <v>0</v>
      </c>
    </row>
    <row r="2015" spans="1:6" x14ac:dyDescent="0.35">
      <c r="A2015" t="s">
        <v>3148</v>
      </c>
      <c r="B2015">
        <v>0</v>
      </c>
      <c r="D2015">
        <f t="shared" si="93"/>
        <v>81</v>
      </c>
      <c r="E2015" t="str">
        <f t="shared" si="94"/>
        <v>Vas Megyei SZC Rázsó Imre Technikum Specializált gép- és járműgyártás</v>
      </c>
      <c r="F2015">
        <f t="shared" si="95"/>
        <v>0</v>
      </c>
    </row>
    <row r="2016" spans="1:6" x14ac:dyDescent="0.35">
      <c r="A2016" t="s">
        <v>3149</v>
      </c>
      <c r="B2016">
        <v>0</v>
      </c>
      <c r="D2016">
        <f t="shared" si="93"/>
        <v>56</v>
      </c>
      <c r="E2016" t="str">
        <f t="shared" si="94"/>
        <v>Vas Megyei SZC Rázsó Imre Technikum Vegyipar</v>
      </c>
      <c r="F2016">
        <f t="shared" si="95"/>
        <v>0</v>
      </c>
    </row>
    <row r="2017" spans="1:6" x14ac:dyDescent="0.35">
      <c r="A2017" t="s">
        <v>3150</v>
      </c>
      <c r="B2017">
        <v>9</v>
      </c>
      <c r="D2017">
        <f t="shared" si="93"/>
        <v>77</v>
      </c>
      <c r="E2017" t="str">
        <f t="shared" si="94"/>
        <v>Vas Megyei SZC Sárvári Turisztikai Technikum Turizmus-vendéglátás</v>
      </c>
      <c r="F2017">
        <f t="shared" si="95"/>
        <v>9</v>
      </c>
    </row>
    <row r="2018" spans="1:6" x14ac:dyDescent="0.35">
      <c r="A2018" t="s">
        <v>3151</v>
      </c>
      <c r="B2018">
        <v>0</v>
      </c>
      <c r="D2018">
        <f t="shared" si="93"/>
        <v>66</v>
      </c>
      <c r="E2018" t="str">
        <f t="shared" si="94"/>
        <v>Vas Megyei SZC Savaria Technikum és Kollégium Gépészet</v>
      </c>
      <c r="F2018">
        <f t="shared" si="95"/>
        <v>0</v>
      </c>
    </row>
    <row r="2019" spans="1:6" x14ac:dyDescent="0.35">
      <c r="A2019" t="s">
        <v>3152</v>
      </c>
      <c r="B2019">
        <v>0</v>
      </c>
      <c r="D2019">
        <f t="shared" si="93"/>
        <v>87</v>
      </c>
      <c r="E2019" t="str">
        <f t="shared" si="94"/>
        <v>Vas Megyei SZC Savaria Technikum és Kollégium Közlekedés és szállítmányozás</v>
      </c>
      <c r="F2019">
        <f t="shared" si="95"/>
        <v>0</v>
      </c>
    </row>
    <row r="2020" spans="1:6" x14ac:dyDescent="0.35">
      <c r="A2020" t="s">
        <v>3153</v>
      </c>
      <c r="B2020">
        <v>0</v>
      </c>
      <c r="D2020">
        <f t="shared" si="93"/>
        <v>83</v>
      </c>
      <c r="E2020" t="str">
        <f t="shared" si="94"/>
        <v>Vas Megyei SZC Savaria Technikum és Kollégium Rendészet és közszolgálat</v>
      </c>
      <c r="F2020">
        <f t="shared" si="95"/>
        <v>0</v>
      </c>
    </row>
    <row r="2021" spans="1:6" x14ac:dyDescent="0.35">
      <c r="A2021" t="s">
        <v>3154</v>
      </c>
      <c r="B2021">
        <v>0</v>
      </c>
      <c r="D2021">
        <f t="shared" si="93"/>
        <v>91</v>
      </c>
      <c r="E2021" t="str">
        <f t="shared" si="94"/>
        <v>Vas Megyei SZC Savaria Technikum és Kollégium Specializált gép- és járműgyártás</v>
      </c>
      <c r="F2021">
        <f t="shared" si="95"/>
        <v>0</v>
      </c>
    </row>
    <row r="2022" spans="1:6" x14ac:dyDescent="0.35">
      <c r="A2022" t="s">
        <v>3155</v>
      </c>
      <c r="B2022">
        <v>0</v>
      </c>
      <c r="D2022">
        <f t="shared" si="93"/>
        <v>85</v>
      </c>
      <c r="E2022" t="str">
        <f t="shared" si="94"/>
        <v>Vay Miklós Református Technikum, Szakképző Iskola és Diákotthon Építőipar</v>
      </c>
      <c r="F2022">
        <f t="shared" si="95"/>
        <v>0</v>
      </c>
    </row>
    <row r="2023" spans="1:6" x14ac:dyDescent="0.35">
      <c r="A2023" t="s">
        <v>3156</v>
      </c>
      <c r="B2023">
        <v>0</v>
      </c>
      <c r="D2023">
        <f t="shared" si="93"/>
        <v>90</v>
      </c>
      <c r="E2023" t="str">
        <f t="shared" si="94"/>
        <v>Vay Miklós Református Technikum, Szakképző Iskola és Diákotthon Épületgépészet</v>
      </c>
      <c r="F2023">
        <f t="shared" si="95"/>
        <v>0</v>
      </c>
    </row>
    <row r="2024" spans="1:6" x14ac:dyDescent="0.35">
      <c r="A2024" t="s">
        <v>3157</v>
      </c>
      <c r="B2024">
        <v>0</v>
      </c>
      <c r="D2024">
        <f t="shared" si="93"/>
        <v>92</v>
      </c>
      <c r="E2024" t="str">
        <f t="shared" si="94"/>
        <v>Vay Miklós Református Technikum, Szakképző Iskola és Diákotthon Fa- és bútoripar</v>
      </c>
      <c r="F2024">
        <f t="shared" si="95"/>
        <v>0</v>
      </c>
    </row>
    <row r="2025" spans="1:6" x14ac:dyDescent="0.35">
      <c r="A2025" t="s">
        <v>3158</v>
      </c>
      <c r="B2025">
        <v>0</v>
      </c>
      <c r="D2025">
        <f t="shared" si="93"/>
        <v>84</v>
      </c>
      <c r="E2025" t="str">
        <f t="shared" si="94"/>
        <v>Vay Miklós Református Technikum, Szakképző Iskola és Diákotthon Gépészet</v>
      </c>
      <c r="F2025">
        <f t="shared" si="95"/>
        <v>0</v>
      </c>
    </row>
    <row r="2026" spans="1:6" x14ac:dyDescent="0.35">
      <c r="A2026" t="s">
        <v>3159</v>
      </c>
      <c r="B2026">
        <v>0</v>
      </c>
      <c r="D2026">
        <f t="shared" si="93"/>
        <v>105</v>
      </c>
      <c r="E2026" t="str">
        <f t="shared" si="94"/>
        <v>Vay Miklós Református Technikum, Szakképző Iskola és Diákotthon Közlekedés és szállítmányozás</v>
      </c>
      <c r="F2026">
        <f t="shared" si="95"/>
        <v>0</v>
      </c>
    </row>
    <row r="2027" spans="1:6" x14ac:dyDescent="0.35">
      <c r="A2027" t="s">
        <v>3160</v>
      </c>
      <c r="B2027">
        <v>0</v>
      </c>
      <c r="D2027">
        <f t="shared" si="93"/>
        <v>109</v>
      </c>
      <c r="E2027" t="str">
        <f t="shared" si="94"/>
        <v>Vay Miklós Református Technikum, Szakképző Iskola és Diákotthon Specializált gép- és járműgyártás</v>
      </c>
      <c r="F2027">
        <f t="shared" si="95"/>
        <v>0</v>
      </c>
    </row>
    <row r="2028" spans="1:6" x14ac:dyDescent="0.35">
      <c r="A2028" t="s">
        <v>3161</v>
      </c>
      <c r="B2028">
        <v>0</v>
      </c>
      <c r="D2028">
        <f t="shared" si="93"/>
        <v>96</v>
      </c>
      <c r="E2028" t="str">
        <f t="shared" si="94"/>
        <v>Vay Miklós Református Technikum, Szakképző Iskola és Diákotthon Turizmus-vendéglátás</v>
      </c>
      <c r="F2028">
        <f t="shared" si="95"/>
        <v>0</v>
      </c>
    </row>
    <row r="2029" spans="1:6" x14ac:dyDescent="0.35">
      <c r="A2029" t="s">
        <v>3162</v>
      </c>
      <c r="B2029">
        <v>0</v>
      </c>
      <c r="D2029">
        <f t="shared" si="93"/>
        <v>103</v>
      </c>
      <c r="E2029" t="str">
        <f t="shared" si="94"/>
        <v>Veszprémi SZC "SÉF" Vendéglátás-Turizmus Technikum és Szakképző Iskola Turizmus-vendéglátás</v>
      </c>
      <c r="F2029">
        <f t="shared" si="95"/>
        <v>0</v>
      </c>
    </row>
    <row r="2030" spans="1:6" x14ac:dyDescent="0.35">
      <c r="A2030" t="s">
        <v>3163</v>
      </c>
      <c r="B2030">
        <v>0</v>
      </c>
      <c r="D2030">
        <f t="shared" si="93"/>
        <v>107</v>
      </c>
      <c r="E2030" t="str">
        <f t="shared" si="94"/>
        <v>Veszprémi SZC Bethlen István Közgazdasági és Közigazgatási Technikum Gazdálkodás és menedzsment</v>
      </c>
      <c r="F2030">
        <f t="shared" si="95"/>
        <v>0</v>
      </c>
    </row>
    <row r="2031" spans="1:6" x14ac:dyDescent="0.35">
      <c r="A2031" t="s">
        <v>3164</v>
      </c>
      <c r="B2031">
        <v>0</v>
      </c>
      <c r="D2031">
        <f t="shared" si="93"/>
        <v>105</v>
      </c>
      <c r="E2031" t="str">
        <f t="shared" si="94"/>
        <v>Veszprémi SZC Bethlen István Közgazdasági és Közigazgatási Technikum Informatika és távközlés</v>
      </c>
      <c r="F2031">
        <f t="shared" si="95"/>
        <v>0</v>
      </c>
    </row>
    <row r="2032" spans="1:6" x14ac:dyDescent="0.35">
      <c r="A2032" t="s">
        <v>3165</v>
      </c>
      <c r="B2032">
        <v>5</v>
      </c>
      <c r="D2032">
        <f t="shared" si="93"/>
        <v>106</v>
      </c>
      <c r="E2032" t="str">
        <f t="shared" si="94"/>
        <v>Veszprémi SZC Bethlen István Közgazdasági és Közigazgatási Technikum Rendészet és közszolgálat</v>
      </c>
      <c r="F2032">
        <f t="shared" si="95"/>
        <v>5</v>
      </c>
    </row>
    <row r="2033" spans="1:6" x14ac:dyDescent="0.35">
      <c r="A2033" t="s">
        <v>3166</v>
      </c>
      <c r="B2033">
        <v>0</v>
      </c>
      <c r="D2033">
        <f t="shared" si="93"/>
        <v>50</v>
      </c>
      <c r="E2033" t="str">
        <f t="shared" si="94"/>
        <v>Veszprémi SZC Ipari Technikum Gépészet</v>
      </c>
      <c r="F2033">
        <f t="shared" si="95"/>
        <v>0</v>
      </c>
    </row>
    <row r="2034" spans="1:6" x14ac:dyDescent="0.35">
      <c r="A2034" t="s">
        <v>3167</v>
      </c>
      <c r="B2034">
        <v>0</v>
      </c>
      <c r="D2034">
        <f t="shared" si="93"/>
        <v>66</v>
      </c>
      <c r="E2034" t="str">
        <f t="shared" si="94"/>
        <v>Veszprémi SZC Ipari Technikum Informatika és távközlés</v>
      </c>
      <c r="F2034">
        <f t="shared" si="95"/>
        <v>0</v>
      </c>
    </row>
    <row r="2035" spans="1:6" x14ac:dyDescent="0.35">
      <c r="A2035" t="s">
        <v>3168</v>
      </c>
      <c r="B2035">
        <v>0</v>
      </c>
      <c r="D2035">
        <f t="shared" si="93"/>
        <v>68</v>
      </c>
      <c r="E2035" t="str">
        <f t="shared" si="94"/>
        <v>Veszprémi SZC Ipari Technikum Környezetvédelem és vízügy</v>
      </c>
      <c r="F2035">
        <f t="shared" si="95"/>
        <v>0</v>
      </c>
    </row>
    <row r="2036" spans="1:6" x14ac:dyDescent="0.35">
      <c r="A2036" t="s">
        <v>3169</v>
      </c>
      <c r="B2036">
        <v>0</v>
      </c>
      <c r="D2036">
        <f t="shared" si="93"/>
        <v>75</v>
      </c>
      <c r="E2036" t="str">
        <f t="shared" si="94"/>
        <v>Veszprémi SZC Ipari Technikum Specializált gép- és járműgyártás</v>
      </c>
      <c r="F2036">
        <f t="shared" si="95"/>
        <v>0</v>
      </c>
    </row>
    <row r="2037" spans="1:6" x14ac:dyDescent="0.35">
      <c r="A2037" t="s">
        <v>3170</v>
      </c>
      <c r="B2037">
        <v>0</v>
      </c>
      <c r="D2037">
        <f t="shared" si="93"/>
        <v>51</v>
      </c>
      <c r="E2037" t="str">
        <f t="shared" si="94"/>
        <v>Veszprémi SZC Ipari Technikum Szociális</v>
      </c>
      <c r="F2037">
        <f t="shared" si="95"/>
        <v>0</v>
      </c>
    </row>
    <row r="2038" spans="1:6" x14ac:dyDescent="0.35">
      <c r="A2038" t="s">
        <v>3171</v>
      </c>
      <c r="B2038">
        <v>0</v>
      </c>
      <c r="D2038">
        <f t="shared" si="93"/>
        <v>50</v>
      </c>
      <c r="E2038" t="str">
        <f t="shared" si="94"/>
        <v>Veszprémi SZC Ipari Technikum Vegyipar</v>
      </c>
      <c r="F2038">
        <f t="shared" si="95"/>
        <v>0</v>
      </c>
    </row>
    <row r="2039" spans="1:6" x14ac:dyDescent="0.35">
      <c r="A2039" t="s">
        <v>3172</v>
      </c>
      <c r="B2039">
        <v>0</v>
      </c>
      <c r="D2039">
        <f t="shared" si="93"/>
        <v>68</v>
      </c>
      <c r="E2039" t="str">
        <f t="shared" si="94"/>
        <v>Veszprémi SZC Jendrassik-Venesz Technikum Élelmiszeripar</v>
      </c>
      <c r="F2039">
        <f t="shared" si="95"/>
        <v>0</v>
      </c>
    </row>
    <row r="2040" spans="1:6" x14ac:dyDescent="0.35">
      <c r="A2040" t="s">
        <v>3173</v>
      </c>
      <c r="B2040">
        <v>0</v>
      </c>
      <c r="D2040">
        <f t="shared" si="93"/>
        <v>62</v>
      </c>
      <c r="E2040" t="str">
        <f t="shared" si="94"/>
        <v>Veszprémi SZC Jendrassik-Venesz Technikum Gépészet</v>
      </c>
      <c r="F2040">
        <f t="shared" si="95"/>
        <v>0</v>
      </c>
    </row>
    <row r="2041" spans="1:6" x14ac:dyDescent="0.35">
      <c r="A2041" t="s">
        <v>3174</v>
      </c>
      <c r="B2041">
        <v>0</v>
      </c>
      <c r="D2041">
        <f t="shared" si="93"/>
        <v>66</v>
      </c>
      <c r="E2041" t="str">
        <f t="shared" si="94"/>
        <v>Veszprémi SZC Jendrassik-Venesz Technikum Kereskedelem</v>
      </c>
      <c r="F2041">
        <f t="shared" si="95"/>
        <v>0</v>
      </c>
    </row>
    <row r="2042" spans="1:6" x14ac:dyDescent="0.35">
      <c r="A2042" t="s">
        <v>3175</v>
      </c>
      <c r="B2042">
        <v>0</v>
      </c>
      <c r="D2042">
        <f t="shared" si="93"/>
        <v>83</v>
      </c>
      <c r="E2042" t="str">
        <f t="shared" si="94"/>
        <v>Veszprémi SZC Jendrassik-Venesz Technikum Közlekedés és szállítmányozás</v>
      </c>
      <c r="F2042">
        <f t="shared" si="95"/>
        <v>0</v>
      </c>
    </row>
    <row r="2043" spans="1:6" x14ac:dyDescent="0.35">
      <c r="A2043" t="s">
        <v>3176</v>
      </c>
      <c r="B2043">
        <v>0</v>
      </c>
      <c r="D2043">
        <f t="shared" si="93"/>
        <v>87</v>
      </c>
      <c r="E2043" t="str">
        <f t="shared" si="94"/>
        <v>Veszprémi SZC Jendrassik-Venesz Technikum Specializált gép- és járműgyártás</v>
      </c>
      <c r="F2043">
        <f t="shared" si="95"/>
        <v>0</v>
      </c>
    </row>
    <row r="2044" spans="1:6" x14ac:dyDescent="0.35">
      <c r="A2044" t="s">
        <v>3177</v>
      </c>
      <c r="B2044">
        <v>0</v>
      </c>
      <c r="D2044">
        <f t="shared" si="93"/>
        <v>74</v>
      </c>
      <c r="E2044" t="str">
        <f t="shared" si="94"/>
        <v>Veszprémi SZC Jendrassik-Venesz Technikum Turizmus-vendéglátás</v>
      </c>
      <c r="F2044">
        <f t="shared" si="95"/>
        <v>0</v>
      </c>
    </row>
    <row r="2045" spans="1:6" x14ac:dyDescent="0.35">
      <c r="A2045" t="s">
        <v>3178</v>
      </c>
      <c r="B2045">
        <v>0</v>
      </c>
      <c r="D2045">
        <f t="shared" si="93"/>
        <v>93</v>
      </c>
      <c r="E2045" t="str">
        <f t="shared" si="94"/>
        <v>Veszprémi SZC Öveges József Technikum és Kollégium Elektronika és elektrotechnika</v>
      </c>
      <c r="F2045">
        <f t="shared" si="95"/>
        <v>0</v>
      </c>
    </row>
    <row r="2046" spans="1:6" x14ac:dyDescent="0.35">
      <c r="A2046" t="s">
        <v>3179</v>
      </c>
      <c r="B2046">
        <v>0</v>
      </c>
      <c r="D2046">
        <f t="shared" si="93"/>
        <v>77</v>
      </c>
      <c r="E2046" t="str">
        <f t="shared" si="94"/>
        <v>Veszprémi SZC Öveges József Technikum és Kollégium Épületgépészet</v>
      </c>
      <c r="F2046">
        <f t="shared" si="95"/>
        <v>0</v>
      </c>
    </row>
    <row r="2047" spans="1:6" x14ac:dyDescent="0.35">
      <c r="A2047" t="s">
        <v>3180</v>
      </c>
      <c r="B2047">
        <v>11</v>
      </c>
      <c r="D2047">
        <f t="shared" si="93"/>
        <v>87</v>
      </c>
      <c r="E2047" t="str">
        <f t="shared" si="94"/>
        <v>Veszprémi SZC Öveges József Technikum és Kollégium Informatika és távközlés</v>
      </c>
      <c r="F2047">
        <f t="shared" si="95"/>
        <v>11</v>
      </c>
    </row>
    <row r="2048" spans="1:6" x14ac:dyDescent="0.35">
      <c r="A2048" t="s">
        <v>3181</v>
      </c>
      <c r="B2048">
        <v>0</v>
      </c>
      <c r="D2048">
        <f t="shared" si="93"/>
        <v>75</v>
      </c>
      <c r="E2048" t="str">
        <f t="shared" si="94"/>
        <v>Veszprémi SZC Öveges József Technikum és Kollégium Kereskedelem</v>
      </c>
      <c r="F2048">
        <f t="shared" si="95"/>
        <v>0</v>
      </c>
    </row>
    <row r="2049" spans="1:6" x14ac:dyDescent="0.35">
      <c r="A2049" t="s">
        <v>3182</v>
      </c>
      <c r="B2049">
        <v>0</v>
      </c>
      <c r="D2049">
        <f t="shared" si="93"/>
        <v>92</v>
      </c>
      <c r="E2049" t="str">
        <f t="shared" si="94"/>
        <v>Veszprémi SZC Öveges József Technikum és Kollégium Közlekedés és szállítmányozás</v>
      </c>
      <c r="F2049">
        <f t="shared" si="95"/>
        <v>0</v>
      </c>
    </row>
    <row r="2050" spans="1:6" x14ac:dyDescent="0.35">
      <c r="A2050" t="s">
        <v>3183</v>
      </c>
      <c r="B2050">
        <v>7</v>
      </c>
      <c r="D2050">
        <f t="shared" si="93"/>
        <v>81</v>
      </c>
      <c r="E2050" t="str">
        <f t="shared" si="94"/>
        <v>Veszprémi SZC Szent-Györgyi Albert Technikum és Kollégium Egészségügy</v>
      </c>
      <c r="F2050">
        <f t="shared" si="95"/>
        <v>7</v>
      </c>
    </row>
    <row r="2051" spans="1:6" x14ac:dyDescent="0.35">
      <c r="A2051" t="s">
        <v>3184</v>
      </c>
      <c r="B2051">
        <v>0</v>
      </c>
      <c r="D2051">
        <f t="shared" ref="D2051:D2114" si="96">LEN(A2051)</f>
        <v>84</v>
      </c>
      <c r="E2051" t="str">
        <f t="shared" ref="E2051:E2114" si="97">LEFT(A2051,D2051-12)</f>
        <v>Veszprémi SZC Szent-Györgyi Albert Technikum és Kollégium Élelmiszeripar</v>
      </c>
      <c r="F2051">
        <f t="shared" ref="F2051:F2114" si="98">B2051</f>
        <v>0</v>
      </c>
    </row>
    <row r="2052" spans="1:6" x14ac:dyDescent="0.35">
      <c r="A2052" t="s">
        <v>3185</v>
      </c>
      <c r="B2052">
        <v>0</v>
      </c>
      <c r="D2052">
        <f t="shared" si="96"/>
        <v>78</v>
      </c>
      <c r="E2052" t="str">
        <f t="shared" si="97"/>
        <v>Veszprémi SZC Szent-Györgyi Albert Technikum és Kollégium Gépészet</v>
      </c>
      <c r="F2052">
        <f t="shared" si="98"/>
        <v>0</v>
      </c>
    </row>
    <row r="2053" spans="1:6" x14ac:dyDescent="0.35">
      <c r="A2053" t="s">
        <v>3186</v>
      </c>
      <c r="B2053">
        <v>0</v>
      </c>
      <c r="D2053">
        <f t="shared" si="96"/>
        <v>94</v>
      </c>
      <c r="E2053" t="str">
        <f t="shared" si="97"/>
        <v>Veszprémi SZC Szent-Györgyi Albert Technikum és Kollégium Informatika és távközlés</v>
      </c>
      <c r="F2053">
        <f t="shared" si="98"/>
        <v>0</v>
      </c>
    </row>
    <row r="2054" spans="1:6" x14ac:dyDescent="0.35">
      <c r="A2054" t="s">
        <v>3187</v>
      </c>
      <c r="B2054">
        <v>0</v>
      </c>
      <c r="D2054">
        <f t="shared" si="96"/>
        <v>70</v>
      </c>
      <c r="E2054" t="str">
        <f t="shared" si="97"/>
        <v xml:space="preserve">Veszprémi SZC Szent-Györgyi Albert Technikum és Kollégium </v>
      </c>
      <c r="F2054">
        <f t="shared" si="98"/>
        <v>0</v>
      </c>
    </row>
    <row r="2055" spans="1:6" x14ac:dyDescent="0.35">
      <c r="A2055" t="s">
        <v>3188</v>
      </c>
      <c r="B2055">
        <v>0</v>
      </c>
      <c r="D2055">
        <f t="shared" si="96"/>
        <v>95</v>
      </c>
      <c r="E2055" t="str">
        <f t="shared" si="97"/>
        <v>Veszprémi SZC Szent-Györgyi Albert Technikum és Kollégium Rendészet és közszolgálat</v>
      </c>
      <c r="F2055">
        <f t="shared" si="98"/>
        <v>0</v>
      </c>
    </row>
    <row r="2056" spans="1:6" x14ac:dyDescent="0.35">
      <c r="A2056" t="s">
        <v>3189</v>
      </c>
      <c r="B2056">
        <v>0</v>
      </c>
      <c r="D2056">
        <f t="shared" si="96"/>
        <v>79</v>
      </c>
      <c r="E2056" t="str">
        <f t="shared" si="97"/>
        <v>Veszprémi SZC Szent-Györgyi Albert Technikum és Kollégium Szociális</v>
      </c>
      <c r="F2056">
        <f t="shared" si="98"/>
        <v>0</v>
      </c>
    </row>
    <row r="2057" spans="1:6" x14ac:dyDescent="0.35">
      <c r="A2057" t="s">
        <v>3190</v>
      </c>
      <c r="B2057">
        <v>0</v>
      </c>
      <c r="D2057">
        <f t="shared" si="96"/>
        <v>90</v>
      </c>
      <c r="E2057" t="str">
        <f t="shared" si="97"/>
        <v>Veszprémi SZC Szent-Györgyi Albert Technikum és Kollégium Turizmus-vendéglátás</v>
      </c>
      <c r="F2057">
        <f t="shared" si="98"/>
        <v>0</v>
      </c>
    </row>
    <row r="2058" spans="1:6" x14ac:dyDescent="0.35">
      <c r="A2058" t="s">
        <v>3191</v>
      </c>
      <c r="B2058">
        <v>0</v>
      </c>
      <c r="D2058">
        <f t="shared" si="96"/>
        <v>82</v>
      </c>
      <c r="E2058" t="str">
        <f t="shared" si="97"/>
        <v>Veszprémi SZC Táncsics Mihály Technikum Elektronika és elektrotechnika</v>
      </c>
      <c r="F2058">
        <f t="shared" si="98"/>
        <v>0</v>
      </c>
    </row>
    <row r="2059" spans="1:6" x14ac:dyDescent="0.35">
      <c r="A2059" t="s">
        <v>3192</v>
      </c>
      <c r="B2059">
        <v>0</v>
      </c>
      <c r="D2059">
        <f t="shared" si="96"/>
        <v>61</v>
      </c>
      <c r="E2059" t="str">
        <f t="shared" si="97"/>
        <v>Veszprémi SZC Táncsics Mihály Technikum Építőipar</v>
      </c>
      <c r="F2059">
        <f t="shared" si="98"/>
        <v>0</v>
      </c>
    </row>
    <row r="2060" spans="1:6" x14ac:dyDescent="0.35">
      <c r="A2060" t="s">
        <v>3193</v>
      </c>
      <c r="B2060">
        <v>0</v>
      </c>
      <c r="D2060">
        <f t="shared" si="96"/>
        <v>66</v>
      </c>
      <c r="E2060" t="str">
        <f t="shared" si="97"/>
        <v>Veszprémi SZC Táncsics Mihály Technikum Épületgépészet</v>
      </c>
      <c r="F2060">
        <f t="shared" si="98"/>
        <v>0</v>
      </c>
    </row>
    <row r="2061" spans="1:6" x14ac:dyDescent="0.35">
      <c r="A2061" t="s">
        <v>3194</v>
      </c>
      <c r="B2061">
        <v>0</v>
      </c>
      <c r="D2061">
        <f t="shared" si="96"/>
        <v>68</v>
      </c>
      <c r="E2061" t="str">
        <f t="shared" si="97"/>
        <v>Veszprémi SZC Táncsics Mihály Technikum Fa- és bútoripar</v>
      </c>
      <c r="F2061">
        <f t="shared" si="98"/>
        <v>0</v>
      </c>
    </row>
    <row r="2062" spans="1:6" x14ac:dyDescent="0.35">
      <c r="A2062" t="s">
        <v>3195</v>
      </c>
      <c r="B2062">
        <v>0</v>
      </c>
      <c r="D2062">
        <f t="shared" si="96"/>
        <v>60</v>
      </c>
      <c r="E2062" t="str">
        <f t="shared" si="97"/>
        <v>Veszprémi SZC Táncsics Mihály Technikum Gépészet</v>
      </c>
      <c r="F2062">
        <f t="shared" si="98"/>
        <v>0</v>
      </c>
    </row>
    <row r="2063" spans="1:6" x14ac:dyDescent="0.35">
      <c r="A2063" t="s">
        <v>3196</v>
      </c>
      <c r="B2063">
        <v>0</v>
      </c>
      <c r="D2063">
        <f t="shared" si="96"/>
        <v>77</v>
      </c>
      <c r="E2063" t="str">
        <f t="shared" si="97"/>
        <v>Veszprémi SZC Táncsics Mihály Technikum Rendészet és közszolgálat</v>
      </c>
      <c r="F2063">
        <f t="shared" si="98"/>
        <v>0</v>
      </c>
    </row>
    <row r="2064" spans="1:6" x14ac:dyDescent="0.35">
      <c r="A2064" t="s">
        <v>3197</v>
      </c>
      <c r="B2064">
        <v>1</v>
      </c>
      <c r="D2064">
        <f t="shared" si="96"/>
        <v>57</v>
      </c>
      <c r="E2064" t="str">
        <f t="shared" si="97"/>
        <v>Veszprémi SZC Táncsics Mihály Technikum Sport</v>
      </c>
      <c r="F2064">
        <f t="shared" si="98"/>
        <v>1</v>
      </c>
    </row>
    <row r="2065" spans="1:6" x14ac:dyDescent="0.35">
      <c r="A2065" t="s">
        <v>3198</v>
      </c>
      <c r="B2065">
        <v>19</v>
      </c>
      <c r="D2065">
        <f t="shared" si="96"/>
        <v>61</v>
      </c>
      <c r="E2065" t="str">
        <f t="shared" si="97"/>
        <v>Veszprémi SZC Táncsics Mihály Technikum Szépészet</v>
      </c>
      <c r="F2065">
        <f t="shared" si="98"/>
        <v>19</v>
      </c>
    </row>
    <row r="2066" spans="1:6" x14ac:dyDescent="0.35">
      <c r="A2066" t="s">
        <v>3199</v>
      </c>
      <c r="B2066">
        <v>23</v>
      </c>
      <c r="D2066">
        <f t="shared" si="96"/>
        <v>111</v>
      </c>
      <c r="E2066" t="str">
        <f t="shared" si="97"/>
        <v>VIK Vendéglátó, Turisztikai, Szépészeti Baptista Technikum, Szakképző Iskola és Gimnázium Szépészet</v>
      </c>
      <c r="F2066">
        <f t="shared" si="98"/>
        <v>23</v>
      </c>
    </row>
    <row r="2067" spans="1:6" x14ac:dyDescent="0.35">
      <c r="A2067" t="s">
        <v>3200</v>
      </c>
      <c r="B2067">
        <v>0</v>
      </c>
      <c r="D2067">
        <f t="shared" si="96"/>
        <v>122</v>
      </c>
      <c r="E2067" t="str">
        <f t="shared" si="97"/>
        <v>VIK Vendéglátó, Turisztikai, Szépészeti Baptista Technikum, Szakképző Iskola és Gimnázium Turizmus-vendéglátás</v>
      </c>
      <c r="F2067">
        <f t="shared" si="98"/>
        <v>0</v>
      </c>
    </row>
    <row r="2068" spans="1:6" x14ac:dyDescent="0.35">
      <c r="A2068" t="s">
        <v>3201</v>
      </c>
      <c r="B2068">
        <v>0</v>
      </c>
      <c r="D2068">
        <f t="shared" si="96"/>
        <v>118</v>
      </c>
      <c r="E2068" t="str">
        <f t="shared" si="97"/>
        <v>Wesley János Családi Bölcsőde, Óvoda, Általános Iskola, Szakképző Iskola, Technikum és Kollégium Építőipar</v>
      </c>
      <c r="F2068">
        <f t="shared" si="98"/>
        <v>0</v>
      </c>
    </row>
    <row r="2069" spans="1:6" x14ac:dyDescent="0.35">
      <c r="A2069" t="s">
        <v>3202</v>
      </c>
      <c r="B2069">
        <v>0</v>
      </c>
      <c r="D2069">
        <f t="shared" si="96"/>
        <v>133</v>
      </c>
      <c r="E2069" t="str">
        <f t="shared" si="97"/>
        <v>Wesley János Családi Bölcsőde, Óvoda, Általános Iskola, Szakképző Iskola, Technikum és Kollégium Mezőgazdaság és erdészet</v>
      </c>
      <c r="F2069">
        <f t="shared" si="98"/>
        <v>0</v>
      </c>
    </row>
    <row r="2070" spans="1:6" x14ac:dyDescent="0.35">
      <c r="A2070" t="s">
        <v>3203</v>
      </c>
      <c r="B2070">
        <v>0</v>
      </c>
      <c r="D2070">
        <f t="shared" si="96"/>
        <v>118</v>
      </c>
      <c r="E2070" t="str">
        <f t="shared" si="97"/>
        <v>Wesley János Családi Bölcsőde, Óvoda, Általános Iskola, Szakképző Iskola, Technikum és Kollégium Szépészet</v>
      </c>
      <c r="F2070">
        <f t="shared" si="98"/>
        <v>0</v>
      </c>
    </row>
    <row r="2071" spans="1:6" x14ac:dyDescent="0.35">
      <c r="A2071" t="s">
        <v>3204</v>
      </c>
      <c r="B2071">
        <v>0</v>
      </c>
      <c r="D2071">
        <f t="shared" si="96"/>
        <v>129</v>
      </c>
      <c r="E2071" t="str">
        <f t="shared" si="97"/>
        <v>Wesley János Családi Bölcsőde, Óvoda, Általános Iskola, Szakképző Iskola, Technikum és Kollégium Turizmus-vendéglátás</v>
      </c>
      <c r="F2071">
        <f t="shared" si="98"/>
        <v>0</v>
      </c>
    </row>
    <row r="2072" spans="1:6" x14ac:dyDescent="0.35">
      <c r="A2072" t="s">
        <v>3205</v>
      </c>
      <c r="B2072">
        <v>0</v>
      </c>
      <c r="D2072">
        <f t="shared" si="96"/>
        <v>100</v>
      </c>
      <c r="E2072" t="str">
        <f t="shared" si="97"/>
        <v>Wesley János Szakképző Iskola, Technikum, Gimnázium, Alapfokú Művészeti Iskola Építőipar</v>
      </c>
      <c r="F2072">
        <f t="shared" si="98"/>
        <v>0</v>
      </c>
    </row>
    <row r="2073" spans="1:6" x14ac:dyDescent="0.35">
      <c r="A2073" t="s">
        <v>3206</v>
      </c>
      <c r="B2073">
        <v>0</v>
      </c>
      <c r="D2073">
        <f t="shared" si="96"/>
        <v>115</v>
      </c>
      <c r="E2073" t="str">
        <f t="shared" si="97"/>
        <v>Wesley János Szakképző Iskola, Technikum, Gimnázium, Alapfokú Művészeti Iskola Mezőgazdaság és erdészet</v>
      </c>
      <c r="F2073">
        <f t="shared" si="98"/>
        <v>0</v>
      </c>
    </row>
    <row r="2074" spans="1:6" x14ac:dyDescent="0.35">
      <c r="A2074" t="s">
        <v>3207</v>
      </c>
      <c r="B2074">
        <v>2</v>
      </c>
      <c r="D2074">
        <f t="shared" si="96"/>
        <v>100</v>
      </c>
      <c r="E2074" t="str">
        <f t="shared" si="97"/>
        <v>Wesley János Szakképző Iskola, Technikum, Gimnázium, Alapfokú Művészeti Iskola Szociális</v>
      </c>
      <c r="F2074">
        <f t="shared" si="98"/>
        <v>2</v>
      </c>
    </row>
    <row r="2075" spans="1:6" x14ac:dyDescent="0.35">
      <c r="A2075" t="s">
        <v>3208</v>
      </c>
      <c r="B2075">
        <v>5</v>
      </c>
      <c r="D2075">
        <f t="shared" si="96"/>
        <v>128</v>
      </c>
      <c r="E2075" t="str">
        <f t="shared" si="97"/>
        <v>Wigner Jenő Műszaki, Informatikai Technikum, Szakképző Iskola, Gimnázium és Kollégium Elektronika és elektrotechnika</v>
      </c>
      <c r="F2075">
        <f t="shared" si="98"/>
        <v>5</v>
      </c>
    </row>
    <row r="2076" spans="1:6" x14ac:dyDescent="0.35">
      <c r="A2076" t="s">
        <v>3209</v>
      </c>
      <c r="B2076">
        <v>19</v>
      </c>
      <c r="D2076">
        <f t="shared" si="96"/>
        <v>106</v>
      </c>
      <c r="E2076" t="str">
        <f t="shared" si="97"/>
        <v>Wigner Jenő Műszaki, Informatikai Technikum, Szakképző Iskola, Gimnázium és Kollégium Gépészet</v>
      </c>
      <c r="F2076">
        <f t="shared" si="98"/>
        <v>19</v>
      </c>
    </row>
    <row r="2077" spans="1:6" x14ac:dyDescent="0.35">
      <c r="A2077" t="s">
        <v>3210</v>
      </c>
      <c r="B2077">
        <v>0</v>
      </c>
      <c r="D2077">
        <f t="shared" si="96"/>
        <v>108</v>
      </c>
      <c r="E2077" t="str">
        <f t="shared" si="97"/>
        <v>Wigner Jenő Műszaki, Informatikai Technikum, Szakképző Iskola, Gimnázium és Kollégium Honvédelem</v>
      </c>
      <c r="F2077">
        <f t="shared" si="98"/>
        <v>0</v>
      </c>
    </row>
    <row r="2078" spans="1:6" x14ac:dyDescent="0.35">
      <c r="A2078" t="s">
        <v>3211</v>
      </c>
      <c r="B2078">
        <v>15</v>
      </c>
      <c r="D2078">
        <f t="shared" si="96"/>
        <v>122</v>
      </c>
      <c r="E2078" t="str">
        <f t="shared" si="97"/>
        <v>Wigner Jenő Műszaki, Informatikai Technikum, Szakképző Iskola, Gimnázium és Kollégium Informatika és távközlés</v>
      </c>
      <c r="F2078">
        <f t="shared" si="98"/>
        <v>15</v>
      </c>
    </row>
    <row r="2079" spans="1:6" x14ac:dyDescent="0.35">
      <c r="A2079" t="s">
        <v>3212</v>
      </c>
      <c r="B2079">
        <v>13</v>
      </c>
      <c r="D2079">
        <f t="shared" si="96"/>
        <v>79</v>
      </c>
      <c r="E2079" t="str">
        <f t="shared" si="97"/>
        <v>Ybl Miklós Szakgimnázium, Szakképző Iskola és Technikum Egészségügy</v>
      </c>
      <c r="F2079">
        <f t="shared" si="98"/>
        <v>13</v>
      </c>
    </row>
    <row r="2080" spans="1:6" x14ac:dyDescent="0.35">
      <c r="A2080" t="s">
        <v>3213</v>
      </c>
      <c r="B2080">
        <v>12</v>
      </c>
      <c r="D2080">
        <f t="shared" si="96"/>
        <v>77</v>
      </c>
      <c r="E2080" t="str">
        <f t="shared" si="97"/>
        <v>Ybl Miklós Szakgimnázium, Szakképző Iskola és Technikum Szociális</v>
      </c>
      <c r="F2080">
        <f t="shared" si="98"/>
        <v>12</v>
      </c>
    </row>
    <row r="2081" spans="1:6" x14ac:dyDescent="0.35">
      <c r="A2081" t="s">
        <v>3214</v>
      </c>
      <c r="B2081">
        <v>0</v>
      </c>
      <c r="D2081">
        <f t="shared" si="96"/>
        <v>69</v>
      </c>
      <c r="E2081" t="str">
        <f t="shared" si="97"/>
        <v>Zalaegerszegi SZC Báthory István Technikum Élelmiszeripar</v>
      </c>
      <c r="F2081">
        <f t="shared" si="98"/>
        <v>0</v>
      </c>
    </row>
    <row r="2082" spans="1:6" x14ac:dyDescent="0.35">
      <c r="A2082" t="s">
        <v>3215</v>
      </c>
      <c r="B2082">
        <v>0</v>
      </c>
      <c r="D2082">
        <f t="shared" si="96"/>
        <v>67</v>
      </c>
      <c r="E2082" t="str">
        <f t="shared" si="97"/>
        <v>Zalaegerszegi SZC Báthory István Technikum Kereskedelem</v>
      </c>
      <c r="F2082">
        <f t="shared" si="98"/>
        <v>0</v>
      </c>
    </row>
    <row r="2083" spans="1:6" x14ac:dyDescent="0.35">
      <c r="A2083" t="s">
        <v>3216</v>
      </c>
      <c r="B2083">
        <v>0</v>
      </c>
      <c r="D2083">
        <f t="shared" si="96"/>
        <v>84</v>
      </c>
      <c r="E2083" t="str">
        <f t="shared" si="97"/>
        <v>Zalaegerszegi SZC Báthory István Technikum Közlekedés és szállítmányozás</v>
      </c>
      <c r="F2083">
        <f t="shared" si="98"/>
        <v>0</v>
      </c>
    </row>
    <row r="2084" spans="1:6" x14ac:dyDescent="0.35">
      <c r="A2084" t="s">
        <v>3217</v>
      </c>
      <c r="B2084">
        <v>0</v>
      </c>
      <c r="D2084">
        <f t="shared" si="96"/>
        <v>62</v>
      </c>
      <c r="E2084" t="str">
        <f t="shared" si="97"/>
        <v>Zalaegerszegi SZC Báthory István Technikum Kreatív</v>
      </c>
      <c r="F2084">
        <f t="shared" si="98"/>
        <v>0</v>
      </c>
    </row>
    <row r="2085" spans="1:6" x14ac:dyDescent="0.35">
      <c r="A2085" t="s">
        <v>3218</v>
      </c>
      <c r="B2085">
        <v>0</v>
      </c>
      <c r="D2085">
        <f t="shared" si="96"/>
        <v>64</v>
      </c>
      <c r="E2085" t="str">
        <f t="shared" si="97"/>
        <v>Zalaegerszegi SZC Báthory István Technikum Szépészet</v>
      </c>
      <c r="F2085">
        <f t="shared" si="98"/>
        <v>0</v>
      </c>
    </row>
    <row r="2086" spans="1:6" x14ac:dyDescent="0.35">
      <c r="A2086" t="s">
        <v>3219</v>
      </c>
      <c r="B2086">
        <v>8</v>
      </c>
      <c r="D2086">
        <f t="shared" si="96"/>
        <v>75</v>
      </c>
      <c r="E2086" t="str">
        <f t="shared" si="97"/>
        <v>Zalaegerszegi SZC Báthory István Technikum Turizmus-vendéglátás</v>
      </c>
      <c r="F2086">
        <f t="shared" si="98"/>
        <v>8</v>
      </c>
    </row>
    <row r="2087" spans="1:6" x14ac:dyDescent="0.35">
      <c r="A2087" t="s">
        <v>3220</v>
      </c>
      <c r="B2087">
        <v>0</v>
      </c>
      <c r="D2087">
        <f t="shared" si="96"/>
        <v>79</v>
      </c>
      <c r="E2087" t="str">
        <f t="shared" si="97"/>
        <v>Zalaegerszegi SZC Csány László Technikum Gazdálkodás és menedzsment</v>
      </c>
      <c r="F2087">
        <f t="shared" si="98"/>
        <v>0</v>
      </c>
    </row>
    <row r="2088" spans="1:6" x14ac:dyDescent="0.35">
      <c r="A2088" t="s">
        <v>3221</v>
      </c>
      <c r="B2088">
        <v>0</v>
      </c>
      <c r="D2088">
        <f t="shared" si="96"/>
        <v>77</v>
      </c>
      <c r="E2088" t="str">
        <f t="shared" si="97"/>
        <v>Zalaegerszegi SZC Csány László Technikum Informatika és távközlés</v>
      </c>
      <c r="F2088">
        <f t="shared" si="98"/>
        <v>0</v>
      </c>
    </row>
    <row r="2089" spans="1:6" x14ac:dyDescent="0.35">
      <c r="A2089" t="s">
        <v>3222</v>
      </c>
      <c r="B2089">
        <v>0</v>
      </c>
      <c r="D2089">
        <f t="shared" si="96"/>
        <v>63</v>
      </c>
      <c r="E2089" t="str">
        <f t="shared" si="97"/>
        <v>Zalaegerszegi SZC Deák Ferenc Technikum Egészségügy</v>
      </c>
      <c r="F2089">
        <f t="shared" si="98"/>
        <v>0</v>
      </c>
    </row>
    <row r="2090" spans="1:6" x14ac:dyDescent="0.35">
      <c r="A2090" t="s">
        <v>3223</v>
      </c>
      <c r="B2090">
        <v>0</v>
      </c>
      <c r="D2090">
        <f t="shared" si="96"/>
        <v>68</v>
      </c>
      <c r="E2090" t="str">
        <f t="shared" si="97"/>
        <v>Zalaegerszegi SZC Deák Ferenc Technikum Fa- és bútoripar</v>
      </c>
      <c r="F2090">
        <f t="shared" si="98"/>
        <v>0</v>
      </c>
    </row>
    <row r="2091" spans="1:6" x14ac:dyDescent="0.35">
      <c r="A2091" t="s">
        <v>3224</v>
      </c>
      <c r="B2091">
        <v>0</v>
      </c>
      <c r="D2091">
        <f t="shared" si="96"/>
        <v>43</v>
      </c>
      <c r="E2091" t="str">
        <f t="shared" si="97"/>
        <v>Zalaegerszegi SZC Deák Ferenc T</v>
      </c>
      <c r="F2091">
        <f t="shared" si="98"/>
        <v>0</v>
      </c>
    </row>
    <row r="2092" spans="1:6" x14ac:dyDescent="0.35">
      <c r="A2092" t="s">
        <v>3225</v>
      </c>
      <c r="B2092">
        <v>0</v>
      </c>
      <c r="D2092">
        <f t="shared" si="96"/>
        <v>57</v>
      </c>
      <c r="E2092" t="str">
        <f t="shared" si="97"/>
        <v>Zalaegerszegi SZC Deák Ferenc Technikum Sport</v>
      </c>
      <c r="F2092">
        <f t="shared" si="98"/>
        <v>0</v>
      </c>
    </row>
    <row r="2093" spans="1:6" x14ac:dyDescent="0.35">
      <c r="A2093" t="s">
        <v>3226</v>
      </c>
      <c r="B2093">
        <v>13</v>
      </c>
      <c r="D2093">
        <f t="shared" si="96"/>
        <v>61</v>
      </c>
      <c r="E2093" t="str">
        <f t="shared" si="97"/>
        <v>Zalaegerszegi SZC Deák Ferenc Technikum Szociális</v>
      </c>
      <c r="F2093">
        <f t="shared" si="98"/>
        <v>13</v>
      </c>
    </row>
    <row r="2094" spans="1:6" x14ac:dyDescent="0.35">
      <c r="A2094" t="s">
        <v>3227</v>
      </c>
      <c r="B2094">
        <v>0</v>
      </c>
      <c r="D2094">
        <f t="shared" si="96"/>
        <v>83</v>
      </c>
      <c r="E2094" t="str">
        <f t="shared" si="97"/>
        <v>Zalaegerszegi SZC Ganz Ábrahám Technikum Elektronika és elektrotechnika</v>
      </c>
      <c r="F2094">
        <f t="shared" si="98"/>
        <v>0</v>
      </c>
    </row>
    <row r="2095" spans="1:6" x14ac:dyDescent="0.35">
      <c r="A2095" t="s">
        <v>3228</v>
      </c>
      <c r="B2095">
        <v>0</v>
      </c>
      <c r="D2095">
        <f t="shared" si="96"/>
        <v>60</v>
      </c>
      <c r="E2095" t="str">
        <f t="shared" si="97"/>
        <v>Zalaegerszegi SZC Ganz Ábrahám Technikum Előkész</v>
      </c>
      <c r="F2095">
        <f t="shared" si="98"/>
        <v>0</v>
      </c>
    </row>
    <row r="2096" spans="1:6" x14ac:dyDescent="0.35">
      <c r="A2096" t="s">
        <v>3229</v>
      </c>
      <c r="B2096">
        <v>0</v>
      </c>
      <c r="D2096">
        <f t="shared" si="96"/>
        <v>61</v>
      </c>
      <c r="E2096" t="str">
        <f t="shared" si="97"/>
        <v>Zalaegerszegi SZC Ganz Ábrahám Technikum Gépészet</v>
      </c>
      <c r="F2096">
        <f t="shared" si="98"/>
        <v>0</v>
      </c>
    </row>
    <row r="2097" spans="1:6" x14ac:dyDescent="0.35">
      <c r="A2097" t="s">
        <v>3230</v>
      </c>
      <c r="B2097">
        <v>0</v>
      </c>
      <c r="D2097">
        <f t="shared" si="96"/>
        <v>63</v>
      </c>
      <c r="E2097" t="str">
        <f t="shared" si="97"/>
        <v>Zalaegerszegi SZC Ganz Ábrahám Technikum Honvédelem</v>
      </c>
      <c r="F2097">
        <f t="shared" si="98"/>
        <v>0</v>
      </c>
    </row>
    <row r="2098" spans="1:6" x14ac:dyDescent="0.35">
      <c r="A2098" t="s">
        <v>3231</v>
      </c>
      <c r="B2098">
        <v>0</v>
      </c>
      <c r="D2098">
        <f t="shared" si="96"/>
        <v>77</v>
      </c>
      <c r="E2098" t="str">
        <f t="shared" si="97"/>
        <v>Zalaegerszegi SZC Ganz Ábrahám Technikum Informatika és távközlés</v>
      </c>
      <c r="F2098">
        <f t="shared" si="98"/>
        <v>0</v>
      </c>
    </row>
    <row r="2099" spans="1:6" x14ac:dyDescent="0.35">
      <c r="A2099" t="s">
        <v>3232</v>
      </c>
      <c r="B2099">
        <v>11</v>
      </c>
      <c r="D2099">
        <f t="shared" si="96"/>
        <v>82</v>
      </c>
      <c r="E2099" t="str">
        <f t="shared" si="97"/>
        <v>Zalaegerszegi SZC Ganz Ábrahám Technikum Közlekedés és szállítmányozás</v>
      </c>
      <c r="F2099">
        <f t="shared" si="98"/>
        <v>11</v>
      </c>
    </row>
    <row r="2100" spans="1:6" x14ac:dyDescent="0.35">
      <c r="A2100" t="s">
        <v>3233</v>
      </c>
      <c r="B2100">
        <v>0</v>
      </c>
      <c r="D2100">
        <f t="shared" si="96"/>
        <v>60</v>
      </c>
      <c r="E2100" t="str">
        <f t="shared" si="97"/>
        <v>Zalaegerszegi SZC Ganz Ábrahám Technikum Kreatív</v>
      </c>
      <c r="F2100">
        <f t="shared" si="98"/>
        <v>0</v>
      </c>
    </row>
    <row r="2101" spans="1:6" x14ac:dyDescent="0.35">
      <c r="A2101" t="s">
        <v>3234</v>
      </c>
      <c r="B2101">
        <v>0</v>
      </c>
      <c r="D2101">
        <f t="shared" si="96"/>
        <v>78</v>
      </c>
      <c r="E2101" t="str">
        <f t="shared" si="97"/>
        <v>Zalaegerszegi SZC Ganz Ábrahám Technikum Rendészet és közszolgálat</v>
      </c>
      <c r="F2101">
        <f t="shared" si="98"/>
        <v>0</v>
      </c>
    </row>
    <row r="2102" spans="1:6" x14ac:dyDescent="0.35">
      <c r="A2102" t="s">
        <v>3235</v>
      </c>
      <c r="B2102">
        <v>15</v>
      </c>
      <c r="D2102">
        <f t="shared" si="96"/>
        <v>86</v>
      </c>
      <c r="E2102" t="str">
        <f t="shared" si="97"/>
        <v>Zalaegerszegi SZC Ganz Ábrahám Technikum Specializált gép- és járműgyártás</v>
      </c>
      <c r="F2102">
        <f t="shared" si="98"/>
        <v>15</v>
      </c>
    </row>
    <row r="2103" spans="1:6" x14ac:dyDescent="0.35">
      <c r="A2103" t="s">
        <v>3236</v>
      </c>
      <c r="B2103">
        <v>0</v>
      </c>
      <c r="D2103">
        <f t="shared" si="96"/>
        <v>62</v>
      </c>
      <c r="E2103" t="str">
        <f t="shared" si="97"/>
        <v>Zalaegerszegi SZC Ganz Ábrahám Technikum Szépészet</v>
      </c>
      <c r="F2103">
        <f t="shared" si="98"/>
        <v>0</v>
      </c>
    </row>
    <row r="2104" spans="1:6" x14ac:dyDescent="0.35">
      <c r="A2104" t="s">
        <v>3237</v>
      </c>
      <c r="B2104">
        <v>7</v>
      </c>
      <c r="D2104">
        <f t="shared" si="96"/>
        <v>107</v>
      </c>
      <c r="E2104" t="str">
        <f t="shared" si="97"/>
        <v>Zalaegerszegi SZC Keszthelyi Asbóth Sándor Technikum, Szakképző Iskola és Kollégium Egészségügy</v>
      </c>
      <c r="F2104">
        <f t="shared" si="98"/>
        <v>7</v>
      </c>
    </row>
    <row r="2105" spans="1:6" x14ac:dyDescent="0.35">
      <c r="A2105" t="s">
        <v>3238</v>
      </c>
      <c r="B2105">
        <v>0</v>
      </c>
      <c r="D2105">
        <f t="shared" si="96"/>
        <v>126</v>
      </c>
      <c r="E2105" t="str">
        <f t="shared" si="97"/>
        <v>Zalaegerszegi SZC Keszthelyi Asbóth Sándor Technikum, Szakképző Iskola és Kollégium Elektronika és elektrotechnika</v>
      </c>
      <c r="F2105">
        <f t="shared" si="98"/>
        <v>0</v>
      </c>
    </row>
    <row r="2106" spans="1:6" x14ac:dyDescent="0.35">
      <c r="A2106" t="s">
        <v>3239</v>
      </c>
      <c r="B2106">
        <v>0</v>
      </c>
      <c r="D2106">
        <f t="shared" si="96"/>
        <v>105</v>
      </c>
      <c r="E2106" t="str">
        <f t="shared" si="97"/>
        <v>Zalaegerszegi SZC Keszthelyi Asbóth Sándor Technikum, Szakképző Iskola és Kollégium Építőipar</v>
      </c>
      <c r="F2106">
        <f t="shared" si="98"/>
        <v>0</v>
      </c>
    </row>
    <row r="2107" spans="1:6" x14ac:dyDescent="0.35">
      <c r="A2107" t="s">
        <v>3240</v>
      </c>
      <c r="B2107">
        <v>0</v>
      </c>
      <c r="D2107">
        <f t="shared" si="96"/>
        <v>112</v>
      </c>
      <c r="E2107" t="str">
        <f t="shared" si="97"/>
        <v>Zalaegerszegi SZC Keszthelyi Asbóth Sándor Technikum, Szakképző Iskola és Kollégium Fa- és bútoripar</v>
      </c>
      <c r="F2107">
        <f t="shared" si="98"/>
        <v>0</v>
      </c>
    </row>
    <row r="2108" spans="1:6" x14ac:dyDescent="0.35">
      <c r="A2108" t="s">
        <v>3241</v>
      </c>
      <c r="B2108">
        <v>0</v>
      </c>
      <c r="D2108">
        <f t="shared" si="96"/>
        <v>104</v>
      </c>
      <c r="E2108" t="str">
        <f t="shared" si="97"/>
        <v>Zalaegerszegi SZC Keszthelyi Asbóth Sándor Technikum, Szakképző Iskola és Kollégium Gépészet</v>
      </c>
      <c r="F2108">
        <f t="shared" si="98"/>
        <v>0</v>
      </c>
    </row>
    <row r="2109" spans="1:6" x14ac:dyDescent="0.35">
      <c r="A2109" t="s">
        <v>3242</v>
      </c>
      <c r="B2109">
        <v>0</v>
      </c>
      <c r="D2109">
        <f t="shared" si="96"/>
        <v>120</v>
      </c>
      <c r="E2109" t="str">
        <f t="shared" si="97"/>
        <v>Zalaegerszegi SZC Keszthelyi Asbóth Sándor Technikum, Szakképző Iskola és Kollégium Informatika és távközlés</v>
      </c>
      <c r="F2109">
        <f t="shared" si="98"/>
        <v>0</v>
      </c>
    </row>
    <row r="2110" spans="1:6" x14ac:dyDescent="0.35">
      <c r="A2110" t="s">
        <v>3243</v>
      </c>
      <c r="B2110">
        <v>0</v>
      </c>
      <c r="D2110">
        <f t="shared" si="96"/>
        <v>103</v>
      </c>
      <c r="E2110" t="str">
        <f t="shared" si="97"/>
        <v>Zalaegerszegi SZC Keszthelyi Asbóth Sándor Technikum, Szakképző Iskola és Kollégium Kreatív</v>
      </c>
      <c r="F2110">
        <f t="shared" si="98"/>
        <v>0</v>
      </c>
    </row>
    <row r="2111" spans="1:6" x14ac:dyDescent="0.35">
      <c r="A2111" t="s">
        <v>3244</v>
      </c>
      <c r="B2111">
        <v>0</v>
      </c>
      <c r="D2111">
        <f t="shared" si="96"/>
        <v>121</v>
      </c>
      <c r="E2111" t="str">
        <f t="shared" si="97"/>
        <v>Zalaegerszegi SZC Keszthelyi Asbóth Sándor Technikum, Szakképző Iskola és Kollégium Rendészet és közszolgálat</v>
      </c>
      <c r="F2111">
        <f t="shared" si="98"/>
        <v>0</v>
      </c>
    </row>
    <row r="2112" spans="1:6" x14ac:dyDescent="0.35">
      <c r="A2112" t="s">
        <v>3245</v>
      </c>
      <c r="B2112">
        <v>0</v>
      </c>
      <c r="D2112">
        <f t="shared" si="96"/>
        <v>129</v>
      </c>
      <c r="E2112" t="str">
        <f t="shared" si="97"/>
        <v>Zalaegerszegi SZC Keszthelyi Asbóth Sándor Technikum, Szakképző Iskola és Kollégium Specializált gép- és járműgyártás</v>
      </c>
      <c r="F2112">
        <f t="shared" si="98"/>
        <v>0</v>
      </c>
    </row>
    <row r="2113" spans="1:6" x14ac:dyDescent="0.35">
      <c r="A2113" t="s">
        <v>3246</v>
      </c>
      <c r="B2113">
        <v>24</v>
      </c>
      <c r="D2113">
        <f t="shared" si="96"/>
        <v>105</v>
      </c>
      <c r="E2113" t="str">
        <f t="shared" si="97"/>
        <v>Zalaegerszegi SZC Keszthelyi Asbóth Sándor Technikum, Szakképző Iskola és Kollégium Szépészet</v>
      </c>
      <c r="F2113">
        <f t="shared" si="98"/>
        <v>24</v>
      </c>
    </row>
    <row r="2114" spans="1:6" x14ac:dyDescent="0.35">
      <c r="A2114" t="s">
        <v>3247</v>
      </c>
      <c r="B2114">
        <v>0</v>
      </c>
      <c r="D2114">
        <f t="shared" si="96"/>
        <v>90</v>
      </c>
      <c r="E2114" t="str">
        <f t="shared" si="97"/>
        <v>Zalaegerszegi SZC Keszthelyi Közgazdasági Technikum Gazdálkodás és menedzsment</v>
      </c>
      <c r="F2114">
        <f t="shared" si="98"/>
        <v>0</v>
      </c>
    </row>
    <row r="2115" spans="1:6" x14ac:dyDescent="0.35">
      <c r="A2115" t="s">
        <v>3248</v>
      </c>
      <c r="B2115">
        <v>14</v>
      </c>
      <c r="D2115">
        <f t="shared" ref="D2115:D2133" si="99">LEN(A2115)</f>
        <v>93</v>
      </c>
      <c r="E2115" t="str">
        <f t="shared" ref="E2115:E2133" si="100">LEFT(A2115,D2115-12)</f>
        <v>Zalaegerszegi SZC Keszthelyi Közgazdasági Technikum Közlekedés és szállítmányozás</v>
      </c>
      <c r="F2115">
        <f t="shared" ref="F2115:F2133" si="101">B2115</f>
        <v>14</v>
      </c>
    </row>
    <row r="2116" spans="1:6" x14ac:dyDescent="0.35">
      <c r="A2116" t="s">
        <v>3249</v>
      </c>
      <c r="B2116">
        <v>0</v>
      </c>
      <c r="D2116">
        <f t="shared" si="99"/>
        <v>98</v>
      </c>
      <c r="E2116" t="str">
        <f t="shared" si="100"/>
        <v>Zalaegerszegi SZC Keszthelyi Vendéglátó Technikum, Szakképző Iskola és Kollégium Sport</v>
      </c>
      <c r="F2116">
        <f t="shared" si="101"/>
        <v>0</v>
      </c>
    </row>
    <row r="2117" spans="1:6" x14ac:dyDescent="0.35">
      <c r="A2117" t="s">
        <v>3250</v>
      </c>
      <c r="B2117">
        <v>7</v>
      </c>
      <c r="D2117">
        <f t="shared" si="99"/>
        <v>113</v>
      </c>
      <c r="E2117" t="str">
        <f t="shared" si="100"/>
        <v>Zalaegerszegi SZC Keszthelyi Vendéglátó Technikum, Szakképző Iskola és Kollégium Turizmus-vendéglátás</v>
      </c>
      <c r="F2117">
        <f t="shared" si="101"/>
        <v>7</v>
      </c>
    </row>
    <row r="2118" spans="1:6" x14ac:dyDescent="0.35">
      <c r="A2118" t="s">
        <v>3251</v>
      </c>
      <c r="B2118">
        <v>0</v>
      </c>
      <c r="D2118">
        <f t="shared" si="99"/>
        <v>72</v>
      </c>
      <c r="E2118" t="str">
        <f t="shared" si="100"/>
        <v>Zalaegerszegi SZC Lámfalussy Sándor Szakképző Iskola Előkész</v>
      </c>
      <c r="F2118">
        <f t="shared" si="101"/>
        <v>0</v>
      </c>
    </row>
    <row r="2119" spans="1:6" x14ac:dyDescent="0.35">
      <c r="A2119" t="s">
        <v>3252</v>
      </c>
      <c r="B2119">
        <v>0</v>
      </c>
      <c r="D2119">
        <f t="shared" si="99"/>
        <v>81</v>
      </c>
      <c r="E2119" t="str">
        <f t="shared" si="100"/>
        <v>Zalaegerszegi SZC Lámfalussy Sándor Szakképző Iskola Fa- és bútoripar</v>
      </c>
      <c r="F2119">
        <f t="shared" si="101"/>
        <v>0</v>
      </c>
    </row>
    <row r="2120" spans="1:6" x14ac:dyDescent="0.35">
      <c r="A2120" t="s">
        <v>3253</v>
      </c>
      <c r="B2120">
        <v>0</v>
      </c>
      <c r="D2120">
        <f t="shared" si="99"/>
        <v>73</v>
      </c>
      <c r="E2120" t="str">
        <f t="shared" si="100"/>
        <v>Zalaegerszegi SZC Lámfalussy Sándor Szakképző Iskola Gépészet</v>
      </c>
      <c r="F2120">
        <f t="shared" si="101"/>
        <v>0</v>
      </c>
    </row>
    <row r="2121" spans="1:6" x14ac:dyDescent="0.35">
      <c r="A2121" t="s">
        <v>3254</v>
      </c>
      <c r="B2121">
        <v>0</v>
      </c>
      <c r="D2121">
        <f t="shared" si="99"/>
        <v>65</v>
      </c>
      <c r="E2121" t="str">
        <f t="shared" si="100"/>
        <v xml:space="preserve">Zalaegerszegi SZC Lámfalussy Sándor Szakképző Iskola </v>
      </c>
      <c r="F2121">
        <f t="shared" si="101"/>
        <v>0</v>
      </c>
    </row>
    <row r="2122" spans="1:6" x14ac:dyDescent="0.35">
      <c r="A2122" t="s">
        <v>3255</v>
      </c>
      <c r="B2122">
        <v>0</v>
      </c>
      <c r="D2122">
        <f t="shared" si="99"/>
        <v>74</v>
      </c>
      <c r="E2122" t="str">
        <f t="shared" si="100"/>
        <v>Zalaegerszegi SZC Lámfalussy Sándor Szakképző Iskola Szociális</v>
      </c>
      <c r="F2122">
        <f t="shared" si="101"/>
        <v>0</v>
      </c>
    </row>
    <row r="2123" spans="1:6" x14ac:dyDescent="0.35">
      <c r="A2123" t="s">
        <v>3256</v>
      </c>
      <c r="B2123">
        <v>0</v>
      </c>
      <c r="D2123">
        <f t="shared" si="99"/>
        <v>85</v>
      </c>
      <c r="E2123" t="str">
        <f t="shared" si="100"/>
        <v>Zalaegerszegi SZC Lámfalussy Sándor Szakképző Iskola Turizmus-vendéglátás</v>
      </c>
      <c r="F2123">
        <f t="shared" si="101"/>
        <v>0</v>
      </c>
    </row>
    <row r="2124" spans="1:6" x14ac:dyDescent="0.35">
      <c r="A2124" t="s">
        <v>3257</v>
      </c>
      <c r="B2124">
        <v>0</v>
      </c>
      <c r="D2124">
        <f t="shared" si="99"/>
        <v>87</v>
      </c>
      <c r="E2124" t="str">
        <f t="shared" si="100"/>
        <v>Zalaegerszegi SZC Széchenyi István Technikum Elektronika és elektrotechnika</v>
      </c>
      <c r="F2124">
        <f t="shared" si="101"/>
        <v>0</v>
      </c>
    </row>
    <row r="2125" spans="1:6" x14ac:dyDescent="0.35">
      <c r="A2125" t="s">
        <v>3258</v>
      </c>
      <c r="B2125">
        <v>0</v>
      </c>
      <c r="D2125">
        <f t="shared" si="99"/>
        <v>66</v>
      </c>
      <c r="E2125" t="str">
        <f t="shared" si="100"/>
        <v>Zalaegerszegi SZC Széchenyi István Technikum Építőipar</v>
      </c>
      <c r="F2125">
        <f t="shared" si="101"/>
        <v>0</v>
      </c>
    </row>
    <row r="2126" spans="1:6" x14ac:dyDescent="0.35">
      <c r="A2126" t="s">
        <v>3259</v>
      </c>
      <c r="B2126">
        <v>0</v>
      </c>
      <c r="D2126">
        <f t="shared" si="99"/>
        <v>71</v>
      </c>
      <c r="E2126" t="str">
        <f t="shared" si="100"/>
        <v>Zalaegerszegi SZC Széchenyi István Technikum Épületgépészet</v>
      </c>
      <c r="F2126">
        <f t="shared" si="101"/>
        <v>0</v>
      </c>
    </row>
    <row r="2127" spans="1:6" x14ac:dyDescent="0.35">
      <c r="A2127" t="s">
        <v>3260</v>
      </c>
      <c r="B2127">
        <v>0</v>
      </c>
      <c r="D2127">
        <f t="shared" si="99"/>
        <v>81</v>
      </c>
      <c r="E2127" t="str">
        <f t="shared" si="100"/>
        <v>Zalaegerszegi SZC Széchenyi István Technikum Informatika és távközlés</v>
      </c>
      <c r="F2127">
        <f t="shared" si="101"/>
        <v>0</v>
      </c>
    </row>
    <row r="2128" spans="1:6" x14ac:dyDescent="0.35">
      <c r="A2128" t="s">
        <v>3261</v>
      </c>
      <c r="B2128">
        <v>0</v>
      </c>
      <c r="D2128">
        <f t="shared" si="99"/>
        <v>82</v>
      </c>
      <c r="E2128" t="str">
        <f t="shared" si="100"/>
        <v>Zsámbéki Premontrei Technikum, Szakképző Iskola és Gimnázium Építőipar</v>
      </c>
      <c r="F2128">
        <f t="shared" si="101"/>
        <v>0</v>
      </c>
    </row>
    <row r="2129" spans="1:6" x14ac:dyDescent="0.35">
      <c r="A2129" t="s">
        <v>3262</v>
      </c>
      <c r="B2129">
        <v>0</v>
      </c>
      <c r="D2129">
        <f t="shared" si="99"/>
        <v>89</v>
      </c>
      <c r="E2129" t="str">
        <f t="shared" si="100"/>
        <v>Zsámbéki Premontrei Technikum, Szakképző Iskola és Gimnázium Fa- és bútoripar</v>
      </c>
      <c r="F2129">
        <f t="shared" si="101"/>
        <v>0</v>
      </c>
    </row>
    <row r="2130" spans="1:6" x14ac:dyDescent="0.35">
      <c r="A2130" t="s">
        <v>3263</v>
      </c>
      <c r="B2130">
        <v>0</v>
      </c>
      <c r="D2130">
        <f t="shared" si="99"/>
        <v>81</v>
      </c>
      <c r="E2130" t="str">
        <f t="shared" si="100"/>
        <v>Zsámbéki Premontrei Technikum, Szakképző Iskola és Gimnázium Gépészet</v>
      </c>
      <c r="F2130">
        <f t="shared" si="101"/>
        <v>0</v>
      </c>
    </row>
    <row r="2131" spans="1:6" x14ac:dyDescent="0.35">
      <c r="A2131" t="s">
        <v>3264</v>
      </c>
      <c r="B2131">
        <v>0</v>
      </c>
      <c r="D2131">
        <f t="shared" si="99"/>
        <v>97</v>
      </c>
      <c r="E2131" t="str">
        <f t="shared" si="100"/>
        <v>Zsámbéki Premontrei Technikum, Szakképző Iskola és Gimnázium Informatika és távközlés</v>
      </c>
      <c r="F2131">
        <f t="shared" si="101"/>
        <v>0</v>
      </c>
    </row>
    <row r="2132" spans="1:6" x14ac:dyDescent="0.35">
      <c r="A2132" t="s">
        <v>3265</v>
      </c>
      <c r="B2132">
        <v>0</v>
      </c>
      <c r="D2132">
        <f t="shared" si="99"/>
        <v>82</v>
      </c>
      <c r="E2132" t="str">
        <f t="shared" si="100"/>
        <v>Zsámbéki Premontrei Technikum, Szakképző Iskola és Gimnázium Szociális</v>
      </c>
      <c r="F2132">
        <f t="shared" si="101"/>
        <v>0</v>
      </c>
    </row>
    <row r="2133" spans="1:6" x14ac:dyDescent="0.35">
      <c r="A2133" t="s">
        <v>3266</v>
      </c>
      <c r="B2133">
        <v>0</v>
      </c>
      <c r="D2133">
        <f t="shared" si="99"/>
        <v>93</v>
      </c>
      <c r="E2133" t="str">
        <f t="shared" si="100"/>
        <v>Zsámbéki Premontrei Technikum, Szakképző Iskola és Gimnázium Turizmus-vendéglátás</v>
      </c>
      <c r="F2133">
        <f t="shared" si="101"/>
        <v>0</v>
      </c>
    </row>
    <row r="2134" spans="1:6" x14ac:dyDescent="0.35">
      <c r="A2134" t="s">
        <v>772</v>
      </c>
      <c r="B2134">
        <v>7336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2133"/>
  <sheetViews>
    <sheetView topLeftCell="A654" workbookViewId="0">
      <selection activeCell="D2" sqref="D2:F2"/>
    </sheetView>
  </sheetViews>
  <sheetFormatPr defaultRowHeight="14.5" x14ac:dyDescent="0.35"/>
  <cols>
    <col min="1" max="1" width="183.7265625" bestFit="1" customWidth="1"/>
  </cols>
  <sheetData>
    <row r="2" spans="1:6" x14ac:dyDescent="0.35">
      <c r="A2" t="s">
        <v>1150</v>
      </c>
      <c r="B2">
        <v>38</v>
      </c>
      <c r="D2">
        <f>LEN(A2)</f>
        <v>119</v>
      </c>
      <c r="E2" t="str">
        <f>LEFT(A2,D2-12)</f>
        <v>Alföldi ASzC Bársony István Mezőgazdasági Technikum, Szakképző Iskola és Kollégium Mezőgazdaság és erdészet</v>
      </c>
      <c r="F2">
        <f>B2</f>
        <v>38</v>
      </c>
    </row>
    <row r="3" spans="1:6" x14ac:dyDescent="0.35">
      <c r="A3" t="s">
        <v>1151</v>
      </c>
      <c r="B3">
        <v>11</v>
      </c>
      <c r="D3">
        <f t="shared" ref="D3:D66" si="0">LEN(A3)</f>
        <v>93</v>
      </c>
      <c r="E3" t="str">
        <f t="shared" ref="E3:E66" si="1">LEFT(A3,D3-12)</f>
        <v>Alföldi ASzC Bartha János Kertészeti Technikum és Szakképző Iskola Élelmiszeripar</v>
      </c>
      <c r="F3">
        <f t="shared" ref="F3:F66" si="2">B3</f>
        <v>11</v>
      </c>
    </row>
    <row r="4" spans="1:6" x14ac:dyDescent="0.35">
      <c r="A4" t="s">
        <v>1152</v>
      </c>
      <c r="B4">
        <v>30</v>
      </c>
      <c r="D4">
        <f t="shared" si="0"/>
        <v>103</v>
      </c>
      <c r="E4" t="str">
        <f t="shared" si="1"/>
        <v>Alföldi ASzC Bartha János Kertészeti Technikum és Szakképző Iskola Mezőgazdaság és erdészet</v>
      </c>
      <c r="F4">
        <f t="shared" si="2"/>
        <v>30</v>
      </c>
    </row>
    <row r="5" spans="1:6" x14ac:dyDescent="0.35">
      <c r="A5" t="s">
        <v>1154</v>
      </c>
      <c r="B5">
        <v>73</v>
      </c>
      <c r="D5">
        <f t="shared" si="0"/>
        <v>127</v>
      </c>
      <c r="E5" t="str">
        <f t="shared" si="1"/>
        <v>Alföldi ASzC Bethlen Gábor Mezőgazdasági és Élelmiszeripari Technikum, Szakképző Iskola és Kollégium Élelmiszeripar</v>
      </c>
      <c r="F5">
        <f t="shared" si="2"/>
        <v>73</v>
      </c>
    </row>
    <row r="6" spans="1:6" x14ac:dyDescent="0.35">
      <c r="A6" t="s">
        <v>1155</v>
      </c>
      <c r="B6">
        <v>19</v>
      </c>
      <c r="D6">
        <f t="shared" si="0"/>
        <v>139</v>
      </c>
      <c r="E6" t="str">
        <f t="shared" si="1"/>
        <v>Alföldi ASzC Bethlen Gábor Mezőgazdasági és Élelmiszeripari Technikum, Szakképző Iskola és Kollégium Környezetvédelem és vízügy</v>
      </c>
      <c r="F6">
        <f t="shared" si="2"/>
        <v>19</v>
      </c>
    </row>
    <row r="7" spans="1:6" x14ac:dyDescent="0.35">
      <c r="A7" t="s">
        <v>1156</v>
      </c>
      <c r="B7">
        <v>50</v>
      </c>
      <c r="D7">
        <f t="shared" si="0"/>
        <v>137</v>
      </c>
      <c r="E7" t="str">
        <f t="shared" si="1"/>
        <v>Alföldi ASzC Bethlen Gábor Mezőgazdasági és Élelmiszeripari Technikum, Szakképző Iskola és Kollégium Mezőgazdaság és erdészet</v>
      </c>
      <c r="F7">
        <f t="shared" si="2"/>
        <v>50</v>
      </c>
    </row>
    <row r="8" spans="1:6" x14ac:dyDescent="0.35">
      <c r="A8" t="s">
        <v>1157</v>
      </c>
      <c r="B8">
        <v>24</v>
      </c>
      <c r="D8">
        <f t="shared" si="0"/>
        <v>98</v>
      </c>
      <c r="E8" t="str">
        <f t="shared" si="1"/>
        <v>Alföldi ASzC Fodor József Élelmiszeripari Technikum és Szakképző Iskola Élelmiszeripar</v>
      </c>
      <c r="F8">
        <f t="shared" si="2"/>
        <v>24</v>
      </c>
    </row>
    <row r="9" spans="1:6" x14ac:dyDescent="0.35">
      <c r="A9" t="s">
        <v>1158</v>
      </c>
      <c r="B9">
        <v>34</v>
      </c>
      <c r="D9">
        <f t="shared" si="0"/>
        <v>107</v>
      </c>
      <c r="E9" t="str">
        <f t="shared" si="1"/>
        <v>Alföldi ASzC Galamb József Mezőgazdasági Technikum és Szakképző Iskola Mezőgazdaság és erdészet</v>
      </c>
      <c r="F9">
        <f t="shared" si="2"/>
        <v>34</v>
      </c>
    </row>
    <row r="10" spans="1:6" x14ac:dyDescent="0.35">
      <c r="A10" t="s">
        <v>1159</v>
      </c>
      <c r="B10">
        <v>41</v>
      </c>
      <c r="D10">
        <f t="shared" si="0"/>
        <v>105</v>
      </c>
      <c r="E10" t="str">
        <f t="shared" si="1"/>
        <v>Alföldi ASzC Gregus Máté Mezőgazdasági Technikum és Szakképző Iskola Mezőgazdaság és erdészet</v>
      </c>
      <c r="F10">
        <f t="shared" si="2"/>
        <v>41</v>
      </c>
    </row>
    <row r="11" spans="1:6" x14ac:dyDescent="0.35">
      <c r="A11" t="s">
        <v>1168</v>
      </c>
      <c r="B11">
        <v>23</v>
      </c>
      <c r="D11">
        <f t="shared" si="0"/>
        <v>102</v>
      </c>
      <c r="E11" t="str">
        <f t="shared" si="1"/>
        <v>Apáczai Csere János Általános Iskola, Gimnázium, Szakképző Iskola és Technikum Egészségügy</v>
      </c>
      <c r="F11">
        <f t="shared" si="2"/>
        <v>23</v>
      </c>
    </row>
    <row r="12" spans="1:6" x14ac:dyDescent="0.35">
      <c r="A12" t="s">
        <v>1169</v>
      </c>
      <c r="B12">
        <v>27</v>
      </c>
      <c r="D12">
        <f t="shared" si="0"/>
        <v>121</v>
      </c>
      <c r="E12" t="str">
        <f t="shared" si="1"/>
        <v>Apáczai Csere János Általános Iskola, Gimnázium, Szakképző Iskola és Technikum Elektronika és elektrotechnika</v>
      </c>
      <c r="F12">
        <f t="shared" si="2"/>
        <v>27</v>
      </c>
    </row>
    <row r="13" spans="1:6" x14ac:dyDescent="0.35">
      <c r="A13" t="s">
        <v>1170</v>
      </c>
      <c r="B13">
        <v>48</v>
      </c>
      <c r="D13">
        <f t="shared" si="0"/>
        <v>105</v>
      </c>
      <c r="E13" t="str">
        <f t="shared" si="1"/>
        <v>Apáczai Csere János Általános Iskola, Gimnázium, Szakképző Iskola és Technikum Élelmiszeripar</v>
      </c>
      <c r="F13">
        <f t="shared" si="2"/>
        <v>48</v>
      </c>
    </row>
    <row r="14" spans="1:6" x14ac:dyDescent="0.35">
      <c r="A14" t="s">
        <v>3267</v>
      </c>
      <c r="B14">
        <v>23</v>
      </c>
      <c r="D14">
        <f t="shared" si="0"/>
        <v>100</v>
      </c>
      <c r="E14" t="str">
        <f t="shared" si="1"/>
        <v>Apáczai Csere János Általános Iskola, Gimnázium, Szakképző Iskola és Technikum Építőipar</v>
      </c>
      <c r="F14">
        <f t="shared" si="2"/>
        <v>23</v>
      </c>
    </row>
    <row r="15" spans="1:6" x14ac:dyDescent="0.35">
      <c r="A15" t="s">
        <v>3268</v>
      </c>
      <c r="B15">
        <v>133</v>
      </c>
      <c r="D15">
        <f t="shared" si="0"/>
        <v>100</v>
      </c>
      <c r="E15" t="str">
        <f t="shared" si="1"/>
        <v>Apáczai Csere János Általános Iskola, Gimnázium, Szakképző Iskola és Technikum Szociális</v>
      </c>
      <c r="F15">
        <f t="shared" si="2"/>
        <v>133</v>
      </c>
    </row>
    <row r="16" spans="1:6" x14ac:dyDescent="0.35">
      <c r="A16" t="s">
        <v>1173</v>
      </c>
      <c r="B16">
        <v>52</v>
      </c>
      <c r="D16">
        <f t="shared" si="0"/>
        <v>85</v>
      </c>
      <c r="E16" t="str">
        <f t="shared" si="1"/>
        <v>Bajai SZC Bányai Júlia Technikum és Szakképző Iskola Turizmus-vendéglátás</v>
      </c>
      <c r="F16">
        <f t="shared" si="2"/>
        <v>52</v>
      </c>
    </row>
    <row r="17" spans="1:6" x14ac:dyDescent="0.35">
      <c r="A17" t="s">
        <v>1174</v>
      </c>
      <c r="B17">
        <v>35</v>
      </c>
      <c r="D17">
        <f t="shared" si="0"/>
        <v>76</v>
      </c>
      <c r="E17" t="str">
        <f t="shared" si="1"/>
        <v>Bajai SZC Jelky András Technikum és Szakképző Iskola Egészségügy</v>
      </c>
      <c r="F17">
        <f t="shared" si="2"/>
        <v>35</v>
      </c>
    </row>
    <row r="18" spans="1:6" x14ac:dyDescent="0.35">
      <c r="A18" t="s">
        <v>1175</v>
      </c>
      <c r="B18">
        <v>10</v>
      </c>
      <c r="D18">
        <f t="shared" si="0"/>
        <v>95</v>
      </c>
      <c r="E18" t="str">
        <f t="shared" si="1"/>
        <v>Bajai SZC Jelky András Technikum és Szakképző Iskola Elektronika és elektrotechnika</v>
      </c>
      <c r="F18">
        <f t="shared" si="2"/>
        <v>10</v>
      </c>
    </row>
    <row r="19" spans="1:6" x14ac:dyDescent="0.35">
      <c r="A19" t="s">
        <v>1177</v>
      </c>
      <c r="B19">
        <v>8</v>
      </c>
      <c r="D19">
        <f t="shared" si="0"/>
        <v>81</v>
      </c>
      <c r="E19" t="str">
        <f t="shared" si="1"/>
        <v>Bajai SZC Jelky András Technikum és Szakképző Iskola Fa- és bútoripar</v>
      </c>
      <c r="F19">
        <f t="shared" si="2"/>
        <v>8</v>
      </c>
    </row>
    <row r="20" spans="1:6" x14ac:dyDescent="0.35">
      <c r="A20" t="s">
        <v>1178</v>
      </c>
      <c r="B20">
        <v>9</v>
      </c>
      <c r="D20">
        <f t="shared" si="0"/>
        <v>73</v>
      </c>
      <c r="E20" t="str">
        <f t="shared" si="1"/>
        <v>Bajai SZC Jelky András Technikum és Szakképző Iskola Gépészet</v>
      </c>
      <c r="F20">
        <f t="shared" si="2"/>
        <v>9</v>
      </c>
    </row>
    <row r="21" spans="1:6" x14ac:dyDescent="0.35">
      <c r="A21" t="s">
        <v>1181</v>
      </c>
      <c r="B21">
        <v>36</v>
      </c>
      <c r="D21">
        <f t="shared" si="0"/>
        <v>74</v>
      </c>
      <c r="E21" t="str">
        <f t="shared" si="1"/>
        <v>Bajai SZC Jelky András Technikum és Szakképző Iskola Szépészet</v>
      </c>
      <c r="F21">
        <f t="shared" si="2"/>
        <v>36</v>
      </c>
    </row>
    <row r="22" spans="1:6" x14ac:dyDescent="0.35">
      <c r="A22" t="s">
        <v>3269</v>
      </c>
      <c r="B22">
        <v>9</v>
      </c>
      <c r="D22">
        <f t="shared" si="0"/>
        <v>97</v>
      </c>
      <c r="E22" t="str">
        <f t="shared" si="1"/>
        <v>Bajai SZC Kalocsai Dózsa György Technikum és Kollégium Elektronika és elektrotechnika</v>
      </c>
      <c r="F22">
        <f t="shared" si="2"/>
        <v>9</v>
      </c>
    </row>
    <row r="23" spans="1:6" x14ac:dyDescent="0.35">
      <c r="A23" t="s">
        <v>1183</v>
      </c>
      <c r="B23">
        <v>20</v>
      </c>
      <c r="D23">
        <f t="shared" si="0"/>
        <v>81</v>
      </c>
      <c r="E23" t="str">
        <f t="shared" si="1"/>
        <v>Bajai SZC Kalocsai Dózsa György Technikum és Kollégium Élelmiszeripar</v>
      </c>
      <c r="F23">
        <f t="shared" si="2"/>
        <v>20</v>
      </c>
    </row>
    <row r="24" spans="1:6" x14ac:dyDescent="0.35">
      <c r="A24" t="s">
        <v>1185</v>
      </c>
      <c r="B24">
        <v>36</v>
      </c>
      <c r="D24">
        <f t="shared" si="0"/>
        <v>75</v>
      </c>
      <c r="E24" t="str">
        <f t="shared" si="1"/>
        <v>Bajai SZC Kalocsai Dózsa György Technikum és Kollégium Gépészet</v>
      </c>
      <c r="F24">
        <f t="shared" si="2"/>
        <v>36</v>
      </c>
    </row>
    <row r="25" spans="1:6" x14ac:dyDescent="0.35">
      <c r="A25" t="s">
        <v>1190</v>
      </c>
      <c r="B25">
        <v>42</v>
      </c>
      <c r="D25">
        <f t="shared" si="0"/>
        <v>61</v>
      </c>
      <c r="E25" t="str">
        <f t="shared" si="1"/>
        <v>Bajai SZC Kossuth Zsuzsanna Technikum Egészségügy</v>
      </c>
      <c r="F25">
        <f t="shared" si="2"/>
        <v>42</v>
      </c>
    </row>
    <row r="26" spans="1:6" x14ac:dyDescent="0.35">
      <c r="A26" t="s">
        <v>1192</v>
      </c>
      <c r="B26">
        <v>53</v>
      </c>
      <c r="D26">
        <f t="shared" si="0"/>
        <v>70</v>
      </c>
      <c r="E26" t="str">
        <f t="shared" si="1"/>
        <v>Bajai SZC Türr István Technikum Gazdálkodás és menedzsment</v>
      </c>
      <c r="F26">
        <f t="shared" si="2"/>
        <v>53</v>
      </c>
    </row>
    <row r="27" spans="1:6" x14ac:dyDescent="0.35">
      <c r="A27" t="s">
        <v>1193</v>
      </c>
      <c r="B27">
        <v>4</v>
      </c>
      <c r="D27">
        <f t="shared" si="0"/>
        <v>68</v>
      </c>
      <c r="E27" t="str">
        <f t="shared" si="1"/>
        <v>Bajai SZC Türr István Technikum Informatika és távközlés</v>
      </c>
      <c r="F27">
        <f t="shared" si="2"/>
        <v>4</v>
      </c>
    </row>
    <row r="28" spans="1:6" x14ac:dyDescent="0.35">
      <c r="A28" t="s">
        <v>1194</v>
      </c>
      <c r="B28">
        <v>11</v>
      </c>
      <c r="D28">
        <f t="shared" si="0"/>
        <v>73</v>
      </c>
      <c r="E28" t="str">
        <f t="shared" si="1"/>
        <v>Bajai SZC Türr István Technikum Közlekedés és szállítmányozás</v>
      </c>
      <c r="F28">
        <f t="shared" si="2"/>
        <v>11</v>
      </c>
    </row>
    <row r="29" spans="1:6" x14ac:dyDescent="0.35">
      <c r="A29" t="s">
        <v>1196</v>
      </c>
      <c r="B29">
        <v>40</v>
      </c>
      <c r="D29">
        <f t="shared" si="0"/>
        <v>107</v>
      </c>
      <c r="E29" t="str">
        <f t="shared" si="1"/>
        <v>Baranya Megyei SZC Angster József Szakképző Iskola és Szakiskola Elektronika és elektrotechnika</v>
      </c>
      <c r="F29">
        <f t="shared" si="2"/>
        <v>40</v>
      </c>
    </row>
    <row r="30" spans="1:6" x14ac:dyDescent="0.35">
      <c r="A30" t="s">
        <v>1198</v>
      </c>
      <c r="B30">
        <v>13</v>
      </c>
      <c r="D30">
        <f t="shared" si="0"/>
        <v>85</v>
      </c>
      <c r="E30" t="str">
        <f t="shared" si="1"/>
        <v>Baranya Megyei SZC Angster József Szakképző Iskola és Szakiskola Gépészet</v>
      </c>
      <c r="F30">
        <f t="shared" si="2"/>
        <v>13</v>
      </c>
    </row>
    <row r="31" spans="1:6" x14ac:dyDescent="0.35">
      <c r="A31" t="s">
        <v>1199</v>
      </c>
      <c r="B31">
        <v>34</v>
      </c>
      <c r="D31">
        <f t="shared" si="0"/>
        <v>84</v>
      </c>
      <c r="E31" t="str">
        <f t="shared" si="1"/>
        <v>Baranya Megyei SZC Angster József Szakképző Iskola és Szakiskola Kreatív</v>
      </c>
      <c r="F31">
        <f t="shared" si="2"/>
        <v>34</v>
      </c>
    </row>
    <row r="32" spans="1:6" x14ac:dyDescent="0.35">
      <c r="A32" t="s">
        <v>3270</v>
      </c>
      <c r="B32">
        <v>1</v>
      </c>
      <c r="D32">
        <f t="shared" si="0"/>
        <v>77</v>
      </c>
      <c r="E32" t="str">
        <f t="shared" si="1"/>
        <v xml:space="preserve">Baranya Megyei SZC Angster József Szakképző Iskola és Szakiskola </v>
      </c>
      <c r="F32">
        <f t="shared" si="2"/>
        <v>1</v>
      </c>
    </row>
    <row r="33" spans="1:6" x14ac:dyDescent="0.35">
      <c r="A33" t="s">
        <v>1200</v>
      </c>
      <c r="B33">
        <v>40</v>
      </c>
      <c r="D33">
        <f t="shared" si="0"/>
        <v>110</v>
      </c>
      <c r="E33" t="str">
        <f t="shared" si="1"/>
        <v>Baranya Megyei SZC Angster József Szakképző Iskola és Szakiskola Specializált gép- és járműgyártás</v>
      </c>
      <c r="F33">
        <f t="shared" si="2"/>
        <v>40</v>
      </c>
    </row>
    <row r="34" spans="1:6" x14ac:dyDescent="0.35">
      <c r="A34" t="s">
        <v>1204</v>
      </c>
      <c r="B34">
        <v>1</v>
      </c>
      <c r="D34">
        <f t="shared" si="0"/>
        <v>86</v>
      </c>
      <c r="E34" t="str">
        <f t="shared" si="1"/>
        <v>Baranya Megyei SZC Garai Miklós Technikum és Szakképző Iskola Kereskedelem</v>
      </c>
      <c r="F34">
        <f t="shared" si="2"/>
        <v>1</v>
      </c>
    </row>
    <row r="35" spans="1:6" x14ac:dyDescent="0.35">
      <c r="A35" t="s">
        <v>3271</v>
      </c>
      <c r="B35">
        <v>14</v>
      </c>
      <c r="D35">
        <f t="shared" si="0"/>
        <v>83</v>
      </c>
      <c r="E35" t="str">
        <f t="shared" si="1"/>
        <v>Baranya Megyei SZC Garai Miklós Technikum és Szakképző Iskola Szépészet</v>
      </c>
      <c r="F35">
        <f t="shared" si="2"/>
        <v>14</v>
      </c>
    </row>
    <row r="36" spans="1:6" x14ac:dyDescent="0.35">
      <c r="A36" t="s">
        <v>1205</v>
      </c>
      <c r="B36">
        <v>3</v>
      </c>
      <c r="D36">
        <f t="shared" si="0"/>
        <v>94</v>
      </c>
      <c r="E36" t="str">
        <f t="shared" si="1"/>
        <v>Baranya Megyei SZC Garai Miklós Technikum és Szakképző Iskola Turizmus-vendéglátás</v>
      </c>
      <c r="F36">
        <f t="shared" si="2"/>
        <v>3</v>
      </c>
    </row>
    <row r="37" spans="1:6" x14ac:dyDescent="0.35">
      <c r="A37" t="s">
        <v>1206</v>
      </c>
      <c r="B37">
        <v>16</v>
      </c>
      <c r="D37">
        <f t="shared" si="0"/>
        <v>77</v>
      </c>
      <c r="E37" t="str">
        <f t="shared" si="1"/>
        <v>Baranya Megyei SZC II. Béla Technikum és Kollégium Élelmiszeripar</v>
      </c>
      <c r="F37">
        <f t="shared" si="2"/>
        <v>16</v>
      </c>
    </row>
    <row r="38" spans="1:6" x14ac:dyDescent="0.35">
      <c r="A38" t="s">
        <v>1209</v>
      </c>
      <c r="B38">
        <v>17</v>
      </c>
      <c r="D38">
        <f t="shared" si="0"/>
        <v>105</v>
      </c>
      <c r="E38" t="str">
        <f t="shared" si="1"/>
        <v>Baranya Megyei SZC Komlói Technikum, Szakképző Iskola és Kollégium Gazdálkodás és menedzsment</v>
      </c>
      <c r="F38">
        <f t="shared" si="2"/>
        <v>17</v>
      </c>
    </row>
    <row r="39" spans="1:6" x14ac:dyDescent="0.35">
      <c r="A39" t="s">
        <v>1210</v>
      </c>
      <c r="B39">
        <v>24</v>
      </c>
      <c r="D39">
        <f t="shared" si="0"/>
        <v>87</v>
      </c>
      <c r="E39" t="str">
        <f t="shared" si="1"/>
        <v>Baranya Megyei SZC Komlói Technikum, Szakképző Iskola és Kollégium Gépészet</v>
      </c>
      <c r="F39">
        <f t="shared" si="2"/>
        <v>24</v>
      </c>
    </row>
    <row r="40" spans="1:6" x14ac:dyDescent="0.35">
      <c r="A40" t="s">
        <v>1212</v>
      </c>
      <c r="B40">
        <v>12</v>
      </c>
      <c r="D40">
        <f t="shared" si="0"/>
        <v>91</v>
      </c>
      <c r="E40" t="str">
        <f t="shared" si="1"/>
        <v>Baranya Megyei SZC Komlói Technikum, Szakképző Iskola és Kollégium Kereskedelem</v>
      </c>
      <c r="F40">
        <f t="shared" si="2"/>
        <v>12</v>
      </c>
    </row>
    <row r="41" spans="1:6" x14ac:dyDescent="0.35">
      <c r="A41" t="s">
        <v>1216</v>
      </c>
      <c r="B41">
        <v>3</v>
      </c>
      <c r="D41">
        <f t="shared" si="0"/>
        <v>100</v>
      </c>
      <c r="E41" t="str">
        <f t="shared" si="1"/>
        <v>Baranya Megyei SZC Mohácsi Radnóti Miklós Technikum és Szakképző Iskola Fa- és bútoripar</v>
      </c>
      <c r="F41">
        <f t="shared" si="2"/>
        <v>3</v>
      </c>
    </row>
    <row r="42" spans="1:6" x14ac:dyDescent="0.35">
      <c r="A42" t="s">
        <v>1217</v>
      </c>
      <c r="B42">
        <v>2</v>
      </c>
      <c r="D42">
        <f t="shared" si="0"/>
        <v>92</v>
      </c>
      <c r="E42" t="str">
        <f t="shared" si="1"/>
        <v>Baranya Megyei SZC Mohácsi Radnóti Miklós Technikum és Szakképző Iskola Gépészet</v>
      </c>
      <c r="F42">
        <f t="shared" si="2"/>
        <v>2</v>
      </c>
    </row>
    <row r="43" spans="1:6" x14ac:dyDescent="0.35">
      <c r="A43" t="s">
        <v>1221</v>
      </c>
      <c r="B43">
        <v>8</v>
      </c>
      <c r="D43">
        <f t="shared" si="0"/>
        <v>93</v>
      </c>
      <c r="E43" t="str">
        <f t="shared" si="1"/>
        <v>Baranya Megyei SZC Mohácsi Radnóti Miklós Technikum és Szakképző Iskola Szociális</v>
      </c>
      <c r="F43">
        <f t="shared" si="2"/>
        <v>8</v>
      </c>
    </row>
    <row r="44" spans="1:6" x14ac:dyDescent="0.35">
      <c r="A44" t="s">
        <v>1223</v>
      </c>
      <c r="B44">
        <v>117</v>
      </c>
      <c r="D44">
        <f t="shared" si="0"/>
        <v>78</v>
      </c>
      <c r="E44" t="str">
        <f t="shared" si="1"/>
        <v>Baranya Megyei SZC Pollack Mihály Technikum és Kollégium Építőipar</v>
      </c>
      <c r="F44">
        <f t="shared" si="2"/>
        <v>117</v>
      </c>
    </row>
    <row r="45" spans="1:6" x14ac:dyDescent="0.35">
      <c r="A45" t="s">
        <v>1224</v>
      </c>
      <c r="B45">
        <v>12</v>
      </c>
      <c r="D45">
        <f t="shared" si="0"/>
        <v>93</v>
      </c>
      <c r="E45" t="str">
        <f t="shared" si="1"/>
        <v>Baranya Megyei SZC Pollack Mihály Technikum és Kollégium Mezőgazdaság és erdészet</v>
      </c>
      <c r="F45">
        <f t="shared" si="2"/>
        <v>12</v>
      </c>
    </row>
    <row r="46" spans="1:6" x14ac:dyDescent="0.35">
      <c r="A46" t="s">
        <v>1225</v>
      </c>
      <c r="B46">
        <v>20</v>
      </c>
      <c r="D46">
        <f t="shared" si="0"/>
        <v>77</v>
      </c>
      <c r="E46" t="str">
        <f t="shared" si="1"/>
        <v>Baranya Megyei SZC Pollack Mihály Technikum és Kollégium Vegyipar</v>
      </c>
      <c r="F46">
        <f t="shared" si="2"/>
        <v>20</v>
      </c>
    </row>
    <row r="47" spans="1:6" x14ac:dyDescent="0.35">
      <c r="A47" t="s">
        <v>1226</v>
      </c>
      <c r="B47">
        <v>32</v>
      </c>
      <c r="D47">
        <f t="shared" si="0"/>
        <v>95</v>
      </c>
      <c r="E47" t="str">
        <f t="shared" si="1"/>
        <v>Baranya Megyei SZC Radnóti Miklós Közgazdasági Technikum Gazdálkodás és menedzsment</v>
      </c>
      <c r="F47">
        <f t="shared" si="2"/>
        <v>32</v>
      </c>
    </row>
    <row r="48" spans="1:6" x14ac:dyDescent="0.35">
      <c r="A48" t="s">
        <v>1227</v>
      </c>
      <c r="B48">
        <v>23</v>
      </c>
      <c r="D48">
        <f t="shared" si="0"/>
        <v>93</v>
      </c>
      <c r="E48" t="str">
        <f t="shared" si="1"/>
        <v>Baranya Megyei SZC Radnóti Miklós Közgazdasági Technikum Informatika és távközlés</v>
      </c>
      <c r="F48">
        <f t="shared" si="2"/>
        <v>23</v>
      </c>
    </row>
    <row r="49" spans="1:6" x14ac:dyDescent="0.35">
      <c r="A49" t="s">
        <v>1229</v>
      </c>
      <c r="B49">
        <v>16</v>
      </c>
      <c r="D49">
        <f t="shared" si="0"/>
        <v>98</v>
      </c>
      <c r="E49" t="str">
        <f t="shared" si="1"/>
        <v>Baranya Megyei SZC Radnóti Miklós Közgazdasági Technikum Közlekedés és szállítmányozás</v>
      </c>
      <c r="F49">
        <f t="shared" si="2"/>
        <v>16</v>
      </c>
    </row>
    <row r="50" spans="1:6" x14ac:dyDescent="0.35">
      <c r="A50" t="s">
        <v>1231</v>
      </c>
      <c r="B50">
        <v>26</v>
      </c>
      <c r="D50">
        <f t="shared" si="0"/>
        <v>90</v>
      </c>
      <c r="E50" t="str">
        <f t="shared" si="1"/>
        <v>Baranya Megyei SZC Sásdi Vendéglátóipari Szakképző Iskola Turizmus-vendéglátás</v>
      </c>
      <c r="F50">
        <f t="shared" si="2"/>
        <v>26</v>
      </c>
    </row>
    <row r="51" spans="1:6" x14ac:dyDescent="0.35">
      <c r="A51" t="s">
        <v>1232</v>
      </c>
      <c r="B51">
        <v>7</v>
      </c>
      <c r="D51">
        <f t="shared" si="0"/>
        <v>106</v>
      </c>
      <c r="E51" t="str">
        <f t="shared" si="1"/>
        <v>Baranya Megyei SZC Simonyi Károly Technikum és Szakképző Iskola Elektronika és elektrotechnika</v>
      </c>
      <c r="F51">
        <f t="shared" si="2"/>
        <v>7</v>
      </c>
    </row>
    <row r="52" spans="1:6" x14ac:dyDescent="0.35">
      <c r="A52" t="s">
        <v>1233</v>
      </c>
      <c r="B52">
        <v>28</v>
      </c>
      <c r="D52">
        <f t="shared" si="0"/>
        <v>90</v>
      </c>
      <c r="E52" t="str">
        <f t="shared" si="1"/>
        <v>Baranya Megyei SZC Simonyi Károly Technikum és Szakképző Iskola Épületgépészet</v>
      </c>
      <c r="F52">
        <f t="shared" si="2"/>
        <v>28</v>
      </c>
    </row>
    <row r="53" spans="1:6" x14ac:dyDescent="0.35">
      <c r="A53" t="s">
        <v>1234</v>
      </c>
      <c r="B53">
        <v>13</v>
      </c>
      <c r="D53">
        <f t="shared" si="0"/>
        <v>92</v>
      </c>
      <c r="E53" t="str">
        <f t="shared" si="1"/>
        <v>Baranya Megyei SZC Simonyi Károly Technikum és Szakképző Iskola Fa- és bútoripar</v>
      </c>
      <c r="F53">
        <f t="shared" si="2"/>
        <v>13</v>
      </c>
    </row>
    <row r="54" spans="1:6" x14ac:dyDescent="0.35">
      <c r="A54" t="s">
        <v>1237</v>
      </c>
      <c r="B54">
        <v>39</v>
      </c>
      <c r="D54">
        <f t="shared" si="0"/>
        <v>83</v>
      </c>
      <c r="E54" t="str">
        <f t="shared" si="1"/>
        <v>Baranya Megyei SZC Simonyi Károly Technikum és Szakképző Iskola Kreatív</v>
      </c>
      <c r="F54">
        <f t="shared" si="2"/>
        <v>39</v>
      </c>
    </row>
    <row r="55" spans="1:6" x14ac:dyDescent="0.35">
      <c r="A55" t="s">
        <v>1238</v>
      </c>
      <c r="B55">
        <v>37</v>
      </c>
      <c r="D55">
        <f t="shared" si="0"/>
        <v>85</v>
      </c>
      <c r="E55" t="str">
        <f t="shared" si="1"/>
        <v>Baranya Megyei SZC Simonyi Károly Technikum és Szakképző Iskola Szépészet</v>
      </c>
      <c r="F55">
        <f t="shared" si="2"/>
        <v>37</v>
      </c>
    </row>
    <row r="56" spans="1:6" x14ac:dyDescent="0.35">
      <c r="A56" t="s">
        <v>1239</v>
      </c>
      <c r="B56">
        <v>21</v>
      </c>
      <c r="D56">
        <f t="shared" si="0"/>
        <v>98</v>
      </c>
      <c r="E56" t="str">
        <f t="shared" si="1"/>
        <v>Baranya Megyei SZC Zipernowsky Károly Műszaki Technikum Elektronika és elektrotechnika</v>
      </c>
      <c r="F56">
        <f t="shared" si="2"/>
        <v>21</v>
      </c>
    </row>
    <row r="57" spans="1:6" x14ac:dyDescent="0.35">
      <c r="A57" t="s">
        <v>1250</v>
      </c>
      <c r="B57">
        <v>1</v>
      </c>
      <c r="D57">
        <f t="shared" si="0"/>
        <v>88</v>
      </c>
      <c r="E57" t="str">
        <f t="shared" si="1"/>
        <v>Baranya Megyei SZC Zsolnay Vilmos Technikum és Szakképző Iskola Kereskedelem</v>
      </c>
      <c r="F57">
        <f t="shared" si="2"/>
        <v>1</v>
      </c>
    </row>
    <row r="58" spans="1:6" x14ac:dyDescent="0.35">
      <c r="A58" t="s">
        <v>3272</v>
      </c>
      <c r="B58">
        <v>9</v>
      </c>
      <c r="D58">
        <f t="shared" si="0"/>
        <v>85</v>
      </c>
      <c r="E58" t="str">
        <f t="shared" si="1"/>
        <v>Baranya Megyei SZC Zsolnay Vilmos Technikum és Szakképző Iskola Szociális</v>
      </c>
      <c r="F58">
        <f t="shared" si="2"/>
        <v>9</v>
      </c>
    </row>
    <row r="59" spans="1:6" x14ac:dyDescent="0.35">
      <c r="A59" t="s">
        <v>1251</v>
      </c>
      <c r="B59">
        <v>87</v>
      </c>
      <c r="D59">
        <f t="shared" si="0"/>
        <v>96</v>
      </c>
      <c r="E59" t="str">
        <f t="shared" si="1"/>
        <v>Baranya Megyei SZC Zsolnay Vilmos Technikum és Szakképző Iskola Turizmus-vendéglátás</v>
      </c>
      <c r="F59">
        <f t="shared" si="2"/>
        <v>87</v>
      </c>
    </row>
    <row r="60" spans="1:6" x14ac:dyDescent="0.35">
      <c r="A60" t="s">
        <v>1252</v>
      </c>
      <c r="B60">
        <v>8</v>
      </c>
      <c r="D60">
        <f t="shared" si="0"/>
        <v>80</v>
      </c>
      <c r="E60" t="str">
        <f t="shared" si="1"/>
        <v>Békéscsabai SZC Kemény Gábor Technikum Közlekedés és szállítmányozás</v>
      </c>
      <c r="F60">
        <f t="shared" si="2"/>
        <v>8</v>
      </c>
    </row>
    <row r="61" spans="1:6" x14ac:dyDescent="0.35">
      <c r="A61" t="s">
        <v>1253</v>
      </c>
      <c r="B61">
        <v>13</v>
      </c>
      <c r="D61">
        <f t="shared" si="0"/>
        <v>84</v>
      </c>
      <c r="E61" t="str">
        <f t="shared" si="1"/>
        <v>Békéscsabai SZC Kemény Gábor Technikum Specializált gép- és járműgyártás</v>
      </c>
      <c r="F61">
        <f t="shared" si="2"/>
        <v>13</v>
      </c>
    </row>
    <row r="62" spans="1:6" x14ac:dyDescent="0.35">
      <c r="A62" t="s">
        <v>1255</v>
      </c>
      <c r="B62">
        <v>46</v>
      </c>
      <c r="D62">
        <f t="shared" si="0"/>
        <v>78</v>
      </c>
      <c r="E62" t="str">
        <f t="shared" si="1"/>
        <v>Békéscsabai SZC Kós Károly Technikum és Szakképző Iskola Építőipar</v>
      </c>
      <c r="F62">
        <f t="shared" si="2"/>
        <v>46</v>
      </c>
    </row>
    <row r="63" spans="1:6" x14ac:dyDescent="0.35">
      <c r="A63" t="s">
        <v>1256</v>
      </c>
      <c r="B63">
        <v>26</v>
      </c>
      <c r="D63">
        <f t="shared" si="0"/>
        <v>85</v>
      </c>
      <c r="E63" t="str">
        <f t="shared" si="1"/>
        <v>Békéscsabai SZC Kós Károly Technikum és Szakképző Iskola Fa- és bútoripar</v>
      </c>
      <c r="F63">
        <f t="shared" si="2"/>
        <v>26</v>
      </c>
    </row>
    <row r="64" spans="1:6" x14ac:dyDescent="0.35">
      <c r="A64" t="s">
        <v>1258</v>
      </c>
      <c r="B64">
        <v>37</v>
      </c>
      <c r="D64">
        <f t="shared" si="0"/>
        <v>76</v>
      </c>
      <c r="E64" t="str">
        <f t="shared" si="1"/>
        <v>Békéscsabai SZC Kós Károly Technikum és Szakképző Iskola Kreatív</v>
      </c>
      <c r="F64">
        <f t="shared" si="2"/>
        <v>37</v>
      </c>
    </row>
    <row r="65" spans="1:6" x14ac:dyDescent="0.35">
      <c r="A65" t="s">
        <v>1261</v>
      </c>
      <c r="B65">
        <v>54</v>
      </c>
      <c r="D65">
        <f t="shared" si="0"/>
        <v>78</v>
      </c>
      <c r="E65" t="str">
        <f t="shared" si="1"/>
        <v>Békéscsabai SZC Kós Károly Technikum és Szakképző Iskola Szépészet</v>
      </c>
      <c r="F65">
        <f t="shared" si="2"/>
        <v>54</v>
      </c>
    </row>
    <row r="66" spans="1:6" x14ac:dyDescent="0.35">
      <c r="A66" t="s">
        <v>1263</v>
      </c>
      <c r="B66">
        <v>17</v>
      </c>
      <c r="D66">
        <f t="shared" si="0"/>
        <v>89</v>
      </c>
      <c r="E66" t="str">
        <f t="shared" si="1"/>
        <v>Békéscsabai SZC Nemes Tihamér Technikum és Kollégium Informatika és távközlés</v>
      </c>
      <c r="F66">
        <f t="shared" si="2"/>
        <v>17</v>
      </c>
    </row>
    <row r="67" spans="1:6" x14ac:dyDescent="0.35">
      <c r="A67" t="s">
        <v>1266</v>
      </c>
      <c r="B67">
        <v>5</v>
      </c>
      <c r="D67">
        <f t="shared" ref="D67:D130" si="3">LEN(A67)</f>
        <v>127</v>
      </c>
      <c r="E67" t="str">
        <f t="shared" ref="E67:E130" si="4">LEFT(A67,D67-12)</f>
        <v>Békéscsabai SZC Széchenyi István Két Tanítási Nyelvű Közgazdasági Technikum és Kollégium Gazdálkodás és menedzsment</v>
      </c>
      <c r="F67">
        <f t="shared" ref="F67:F130" si="5">B67</f>
        <v>5</v>
      </c>
    </row>
    <row r="68" spans="1:6" x14ac:dyDescent="0.35">
      <c r="A68" t="s">
        <v>1270</v>
      </c>
      <c r="B68">
        <v>32</v>
      </c>
      <c r="D68">
        <f t="shared" si="3"/>
        <v>83</v>
      </c>
      <c r="E68" t="str">
        <f t="shared" si="4"/>
        <v>Békéscsabai SZC Szent-Györgyi Albert Technikum és Kollégium Egészségügy</v>
      </c>
      <c r="F68">
        <f t="shared" si="5"/>
        <v>32</v>
      </c>
    </row>
    <row r="69" spans="1:6" x14ac:dyDescent="0.35">
      <c r="A69" t="s">
        <v>1271</v>
      </c>
      <c r="B69">
        <v>22</v>
      </c>
      <c r="D69">
        <f t="shared" si="3"/>
        <v>79</v>
      </c>
      <c r="E69" t="str">
        <f t="shared" si="4"/>
        <v>Békéscsabai SZC Szent-Györgyi Albert Technikum és Kollégium Kreatív</v>
      </c>
      <c r="F69">
        <f t="shared" si="5"/>
        <v>22</v>
      </c>
    </row>
    <row r="70" spans="1:6" x14ac:dyDescent="0.35">
      <c r="A70" t="s">
        <v>1273</v>
      </c>
      <c r="B70">
        <v>5</v>
      </c>
      <c r="D70">
        <f t="shared" si="3"/>
        <v>77</v>
      </c>
      <c r="E70" t="str">
        <f t="shared" si="4"/>
        <v>Békéscsabai SZC Szent-Györgyi Albert Technikum és Kollégium Sport</v>
      </c>
      <c r="F70">
        <f t="shared" si="5"/>
        <v>5</v>
      </c>
    </row>
    <row r="71" spans="1:6" x14ac:dyDescent="0.35">
      <c r="A71" t="s">
        <v>1274</v>
      </c>
      <c r="B71">
        <v>6</v>
      </c>
      <c r="D71">
        <f t="shared" si="3"/>
        <v>81</v>
      </c>
      <c r="E71" t="str">
        <f t="shared" si="4"/>
        <v>Békéscsabai SZC Szent-Györgyi Albert Technikum és Kollégium Szociális</v>
      </c>
      <c r="F71">
        <f t="shared" si="5"/>
        <v>6</v>
      </c>
    </row>
    <row r="72" spans="1:6" x14ac:dyDescent="0.35">
      <c r="A72" t="s">
        <v>1275</v>
      </c>
      <c r="B72">
        <v>81</v>
      </c>
      <c r="D72">
        <f t="shared" si="3"/>
        <v>115</v>
      </c>
      <c r="E72" t="str">
        <f t="shared" si="4"/>
        <v>Békéscsabai SZC Trefort Ágoston Technikum, Szakképző Iskola és Kollégium Elektronika és elektrotechnika</v>
      </c>
      <c r="F72">
        <f t="shared" si="5"/>
        <v>81</v>
      </c>
    </row>
    <row r="73" spans="1:6" x14ac:dyDescent="0.35">
      <c r="A73" t="s">
        <v>1276</v>
      </c>
      <c r="B73">
        <v>36</v>
      </c>
      <c r="D73">
        <f t="shared" si="3"/>
        <v>99</v>
      </c>
      <c r="E73" t="str">
        <f t="shared" si="4"/>
        <v>Békéscsabai SZC Trefort Ágoston Technikum, Szakképző Iskola és Kollégium Épületgépészet</v>
      </c>
      <c r="F73">
        <f t="shared" si="5"/>
        <v>36</v>
      </c>
    </row>
    <row r="74" spans="1:6" x14ac:dyDescent="0.35">
      <c r="A74" t="s">
        <v>1277</v>
      </c>
      <c r="B74">
        <v>47</v>
      </c>
      <c r="D74">
        <f t="shared" si="3"/>
        <v>93</v>
      </c>
      <c r="E74" t="str">
        <f t="shared" si="4"/>
        <v>Békéscsabai SZC Trefort Ágoston Technikum, Szakképző Iskola és Kollégium Gépészet</v>
      </c>
      <c r="F74">
        <f t="shared" si="5"/>
        <v>47</v>
      </c>
    </row>
    <row r="75" spans="1:6" x14ac:dyDescent="0.35">
      <c r="A75" t="s">
        <v>1278</v>
      </c>
      <c r="B75">
        <v>18</v>
      </c>
      <c r="D75">
        <f t="shared" si="3"/>
        <v>109</v>
      </c>
      <c r="E75" t="str">
        <f t="shared" si="4"/>
        <v>Békéscsabai SZC Trefort Ágoston Technikum, Szakképző Iskola és Kollégium Informatika és távközlés</v>
      </c>
      <c r="F75">
        <f t="shared" si="5"/>
        <v>18</v>
      </c>
    </row>
    <row r="76" spans="1:6" x14ac:dyDescent="0.35">
      <c r="A76" t="s">
        <v>1279</v>
      </c>
      <c r="B76">
        <v>11</v>
      </c>
      <c r="D76">
        <f t="shared" si="3"/>
        <v>114</v>
      </c>
      <c r="E76" t="str">
        <f t="shared" si="4"/>
        <v>Békéscsabai SZC Trefort Ágoston Technikum, Szakképző Iskola és Kollégium Közlekedés és szállítmányozás</v>
      </c>
      <c r="F76">
        <f t="shared" si="5"/>
        <v>11</v>
      </c>
    </row>
    <row r="77" spans="1:6" x14ac:dyDescent="0.35">
      <c r="A77" t="s">
        <v>1280</v>
      </c>
      <c r="B77">
        <v>48</v>
      </c>
      <c r="D77">
        <f t="shared" si="3"/>
        <v>118</v>
      </c>
      <c r="E77" t="str">
        <f t="shared" si="4"/>
        <v>Békéscsabai SZC Trefort Ágoston Technikum, Szakképző Iskola és Kollégium Specializált gép- és járműgyártás</v>
      </c>
      <c r="F77">
        <f t="shared" si="5"/>
        <v>48</v>
      </c>
    </row>
    <row r="78" spans="1:6" x14ac:dyDescent="0.35">
      <c r="A78" t="s">
        <v>1281</v>
      </c>
      <c r="B78">
        <v>12</v>
      </c>
      <c r="D78">
        <f t="shared" si="3"/>
        <v>87</v>
      </c>
      <c r="E78" t="str">
        <f t="shared" si="4"/>
        <v>Békéscsabai SZC Vásárhelyi Pál Technikum és Kollégium Bányászat és kohászat</v>
      </c>
      <c r="F78">
        <f t="shared" si="5"/>
        <v>12</v>
      </c>
    </row>
    <row r="79" spans="1:6" x14ac:dyDescent="0.35">
      <c r="A79" t="s">
        <v>1282</v>
      </c>
      <c r="B79">
        <v>16</v>
      </c>
      <c r="D79">
        <f t="shared" si="3"/>
        <v>75</v>
      </c>
      <c r="E79" t="str">
        <f t="shared" si="4"/>
        <v>Békéscsabai SZC Vásárhelyi Pál Technikum és Kollégium Építőipar</v>
      </c>
      <c r="F79">
        <f t="shared" si="5"/>
        <v>16</v>
      </c>
    </row>
    <row r="80" spans="1:6" x14ac:dyDescent="0.35">
      <c r="A80" t="s">
        <v>1284</v>
      </c>
      <c r="B80">
        <v>7</v>
      </c>
      <c r="D80">
        <f t="shared" si="3"/>
        <v>90</v>
      </c>
      <c r="E80" t="str">
        <f t="shared" si="4"/>
        <v>Békéscsabai SZC Vásárhelyi Pál Technikum és Kollégium Mezőgazdaság és erdészet</v>
      </c>
      <c r="F80">
        <f t="shared" si="5"/>
        <v>7</v>
      </c>
    </row>
    <row r="81" spans="1:6" x14ac:dyDescent="0.35">
      <c r="A81" t="s">
        <v>1285</v>
      </c>
      <c r="B81">
        <v>19</v>
      </c>
      <c r="D81">
        <f t="shared" si="3"/>
        <v>85</v>
      </c>
      <c r="E81" t="str">
        <f t="shared" si="4"/>
        <v>Békéscsabai SZC Zwack József Technikum és Szakképző Iskola Élelmiszeripar</v>
      </c>
      <c r="F81">
        <f t="shared" si="5"/>
        <v>19</v>
      </c>
    </row>
    <row r="82" spans="1:6" x14ac:dyDescent="0.35">
      <c r="A82" t="s">
        <v>1286</v>
      </c>
      <c r="B82">
        <v>15</v>
      </c>
      <c r="D82">
        <f t="shared" si="3"/>
        <v>83</v>
      </c>
      <c r="E82" t="str">
        <f t="shared" si="4"/>
        <v>Békéscsabai SZC Zwack József Technikum és Szakképző Iskola Kereskedelem</v>
      </c>
      <c r="F82">
        <f t="shared" si="5"/>
        <v>15</v>
      </c>
    </row>
    <row r="83" spans="1:6" x14ac:dyDescent="0.35">
      <c r="A83" t="s">
        <v>1287</v>
      </c>
      <c r="B83">
        <v>8</v>
      </c>
      <c r="D83">
        <f t="shared" si="3"/>
        <v>78</v>
      </c>
      <c r="E83" t="str">
        <f t="shared" si="4"/>
        <v>Békéscsabai SZC Zwack József Technikum és Szakképző Iskola Kreatív</v>
      </c>
      <c r="F83">
        <f t="shared" si="5"/>
        <v>8</v>
      </c>
    </row>
    <row r="84" spans="1:6" x14ac:dyDescent="0.35">
      <c r="A84" t="s">
        <v>1288</v>
      </c>
      <c r="B84">
        <v>39</v>
      </c>
      <c r="D84">
        <f t="shared" si="3"/>
        <v>91</v>
      </c>
      <c r="E84" t="str">
        <f t="shared" si="4"/>
        <v>Békéscsabai SZC Zwack József Technikum és Szakképző Iskola Turizmus-vendéglátás</v>
      </c>
      <c r="F84">
        <f t="shared" si="5"/>
        <v>39</v>
      </c>
    </row>
    <row r="85" spans="1:6" x14ac:dyDescent="0.35">
      <c r="A85" t="s">
        <v>1289</v>
      </c>
      <c r="B85">
        <v>127</v>
      </c>
      <c r="D85">
        <f t="shared" si="3"/>
        <v>78</v>
      </c>
      <c r="E85" t="str">
        <f t="shared" si="4"/>
        <v>Berettyóújfalui SZC Arany János Gimnázium és Technikum Egészségügy</v>
      </c>
      <c r="F85">
        <f t="shared" si="5"/>
        <v>127</v>
      </c>
    </row>
    <row r="86" spans="1:6" x14ac:dyDescent="0.35">
      <c r="A86" t="s">
        <v>1290</v>
      </c>
      <c r="B86">
        <v>18</v>
      </c>
      <c r="D86">
        <f t="shared" si="3"/>
        <v>93</v>
      </c>
      <c r="E86" t="str">
        <f t="shared" si="4"/>
        <v>Berettyóújfalui SZC Arany János Gimnázium és Technikum Gazdálkodás és menedzsment</v>
      </c>
      <c r="F86">
        <f t="shared" si="5"/>
        <v>18</v>
      </c>
    </row>
    <row r="87" spans="1:6" x14ac:dyDescent="0.35">
      <c r="A87" t="s">
        <v>3273</v>
      </c>
      <c r="B87">
        <v>8</v>
      </c>
      <c r="D87">
        <f t="shared" si="3"/>
        <v>89</v>
      </c>
      <c r="E87" t="str">
        <f t="shared" si="4"/>
        <v>Berettyóújfalui SZC Bocskai István Szakképző Iskola és Kollégium Kereskedelem</v>
      </c>
      <c r="F87">
        <f t="shared" si="5"/>
        <v>8</v>
      </c>
    </row>
    <row r="88" spans="1:6" x14ac:dyDescent="0.35">
      <c r="A88" t="s">
        <v>3274</v>
      </c>
      <c r="B88">
        <v>22</v>
      </c>
      <c r="D88">
        <f t="shared" si="3"/>
        <v>82</v>
      </c>
      <c r="E88" t="str">
        <f t="shared" si="4"/>
        <v>Berettyóújfalui SZC Bocskai István Szakképző Iskola és Kollégium Sport</v>
      </c>
      <c r="F88">
        <f t="shared" si="5"/>
        <v>22</v>
      </c>
    </row>
    <row r="89" spans="1:6" x14ac:dyDescent="0.35">
      <c r="A89" t="s">
        <v>1300</v>
      </c>
      <c r="B89">
        <v>9</v>
      </c>
      <c r="D89">
        <f t="shared" si="3"/>
        <v>72</v>
      </c>
      <c r="E89" t="str">
        <f t="shared" si="4"/>
        <v>Berettyóújfalui SZC Bocskai István Szakképző Iskola Gépészet</v>
      </c>
      <c r="F89">
        <f t="shared" si="5"/>
        <v>9</v>
      </c>
    </row>
    <row r="90" spans="1:6" x14ac:dyDescent="0.35">
      <c r="A90" t="s">
        <v>1304</v>
      </c>
      <c r="B90">
        <v>43</v>
      </c>
      <c r="D90">
        <f t="shared" si="3"/>
        <v>104</v>
      </c>
      <c r="E90" t="str">
        <f t="shared" si="4"/>
        <v>Berettyóújfalui SZC Csiha Győző Technikum és Szakképző Iskola Elektronika és elektrotechnika</v>
      </c>
      <c r="F90">
        <f t="shared" si="5"/>
        <v>43</v>
      </c>
    </row>
    <row r="91" spans="1:6" x14ac:dyDescent="0.35">
      <c r="A91" t="s">
        <v>1305</v>
      </c>
      <c r="B91">
        <v>21</v>
      </c>
      <c r="D91">
        <f t="shared" si="3"/>
        <v>83</v>
      </c>
      <c r="E91" t="str">
        <f t="shared" si="4"/>
        <v>Berettyóújfalui SZC Csiha Győző Technikum és Szakképző Iskola Építőipar</v>
      </c>
      <c r="F91">
        <f t="shared" si="5"/>
        <v>21</v>
      </c>
    </row>
    <row r="92" spans="1:6" x14ac:dyDescent="0.35">
      <c r="A92" t="s">
        <v>1309</v>
      </c>
      <c r="B92">
        <v>16</v>
      </c>
      <c r="D92">
        <f t="shared" si="3"/>
        <v>86</v>
      </c>
      <c r="E92" t="str">
        <f t="shared" si="4"/>
        <v>Berettyóújfalui SZC Csiha Győző Technikum és Szakképző Iskola Kereskedelem</v>
      </c>
      <c r="F92">
        <f t="shared" si="5"/>
        <v>16</v>
      </c>
    </row>
    <row r="93" spans="1:6" x14ac:dyDescent="0.35">
      <c r="A93" t="s">
        <v>1311</v>
      </c>
      <c r="B93">
        <v>12</v>
      </c>
      <c r="D93">
        <f t="shared" si="3"/>
        <v>83</v>
      </c>
      <c r="E93" t="str">
        <f t="shared" si="4"/>
        <v>Berettyóújfalui SZC Csiha Győző Technikum és Szakképző Iskola Szociális</v>
      </c>
      <c r="F93">
        <f t="shared" si="5"/>
        <v>12</v>
      </c>
    </row>
    <row r="94" spans="1:6" x14ac:dyDescent="0.35">
      <c r="A94" t="s">
        <v>1313</v>
      </c>
      <c r="B94">
        <v>31</v>
      </c>
      <c r="D94">
        <f t="shared" si="3"/>
        <v>93</v>
      </c>
      <c r="E94" t="str">
        <f t="shared" si="4"/>
        <v>Berettyóújfalui SZC Eötvös József Szakképző Iskola Elektronika és elektrotechnika</v>
      </c>
      <c r="F94">
        <f t="shared" si="5"/>
        <v>31</v>
      </c>
    </row>
    <row r="95" spans="1:6" x14ac:dyDescent="0.35">
      <c r="A95" t="s">
        <v>1315</v>
      </c>
      <c r="B95">
        <v>16</v>
      </c>
      <c r="D95">
        <f t="shared" si="3"/>
        <v>72</v>
      </c>
      <c r="E95" t="str">
        <f t="shared" si="4"/>
        <v>Berettyóújfalui SZC Eötvös József Szakképző Iskola Építőipar</v>
      </c>
      <c r="F95">
        <f t="shared" si="5"/>
        <v>16</v>
      </c>
    </row>
    <row r="96" spans="1:6" x14ac:dyDescent="0.35">
      <c r="A96" t="s">
        <v>1317</v>
      </c>
      <c r="B96">
        <v>25</v>
      </c>
      <c r="D96">
        <f t="shared" si="3"/>
        <v>71</v>
      </c>
      <c r="E96" t="str">
        <f t="shared" si="4"/>
        <v>Berettyóújfalui SZC Eötvös József Szakképző Iskola Gépészet</v>
      </c>
      <c r="F96">
        <f t="shared" si="5"/>
        <v>25</v>
      </c>
    </row>
    <row r="97" spans="1:6" x14ac:dyDescent="0.35">
      <c r="A97" t="s">
        <v>1318</v>
      </c>
      <c r="B97">
        <v>12</v>
      </c>
      <c r="D97">
        <f t="shared" si="3"/>
        <v>75</v>
      </c>
      <c r="E97" t="str">
        <f t="shared" si="4"/>
        <v>Berettyóújfalui SZC Eötvös József Szakképző Iskola Kereskedelem</v>
      </c>
      <c r="F97">
        <f t="shared" si="5"/>
        <v>12</v>
      </c>
    </row>
    <row r="98" spans="1:6" x14ac:dyDescent="0.35">
      <c r="A98" t="s">
        <v>3275</v>
      </c>
      <c r="B98">
        <v>35</v>
      </c>
      <c r="D98">
        <f t="shared" si="3"/>
        <v>92</v>
      </c>
      <c r="E98" t="str">
        <f t="shared" si="4"/>
        <v>Berettyóújfalui SZC József Attila Szakképző Iskola Közlekedés és szállítmányozás</v>
      </c>
      <c r="F98">
        <f t="shared" si="5"/>
        <v>35</v>
      </c>
    </row>
    <row r="99" spans="1:6" x14ac:dyDescent="0.35">
      <c r="A99" t="s">
        <v>3276</v>
      </c>
      <c r="B99">
        <v>19</v>
      </c>
      <c r="D99">
        <f t="shared" si="3"/>
        <v>72</v>
      </c>
      <c r="E99" t="str">
        <f t="shared" si="4"/>
        <v>Berettyóújfalui SZC József Attila Szakképző Iskola Szociális</v>
      </c>
      <c r="F99">
        <f t="shared" si="5"/>
        <v>19</v>
      </c>
    </row>
    <row r="100" spans="1:6" x14ac:dyDescent="0.35">
      <c r="A100" t="s">
        <v>1324</v>
      </c>
      <c r="B100">
        <v>45</v>
      </c>
      <c r="D100">
        <f t="shared" si="3"/>
        <v>117</v>
      </c>
      <c r="E100" t="str">
        <f t="shared" si="4"/>
        <v>Berettyóújfalui SZC Karacs Ferenc Gimnázium, Technikum és Szakképző Iskola Elektronika és elektrotechnika</v>
      </c>
      <c r="F100">
        <f t="shared" si="5"/>
        <v>45</v>
      </c>
    </row>
    <row r="101" spans="1:6" x14ac:dyDescent="0.35">
      <c r="A101" t="s">
        <v>1325</v>
      </c>
      <c r="B101">
        <v>4</v>
      </c>
      <c r="D101">
        <f t="shared" si="3"/>
        <v>96</v>
      </c>
      <c r="E101" t="str">
        <f t="shared" si="4"/>
        <v>Berettyóújfalui SZC Karacs Ferenc Gimnázium, Technikum és Szakképző Iskola Építőipar</v>
      </c>
      <c r="F101">
        <f t="shared" si="5"/>
        <v>4</v>
      </c>
    </row>
    <row r="102" spans="1:6" x14ac:dyDescent="0.35">
      <c r="A102" t="s">
        <v>1331</v>
      </c>
      <c r="B102">
        <v>21</v>
      </c>
      <c r="D102">
        <f t="shared" si="3"/>
        <v>120</v>
      </c>
      <c r="E102" t="str">
        <f t="shared" si="4"/>
        <v>Berettyóújfalui SZC Karacs Ferenc Gimnázium, Technikum és Szakképző Iskola Specializált gép- és járműgyártás</v>
      </c>
      <c r="F102">
        <f t="shared" si="5"/>
        <v>21</v>
      </c>
    </row>
    <row r="103" spans="1:6" x14ac:dyDescent="0.35">
      <c r="A103" t="s">
        <v>1332</v>
      </c>
      <c r="B103">
        <v>23</v>
      </c>
      <c r="D103">
        <f t="shared" si="3"/>
        <v>96</v>
      </c>
      <c r="E103" t="str">
        <f t="shared" si="4"/>
        <v>Berettyóújfalui SZC Karacs Ferenc Gimnázium, Technikum és Szakképző Iskola Szociális</v>
      </c>
      <c r="F103">
        <f t="shared" si="5"/>
        <v>23</v>
      </c>
    </row>
    <row r="104" spans="1:6" x14ac:dyDescent="0.35">
      <c r="A104" t="s">
        <v>1334</v>
      </c>
      <c r="B104">
        <v>37</v>
      </c>
      <c r="D104">
        <f t="shared" si="3"/>
        <v>81</v>
      </c>
      <c r="E104" t="str">
        <f t="shared" si="4"/>
        <v>Berettyóújfalui SZC Közgazdasági Technikum Gazdálkodás és menedzsment</v>
      </c>
      <c r="F104">
        <f t="shared" si="5"/>
        <v>37</v>
      </c>
    </row>
    <row r="105" spans="1:6" x14ac:dyDescent="0.35">
      <c r="A105" t="s">
        <v>3277</v>
      </c>
      <c r="B105">
        <v>29</v>
      </c>
      <c r="D105">
        <f t="shared" si="3"/>
        <v>94</v>
      </c>
      <c r="E105" t="str">
        <f t="shared" si="4"/>
        <v>Berettyóújfalui SZC Szilágyi Dániel Szakképző Iskola Közlekedés és szállítmányozás</v>
      </c>
      <c r="F105">
        <f t="shared" si="5"/>
        <v>29</v>
      </c>
    </row>
    <row r="106" spans="1:6" x14ac:dyDescent="0.35">
      <c r="A106" t="s">
        <v>1340</v>
      </c>
      <c r="B106">
        <v>21</v>
      </c>
      <c r="D106">
        <f t="shared" si="3"/>
        <v>74</v>
      </c>
      <c r="E106" t="str">
        <f t="shared" si="4"/>
        <v>Berettyóújfalui SZC Szilágyi Dániel Szakképző Iskola Szociális</v>
      </c>
      <c r="F106">
        <f t="shared" si="5"/>
        <v>21</v>
      </c>
    </row>
    <row r="107" spans="1:6" x14ac:dyDescent="0.35">
      <c r="A107" t="s">
        <v>1342</v>
      </c>
      <c r="B107">
        <v>12</v>
      </c>
      <c r="D107">
        <f t="shared" si="3"/>
        <v>94</v>
      </c>
      <c r="E107" t="str">
        <f t="shared" si="4"/>
        <v>Berettyóújfalui SZC Veres Péter Gimnázium, Technikum és Szakképző Iskola Építőipar</v>
      </c>
      <c r="F107">
        <f t="shared" si="5"/>
        <v>12</v>
      </c>
    </row>
    <row r="108" spans="1:6" x14ac:dyDescent="0.35">
      <c r="A108" t="s">
        <v>1343</v>
      </c>
      <c r="B108">
        <v>7</v>
      </c>
      <c r="D108">
        <f t="shared" si="3"/>
        <v>93</v>
      </c>
      <c r="E108" t="str">
        <f t="shared" si="4"/>
        <v>Berettyóújfalui SZC Veres Péter Gimnázium, Technikum és Szakképző Iskola Gépészet</v>
      </c>
      <c r="F108">
        <f t="shared" si="5"/>
        <v>7</v>
      </c>
    </row>
    <row r="109" spans="1:6" x14ac:dyDescent="0.35">
      <c r="A109" t="s">
        <v>1346</v>
      </c>
      <c r="B109">
        <v>9</v>
      </c>
      <c r="D109">
        <f t="shared" si="3"/>
        <v>105</v>
      </c>
      <c r="E109" t="str">
        <f t="shared" si="4"/>
        <v>Berettyóújfalui SZC Veres Péter Gimnázium, Technikum és Szakképző Iskola Turizmus-vendéglátás</v>
      </c>
      <c r="F109">
        <f t="shared" si="5"/>
        <v>9</v>
      </c>
    </row>
    <row r="110" spans="1:6" x14ac:dyDescent="0.35">
      <c r="A110" t="s">
        <v>1347</v>
      </c>
      <c r="B110">
        <v>70</v>
      </c>
      <c r="D110">
        <f t="shared" si="3"/>
        <v>72</v>
      </c>
      <c r="E110" t="str">
        <f t="shared" si="4"/>
        <v>Berettyóújfalui SZC Veress Ferenc Szakképző Iskola Építőipar</v>
      </c>
      <c r="F110">
        <f t="shared" si="5"/>
        <v>70</v>
      </c>
    </row>
    <row r="111" spans="1:6" x14ac:dyDescent="0.35">
      <c r="A111" t="s">
        <v>1349</v>
      </c>
      <c r="B111">
        <v>21</v>
      </c>
      <c r="D111">
        <f t="shared" si="3"/>
        <v>72</v>
      </c>
      <c r="E111" t="str">
        <f t="shared" si="4"/>
        <v>Berettyóújfalui SZC Veress Ferenc Szakképző Iskola Szociális</v>
      </c>
      <c r="F111">
        <f t="shared" si="5"/>
        <v>21</v>
      </c>
    </row>
    <row r="112" spans="1:6" x14ac:dyDescent="0.35">
      <c r="A112" t="s">
        <v>1353</v>
      </c>
      <c r="B112">
        <v>31</v>
      </c>
      <c r="D112">
        <f t="shared" si="3"/>
        <v>88</v>
      </c>
      <c r="E112" t="str">
        <f t="shared" si="4"/>
        <v>Budapesti Divatiskola Divat-stílustervező Művészeti Szakképző Iskola Kreatív</v>
      </c>
      <c r="F112">
        <f t="shared" si="5"/>
        <v>31</v>
      </c>
    </row>
    <row r="113" spans="1:6" x14ac:dyDescent="0.35">
      <c r="A113" t="s">
        <v>1356</v>
      </c>
      <c r="B113">
        <v>34</v>
      </c>
      <c r="D113">
        <f t="shared" si="3"/>
        <v>89</v>
      </c>
      <c r="E113" t="str">
        <f t="shared" si="4"/>
        <v>Budapesti Gazdasági SZC Békésy György Technikum Közlekedés és szállítmányozás</v>
      </c>
      <c r="F113">
        <f t="shared" si="5"/>
        <v>34</v>
      </c>
    </row>
    <row r="114" spans="1:6" x14ac:dyDescent="0.35">
      <c r="A114" t="s">
        <v>1358</v>
      </c>
      <c r="B114">
        <v>171</v>
      </c>
      <c r="D114">
        <f t="shared" si="3"/>
        <v>82</v>
      </c>
      <c r="E114" t="str">
        <f t="shared" si="4"/>
        <v>Budapesti Gazdasági SZC Belvárosi Technikum Gazdálkodás és menedzsment</v>
      </c>
      <c r="F114">
        <f t="shared" si="5"/>
        <v>171</v>
      </c>
    </row>
    <row r="115" spans="1:6" x14ac:dyDescent="0.35">
      <c r="A115" t="s">
        <v>1359</v>
      </c>
      <c r="B115">
        <v>35</v>
      </c>
      <c r="D115">
        <f t="shared" si="3"/>
        <v>68</v>
      </c>
      <c r="E115" t="str">
        <f t="shared" si="4"/>
        <v>Budapesti Gazdasági SZC Belvárosi Technikum Kereskedelem</v>
      </c>
      <c r="F115">
        <f t="shared" si="5"/>
        <v>35</v>
      </c>
    </row>
    <row r="116" spans="1:6" x14ac:dyDescent="0.35">
      <c r="A116" t="s">
        <v>1360</v>
      </c>
      <c r="B116">
        <v>35</v>
      </c>
      <c r="D116">
        <f t="shared" si="3"/>
        <v>85</v>
      </c>
      <c r="E116" t="str">
        <f t="shared" si="4"/>
        <v>Budapesti Gazdasági SZC Belvárosi Technikum Közlekedés és szállítmányozás</v>
      </c>
      <c r="F116">
        <f t="shared" si="5"/>
        <v>35</v>
      </c>
    </row>
    <row r="117" spans="1:6" x14ac:dyDescent="0.35">
      <c r="A117" t="s">
        <v>1362</v>
      </c>
      <c r="B117">
        <v>38</v>
      </c>
      <c r="D117">
        <f t="shared" si="3"/>
        <v>78</v>
      </c>
      <c r="E117" t="str">
        <f t="shared" si="4"/>
        <v>Budapesti Gazdasági SZC Budai Technikum Gazdálkodás és menedzsment</v>
      </c>
      <c r="F117">
        <f t="shared" si="5"/>
        <v>38</v>
      </c>
    </row>
    <row r="118" spans="1:6" x14ac:dyDescent="0.35">
      <c r="A118" t="s">
        <v>1364</v>
      </c>
      <c r="B118">
        <v>42</v>
      </c>
      <c r="D118">
        <f t="shared" si="3"/>
        <v>85</v>
      </c>
      <c r="E118" t="str">
        <f t="shared" si="4"/>
        <v>Budapesti Gazdasági SZC Csete Balázs Technikum Gazdálkodás és menedzsment</v>
      </c>
      <c r="F118">
        <f t="shared" si="5"/>
        <v>42</v>
      </c>
    </row>
    <row r="119" spans="1:6" x14ac:dyDescent="0.35">
      <c r="A119" t="s">
        <v>1365</v>
      </c>
      <c r="B119">
        <v>23</v>
      </c>
      <c r="D119">
        <f t="shared" si="3"/>
        <v>83</v>
      </c>
      <c r="E119" t="str">
        <f t="shared" si="4"/>
        <v>Budapesti Gazdasági SZC Csete Balázs Technikum Informatika és távközlés</v>
      </c>
      <c r="F119">
        <f t="shared" si="5"/>
        <v>23</v>
      </c>
    </row>
    <row r="120" spans="1:6" x14ac:dyDescent="0.35">
      <c r="A120" t="s">
        <v>1367</v>
      </c>
      <c r="B120">
        <v>132</v>
      </c>
      <c r="D120">
        <f t="shared" si="3"/>
        <v>118</v>
      </c>
      <c r="E120" t="str">
        <f t="shared" si="4"/>
        <v>Budapesti Gazdasági SZC Dobos C. József Vendéglátóipari Technikum és Szakképző Iskola Turizmus-vendéglátás</v>
      </c>
      <c r="F120">
        <f t="shared" si="5"/>
        <v>132</v>
      </c>
    </row>
    <row r="121" spans="1:6" x14ac:dyDescent="0.35">
      <c r="A121" t="s">
        <v>1368</v>
      </c>
      <c r="B121">
        <v>59</v>
      </c>
      <c r="D121">
        <f t="shared" si="3"/>
        <v>119</v>
      </c>
      <c r="E121" t="str">
        <f t="shared" si="4"/>
        <v>Budapesti Gazdasági SZC Giorgio Perlasca Vendéglátóipari Technikum és Szakképző Iskola Turizmus-vendéglátás</v>
      </c>
      <c r="F121">
        <f t="shared" si="5"/>
        <v>59</v>
      </c>
    </row>
    <row r="122" spans="1:6" x14ac:dyDescent="0.35">
      <c r="A122" t="s">
        <v>1373</v>
      </c>
      <c r="B122">
        <v>27</v>
      </c>
      <c r="D122">
        <f t="shared" si="3"/>
        <v>85</v>
      </c>
      <c r="E122" t="str">
        <f t="shared" si="4"/>
        <v>Budapesti Gazdasági SZC II. Rákóczi Ferenc Technikum Turizmus-vendéglátás</v>
      </c>
      <c r="F122">
        <f t="shared" si="5"/>
        <v>27</v>
      </c>
    </row>
    <row r="123" spans="1:6" x14ac:dyDescent="0.35">
      <c r="A123" t="s">
        <v>1374</v>
      </c>
      <c r="B123">
        <v>17</v>
      </c>
      <c r="D123">
        <f t="shared" si="3"/>
        <v>120</v>
      </c>
      <c r="E123" t="str">
        <f t="shared" si="4"/>
        <v>Budapesti Gazdasági SZC Károlyi Mihály Két Tanítási Nyelvű Közgazdasági Technikum Gazdálkodás és menedzsment</v>
      </c>
      <c r="F123">
        <f t="shared" si="5"/>
        <v>17</v>
      </c>
    </row>
    <row r="124" spans="1:6" x14ac:dyDescent="0.35">
      <c r="A124" t="s">
        <v>1375</v>
      </c>
      <c r="B124">
        <v>17</v>
      </c>
      <c r="D124">
        <f t="shared" si="3"/>
        <v>99</v>
      </c>
      <c r="E124" t="str">
        <f t="shared" si="4"/>
        <v>Budapesti Gazdasági SZC Keleti Károly Közgazdasági Technikum Gazdálkodás és menedzsment</v>
      </c>
      <c r="F124">
        <f t="shared" si="5"/>
        <v>17</v>
      </c>
    </row>
    <row r="125" spans="1:6" x14ac:dyDescent="0.35">
      <c r="A125" t="s">
        <v>1376</v>
      </c>
      <c r="B125">
        <v>24</v>
      </c>
      <c r="D125">
        <f t="shared" si="3"/>
        <v>102</v>
      </c>
      <c r="E125" t="str">
        <f t="shared" si="4"/>
        <v>Budapesti Gazdasági SZC Keleti Károly Közgazdasági Technikum Közlekedés és szállítmányozás</v>
      </c>
      <c r="F125">
        <f t="shared" si="5"/>
        <v>24</v>
      </c>
    </row>
    <row r="126" spans="1:6" x14ac:dyDescent="0.35">
      <c r="A126" t="s">
        <v>1380</v>
      </c>
      <c r="B126">
        <v>21</v>
      </c>
      <c r="D126">
        <f t="shared" si="3"/>
        <v>89</v>
      </c>
      <c r="E126" t="str">
        <f t="shared" si="4"/>
        <v>Budapesti Gazdasági SZC Pestszentlőrinci Technikum Gazdálkodás és menedzsment</v>
      </c>
      <c r="F126">
        <f t="shared" si="5"/>
        <v>21</v>
      </c>
    </row>
    <row r="127" spans="1:6" x14ac:dyDescent="0.35">
      <c r="A127" t="s">
        <v>1381</v>
      </c>
      <c r="B127">
        <v>24</v>
      </c>
      <c r="D127">
        <f t="shared" si="3"/>
        <v>87</v>
      </c>
      <c r="E127" t="str">
        <f t="shared" si="4"/>
        <v>Budapesti Gazdasági SZC Pestszentlőrinci Technikum Informatika és távközlés</v>
      </c>
      <c r="F127">
        <f t="shared" si="5"/>
        <v>24</v>
      </c>
    </row>
    <row r="128" spans="1:6" x14ac:dyDescent="0.35">
      <c r="A128" t="s">
        <v>1383</v>
      </c>
      <c r="B128">
        <v>50</v>
      </c>
      <c r="D128">
        <f t="shared" si="3"/>
        <v>116</v>
      </c>
      <c r="E128" t="str">
        <f t="shared" si="4"/>
        <v>Budapesti Gazdasági SZC Szász Ferenc Kereskedelmi Technikum és Szakképző Iskola Informatika és távközlés</v>
      </c>
      <c r="F128">
        <f t="shared" si="5"/>
        <v>50</v>
      </c>
    </row>
    <row r="129" spans="1:6" x14ac:dyDescent="0.35">
      <c r="A129" t="s">
        <v>1394</v>
      </c>
      <c r="B129">
        <v>19</v>
      </c>
      <c r="D129">
        <f t="shared" si="3"/>
        <v>90</v>
      </c>
      <c r="E129" t="str">
        <f t="shared" si="4"/>
        <v>Budapesti Gazdasági SZC Terézvárosi Technikum és Szakképző Iskola Kereskedelem</v>
      </c>
      <c r="F129">
        <f t="shared" si="5"/>
        <v>19</v>
      </c>
    </row>
    <row r="130" spans="1:6" x14ac:dyDescent="0.35">
      <c r="A130" t="s">
        <v>1401</v>
      </c>
      <c r="B130">
        <v>77</v>
      </c>
      <c r="D130">
        <f t="shared" si="3"/>
        <v>92</v>
      </c>
      <c r="E130" t="str">
        <f t="shared" si="4"/>
        <v>Budapesti Gépészeti SZC Arany János Technikum és Szakképző iskola Épületgépészet</v>
      </c>
      <c r="F130">
        <f t="shared" si="5"/>
        <v>77</v>
      </c>
    </row>
    <row r="131" spans="1:6" x14ac:dyDescent="0.35">
      <c r="A131" t="s">
        <v>1402</v>
      </c>
      <c r="B131">
        <v>7</v>
      </c>
      <c r="D131">
        <f t="shared" ref="D131:D194" si="6">LEN(A131)</f>
        <v>66</v>
      </c>
      <c r="E131" t="str">
        <f t="shared" ref="E131:E194" si="7">LEFT(A131,D131-12)</f>
        <v>Budapesti Gépészeti SZC Bánki Donát Technikum Gépészet</v>
      </c>
      <c r="F131">
        <f t="shared" ref="F131:F194" si="8">B131</f>
        <v>7</v>
      </c>
    </row>
    <row r="132" spans="1:6" x14ac:dyDescent="0.35">
      <c r="A132" t="s">
        <v>1404</v>
      </c>
      <c r="B132">
        <v>158</v>
      </c>
      <c r="D132">
        <f t="shared" si="6"/>
        <v>91</v>
      </c>
      <c r="E132" t="str">
        <f t="shared" si="7"/>
        <v>Budapesti Gépészeti SZC Bánki Donát Technikum Specializált gép- és járműgyártás</v>
      </c>
      <c r="F132">
        <f t="shared" si="8"/>
        <v>158</v>
      </c>
    </row>
    <row r="133" spans="1:6" x14ac:dyDescent="0.35">
      <c r="A133" t="s">
        <v>1405</v>
      </c>
      <c r="B133">
        <v>16</v>
      </c>
      <c r="D133">
        <f t="shared" si="6"/>
        <v>86</v>
      </c>
      <c r="E133" t="str">
        <f t="shared" si="7"/>
        <v>Budapesti Gépészeti SZC Bethlen Gábor Technikum Gazdálkodás és menedzsment</v>
      </c>
      <c r="F133">
        <f t="shared" si="8"/>
        <v>16</v>
      </c>
    </row>
    <row r="134" spans="1:6" x14ac:dyDescent="0.35">
      <c r="A134" t="s">
        <v>1407</v>
      </c>
      <c r="B134">
        <v>6</v>
      </c>
      <c r="D134">
        <f t="shared" si="6"/>
        <v>89</v>
      </c>
      <c r="E134" t="str">
        <f t="shared" si="7"/>
        <v>Budapesti Gépészeti SZC Bethlen Gábor Technikum Közlekedés és szállítmányozás</v>
      </c>
      <c r="F134">
        <f t="shared" si="8"/>
        <v>6</v>
      </c>
    </row>
    <row r="135" spans="1:6" x14ac:dyDescent="0.35">
      <c r="A135" t="s">
        <v>1409</v>
      </c>
      <c r="B135">
        <v>42</v>
      </c>
      <c r="D135">
        <f t="shared" si="6"/>
        <v>112</v>
      </c>
      <c r="E135" t="str">
        <f t="shared" si="7"/>
        <v>Budapesti Gépészeti SZC Csonka János Technikum és Szakképző Iskola Specializált gép- és járműgyártás</v>
      </c>
      <c r="F135">
        <f t="shared" si="8"/>
        <v>42</v>
      </c>
    </row>
    <row r="136" spans="1:6" x14ac:dyDescent="0.35">
      <c r="A136" t="s">
        <v>1410</v>
      </c>
      <c r="B136">
        <v>36</v>
      </c>
      <c r="D136">
        <f t="shared" si="6"/>
        <v>68</v>
      </c>
      <c r="E136" t="str">
        <f t="shared" si="7"/>
        <v>Budapesti Gépészeti SZC Eötvös Loránd Technikum Gépészet</v>
      </c>
      <c r="F136">
        <f t="shared" si="8"/>
        <v>36</v>
      </c>
    </row>
    <row r="137" spans="1:6" x14ac:dyDescent="0.35">
      <c r="A137" t="s">
        <v>1411</v>
      </c>
      <c r="B137">
        <v>12</v>
      </c>
      <c r="D137">
        <f t="shared" si="6"/>
        <v>84</v>
      </c>
      <c r="E137" t="str">
        <f t="shared" si="7"/>
        <v>Budapesti Gépészeti SZC Eötvös Loránd Technikum Informatika és távközlés</v>
      </c>
      <c r="F137">
        <f t="shared" si="8"/>
        <v>12</v>
      </c>
    </row>
    <row r="138" spans="1:6" x14ac:dyDescent="0.35">
      <c r="A138" t="s">
        <v>1413</v>
      </c>
      <c r="B138">
        <v>28</v>
      </c>
      <c r="D138">
        <f t="shared" si="6"/>
        <v>90</v>
      </c>
      <c r="E138" t="str">
        <f t="shared" si="7"/>
        <v>Budapesti Gépészeti SZC Fáy András Technikum Specializált gép- és járműgyártás</v>
      </c>
      <c r="F138">
        <f t="shared" si="8"/>
        <v>28</v>
      </c>
    </row>
    <row r="139" spans="1:6" x14ac:dyDescent="0.35">
      <c r="A139" t="s">
        <v>1414</v>
      </c>
      <c r="B139">
        <v>31</v>
      </c>
      <c r="D139">
        <f t="shared" si="6"/>
        <v>87</v>
      </c>
      <c r="E139" t="str">
        <f t="shared" si="7"/>
        <v>Budapesti Gépészeti SZC Ganz Ábrahám Két Tanítási Nyelvű Technikum Gépészet</v>
      </c>
      <c r="F139">
        <f t="shared" si="8"/>
        <v>31</v>
      </c>
    </row>
    <row r="140" spans="1:6" x14ac:dyDescent="0.35">
      <c r="A140" t="s">
        <v>1420</v>
      </c>
      <c r="B140">
        <v>54</v>
      </c>
      <c r="D140">
        <f t="shared" si="6"/>
        <v>88</v>
      </c>
      <c r="E140" t="str">
        <f t="shared" si="7"/>
        <v>Budapesti Gépészeti SZC Kossuth Lajos Két Tanítási Nyelvű Technikum Gépészet</v>
      </c>
      <c r="F140">
        <f t="shared" si="8"/>
        <v>54</v>
      </c>
    </row>
    <row r="141" spans="1:6" x14ac:dyDescent="0.35">
      <c r="A141" t="s">
        <v>1422</v>
      </c>
      <c r="B141">
        <v>68</v>
      </c>
      <c r="D141">
        <f t="shared" si="6"/>
        <v>113</v>
      </c>
      <c r="E141" t="str">
        <f t="shared" si="7"/>
        <v>Budapesti Gépészeti SZC Kossuth Lajos Két Tanítási Nyelvű Technikum Specializált gép- és járműgyártás</v>
      </c>
      <c r="F141">
        <f t="shared" si="8"/>
        <v>68</v>
      </c>
    </row>
    <row r="142" spans="1:6" x14ac:dyDescent="0.35">
      <c r="A142" t="s">
        <v>1423</v>
      </c>
      <c r="B142">
        <v>35</v>
      </c>
      <c r="D142">
        <f t="shared" si="6"/>
        <v>91</v>
      </c>
      <c r="E142" t="str">
        <f t="shared" si="7"/>
        <v>Budapesti Gépészeti SZC Magyar Hajózási Technikum Közlekedés és szállítmányozás</v>
      </c>
      <c r="F142">
        <f t="shared" si="8"/>
        <v>35</v>
      </c>
    </row>
    <row r="143" spans="1:6" x14ac:dyDescent="0.35">
      <c r="A143" t="s">
        <v>1428</v>
      </c>
      <c r="B143">
        <v>159</v>
      </c>
      <c r="D143">
        <f t="shared" si="6"/>
        <v>110</v>
      </c>
      <c r="E143" t="str">
        <f t="shared" si="7"/>
        <v>Budapesti Gépészeti SZC Öveges József Technikum és Szakképző iskola Elektronika és elektrotechnika</v>
      </c>
      <c r="F143">
        <f t="shared" si="8"/>
        <v>159</v>
      </c>
    </row>
    <row r="144" spans="1:6" x14ac:dyDescent="0.35">
      <c r="A144" t="s">
        <v>1429</v>
      </c>
      <c r="B144">
        <v>52</v>
      </c>
      <c r="D144">
        <f t="shared" si="6"/>
        <v>94</v>
      </c>
      <c r="E144" t="str">
        <f t="shared" si="7"/>
        <v>Budapesti Gépészeti SZC Öveges József Technikum és Szakképző iskola Épületgépészet</v>
      </c>
      <c r="F144">
        <f t="shared" si="8"/>
        <v>52</v>
      </c>
    </row>
    <row r="145" spans="1:6" x14ac:dyDescent="0.35">
      <c r="A145" t="s">
        <v>1433</v>
      </c>
      <c r="B145">
        <v>43</v>
      </c>
      <c r="D145">
        <f t="shared" si="6"/>
        <v>86</v>
      </c>
      <c r="E145" t="str">
        <f t="shared" si="7"/>
        <v>Budapesti Gépészeti SZC Szily Kálmán Technikum és Kollégium Épületgépészet</v>
      </c>
      <c r="F145">
        <f t="shared" si="8"/>
        <v>43</v>
      </c>
    </row>
    <row r="146" spans="1:6" x14ac:dyDescent="0.35">
      <c r="A146" t="s">
        <v>1434</v>
      </c>
      <c r="B146">
        <v>22</v>
      </c>
      <c r="D146">
        <f t="shared" si="6"/>
        <v>80</v>
      </c>
      <c r="E146" t="str">
        <f t="shared" si="7"/>
        <v>Budapesti Gépészeti SZC Szily Kálmán Technikum és Kollégium Gépészet</v>
      </c>
      <c r="F146">
        <f t="shared" si="8"/>
        <v>22</v>
      </c>
    </row>
    <row r="147" spans="1:6" x14ac:dyDescent="0.35">
      <c r="A147" t="s">
        <v>1435</v>
      </c>
      <c r="B147">
        <v>16</v>
      </c>
      <c r="D147">
        <f t="shared" si="6"/>
        <v>96</v>
      </c>
      <c r="E147" t="str">
        <f t="shared" si="7"/>
        <v>Budapesti Gépészeti SZC Szily Kálmán Technikum és Kollégium Informatika és távközlés</v>
      </c>
      <c r="F147">
        <f t="shared" si="8"/>
        <v>16</v>
      </c>
    </row>
    <row r="148" spans="1:6" x14ac:dyDescent="0.35">
      <c r="A148" t="s">
        <v>1436</v>
      </c>
      <c r="B148">
        <v>22</v>
      </c>
      <c r="D148">
        <f t="shared" si="6"/>
        <v>79</v>
      </c>
      <c r="E148" t="str">
        <f t="shared" si="7"/>
        <v>Budapesti Gépészeti SZC Szily Kálmán Technikum és Kollégium Kreatív</v>
      </c>
      <c r="F148">
        <f t="shared" si="8"/>
        <v>22</v>
      </c>
    </row>
    <row r="149" spans="1:6" x14ac:dyDescent="0.35">
      <c r="A149" t="s">
        <v>1437</v>
      </c>
      <c r="B149">
        <v>12</v>
      </c>
      <c r="D149">
        <f t="shared" si="6"/>
        <v>84</v>
      </c>
      <c r="E149" t="str">
        <f t="shared" si="7"/>
        <v>Budapesti Innovatív Technikum, Gimnázium és Szakképző Iskola Egészségügy</v>
      </c>
      <c r="F149">
        <f t="shared" si="8"/>
        <v>12</v>
      </c>
    </row>
    <row r="150" spans="1:6" x14ac:dyDescent="0.35">
      <c r="A150" t="s">
        <v>1440</v>
      </c>
      <c r="B150">
        <v>19</v>
      </c>
      <c r="D150">
        <f t="shared" si="6"/>
        <v>80</v>
      </c>
      <c r="E150" t="str">
        <f t="shared" si="7"/>
        <v>Budapesti Innovatív Technikum, Gimnázium és Szakképző Iskola Kreatív</v>
      </c>
      <c r="F150">
        <f t="shared" si="8"/>
        <v>19</v>
      </c>
    </row>
    <row r="151" spans="1:6" x14ac:dyDescent="0.35">
      <c r="A151" t="s">
        <v>3278</v>
      </c>
      <c r="B151">
        <v>84</v>
      </c>
      <c r="D151">
        <f t="shared" si="6"/>
        <v>82</v>
      </c>
      <c r="E151" t="str">
        <f t="shared" si="7"/>
        <v>Budapesti Innovatív Technikum, Gimnázium és Szakképző Iskola Szociális</v>
      </c>
      <c r="F151">
        <f t="shared" si="8"/>
        <v>84</v>
      </c>
    </row>
    <row r="152" spans="1:6" x14ac:dyDescent="0.35">
      <c r="A152" t="s">
        <v>1442</v>
      </c>
      <c r="B152">
        <v>161</v>
      </c>
      <c r="D152">
        <f t="shared" si="6"/>
        <v>82</v>
      </c>
      <c r="E152" t="str">
        <f t="shared" si="7"/>
        <v>Budapesti Komplex SZC Erzsébet Királyné Szépészeti Technikum Szépészet</v>
      </c>
      <c r="F152">
        <f t="shared" si="8"/>
        <v>161</v>
      </c>
    </row>
    <row r="153" spans="1:6" x14ac:dyDescent="0.35">
      <c r="A153" t="s">
        <v>1443</v>
      </c>
      <c r="B153">
        <v>97</v>
      </c>
      <c r="D153">
        <f t="shared" si="6"/>
        <v>104</v>
      </c>
      <c r="E153" t="str">
        <f t="shared" si="7"/>
        <v>Budapesti Komplex SZC Gundel Károly Vendéglátó és Turisztikai Technikum Turizmus-vendéglátás</v>
      </c>
      <c r="F153">
        <f t="shared" si="8"/>
        <v>97</v>
      </c>
    </row>
    <row r="154" spans="1:6" x14ac:dyDescent="0.35">
      <c r="A154" t="s">
        <v>1444</v>
      </c>
      <c r="B154">
        <v>117</v>
      </c>
      <c r="D154">
        <f t="shared" si="6"/>
        <v>100</v>
      </c>
      <c r="E154" t="str">
        <f t="shared" si="7"/>
        <v>Budapesti Komplex SZC Kaesz Gyula Faipari Technikum és Szakképző Iskola Fa- és bútoripar</v>
      </c>
      <c r="F154">
        <f t="shared" si="8"/>
        <v>117</v>
      </c>
    </row>
    <row r="155" spans="1:6" x14ac:dyDescent="0.35">
      <c r="A155" t="s">
        <v>1445</v>
      </c>
      <c r="B155">
        <v>30</v>
      </c>
      <c r="D155">
        <f t="shared" si="6"/>
        <v>79</v>
      </c>
      <c r="E155" t="str">
        <f t="shared" si="7"/>
        <v>Budapesti Komplex SZC Kézművesipari Technikum Egészségügyi technika</v>
      </c>
      <c r="F155">
        <f t="shared" si="8"/>
        <v>30</v>
      </c>
    </row>
    <row r="156" spans="1:6" x14ac:dyDescent="0.35">
      <c r="A156" t="s">
        <v>1446</v>
      </c>
      <c r="B156">
        <v>138</v>
      </c>
      <c r="D156">
        <f t="shared" si="6"/>
        <v>65</v>
      </c>
      <c r="E156" t="str">
        <f t="shared" si="7"/>
        <v>Budapesti Komplex SZC Kézművesipari Technikum Kreatív</v>
      </c>
      <c r="F156">
        <f t="shared" si="8"/>
        <v>138</v>
      </c>
    </row>
    <row r="157" spans="1:6" x14ac:dyDescent="0.35">
      <c r="A157" t="s">
        <v>1447</v>
      </c>
      <c r="B157">
        <v>22</v>
      </c>
      <c r="D157">
        <f t="shared" si="6"/>
        <v>49</v>
      </c>
      <c r="E157" t="str">
        <f t="shared" si="7"/>
        <v>Budapesti Komplex SZC Kézművesipari T</v>
      </c>
      <c r="F157">
        <f t="shared" si="8"/>
        <v>22</v>
      </c>
    </row>
    <row r="158" spans="1:6" x14ac:dyDescent="0.35">
      <c r="A158" t="s">
        <v>1448</v>
      </c>
      <c r="B158">
        <v>99</v>
      </c>
      <c r="D158">
        <f t="shared" si="6"/>
        <v>91</v>
      </c>
      <c r="E158" t="str">
        <f t="shared" si="7"/>
        <v>Budapesti Komplex SZC Kozma Lajos Faipari és Kreatív Technikum Fa- és bútoripar</v>
      </c>
      <c r="F158">
        <f t="shared" si="8"/>
        <v>99</v>
      </c>
    </row>
    <row r="159" spans="1:6" x14ac:dyDescent="0.35">
      <c r="A159" t="s">
        <v>1449</v>
      </c>
      <c r="B159">
        <v>47</v>
      </c>
      <c r="D159">
        <f t="shared" si="6"/>
        <v>82</v>
      </c>
      <c r="E159" t="str">
        <f t="shared" si="7"/>
        <v>Budapesti Komplex SZC Kozma Lajos Faipari és Kreatív Technikum Kreatív</v>
      </c>
      <c r="F159">
        <f t="shared" si="8"/>
        <v>47</v>
      </c>
    </row>
    <row r="160" spans="1:6" x14ac:dyDescent="0.35">
      <c r="A160" t="s">
        <v>1450</v>
      </c>
      <c r="B160">
        <v>159</v>
      </c>
      <c r="D160">
        <f t="shared" si="6"/>
        <v>59</v>
      </c>
      <c r="E160" t="str">
        <f t="shared" si="7"/>
        <v>Budapesti Komplex SZC Kreatív Technikum Kreatív</v>
      </c>
      <c r="F160">
        <f t="shared" si="8"/>
        <v>159</v>
      </c>
    </row>
    <row r="161" spans="1:6" x14ac:dyDescent="0.35">
      <c r="A161" t="s">
        <v>1453</v>
      </c>
      <c r="B161">
        <v>12</v>
      </c>
      <c r="D161">
        <f t="shared" si="6"/>
        <v>83</v>
      </c>
      <c r="E161" t="str">
        <f t="shared" si="7"/>
        <v>Budapesti Komplex SZC Mándy Iván Szakképző Iskola és Szakiskola Előkész</v>
      </c>
      <c r="F161">
        <f t="shared" si="8"/>
        <v>12</v>
      </c>
    </row>
    <row r="162" spans="1:6" x14ac:dyDescent="0.35">
      <c r="A162" t="s">
        <v>1454</v>
      </c>
      <c r="B162">
        <v>43</v>
      </c>
      <c r="D162">
        <f t="shared" si="6"/>
        <v>88</v>
      </c>
      <c r="E162" t="str">
        <f t="shared" si="7"/>
        <v>Budapesti Komplex SZC Mándy Iván Szakképző Iskola és Szakiskola Kereskedelem</v>
      </c>
      <c r="F162">
        <f t="shared" si="8"/>
        <v>43</v>
      </c>
    </row>
    <row r="163" spans="1:6" x14ac:dyDescent="0.35">
      <c r="A163" t="s">
        <v>1455</v>
      </c>
      <c r="B163">
        <v>42</v>
      </c>
      <c r="D163">
        <f t="shared" si="6"/>
        <v>83</v>
      </c>
      <c r="E163" t="str">
        <f t="shared" si="7"/>
        <v>Budapesti Komplex SZC Mándy Iván Szakképző Iskola és Szakiskola Kreatív</v>
      </c>
      <c r="F163">
        <f t="shared" si="8"/>
        <v>42</v>
      </c>
    </row>
    <row r="164" spans="1:6" x14ac:dyDescent="0.35">
      <c r="A164" t="s">
        <v>1457</v>
      </c>
      <c r="B164">
        <v>115</v>
      </c>
      <c r="D164">
        <f t="shared" si="6"/>
        <v>96</v>
      </c>
      <c r="E164" t="str">
        <f t="shared" si="7"/>
        <v>Budapesti Komplex SZC Mándy Iván Szakképző Iskola és Szakiskola Turizmus-vendéglátás</v>
      </c>
      <c r="F164">
        <f t="shared" si="8"/>
        <v>115</v>
      </c>
    </row>
    <row r="165" spans="1:6" x14ac:dyDescent="0.35">
      <c r="A165" t="s">
        <v>1458</v>
      </c>
      <c r="B165">
        <v>27</v>
      </c>
      <c r="D165">
        <f t="shared" si="6"/>
        <v>83</v>
      </c>
      <c r="E165" t="str">
        <f t="shared" si="7"/>
        <v>Budapesti Komplex SZC Pogány Frigyes Technikum Informatika és távközlés</v>
      </c>
      <c r="F165">
        <f t="shared" si="8"/>
        <v>27</v>
      </c>
    </row>
    <row r="166" spans="1:6" x14ac:dyDescent="0.35">
      <c r="A166" t="s">
        <v>1459</v>
      </c>
      <c r="B166">
        <v>31</v>
      </c>
      <c r="D166">
        <f t="shared" si="6"/>
        <v>64</v>
      </c>
      <c r="E166" t="str">
        <f t="shared" si="7"/>
        <v>Budapesti Komplex SZC Pogány Frigyes Technikum Sport</v>
      </c>
      <c r="F166">
        <f t="shared" si="8"/>
        <v>31</v>
      </c>
    </row>
    <row r="167" spans="1:6" x14ac:dyDescent="0.35">
      <c r="A167" t="s">
        <v>1461</v>
      </c>
      <c r="B167">
        <v>51</v>
      </c>
      <c r="D167">
        <f t="shared" si="6"/>
        <v>98</v>
      </c>
      <c r="E167" t="str">
        <f t="shared" si="7"/>
        <v>Budapesti Komplex SZC Szamos Mátyás Technikum és Szakképző Iskola Turizmus-vendéglátás</v>
      </c>
      <c r="F167">
        <f t="shared" si="8"/>
        <v>51</v>
      </c>
    </row>
    <row r="168" spans="1:6" x14ac:dyDescent="0.35">
      <c r="A168" t="s">
        <v>1462</v>
      </c>
      <c r="B168">
        <v>110</v>
      </c>
      <c r="D168">
        <f t="shared" si="6"/>
        <v>119</v>
      </c>
      <c r="E168" t="str">
        <f t="shared" si="7"/>
        <v>Budapesti Komplex SZC Weiss Manfréd Technikum, Szakképző Iskola és Kollégium Elektronika és elektrotechnika</v>
      </c>
      <c r="F168">
        <f t="shared" si="8"/>
        <v>110</v>
      </c>
    </row>
    <row r="169" spans="1:6" x14ac:dyDescent="0.35">
      <c r="A169" t="s">
        <v>3279</v>
      </c>
      <c r="B169">
        <v>7</v>
      </c>
      <c r="D169">
        <f t="shared" si="6"/>
        <v>115</v>
      </c>
      <c r="E169" t="str">
        <f t="shared" si="7"/>
        <v>Budapesti Komplex SZC Weiss Manfréd Technikum, Szakképző Iskola és Kollégium Gazdálkodás és menedzsment</v>
      </c>
      <c r="F169">
        <f t="shared" si="8"/>
        <v>7</v>
      </c>
    </row>
    <row r="170" spans="1:6" x14ac:dyDescent="0.35">
      <c r="A170" t="s">
        <v>1465</v>
      </c>
      <c r="B170">
        <v>43</v>
      </c>
      <c r="D170">
        <f t="shared" si="6"/>
        <v>113</v>
      </c>
      <c r="E170" t="str">
        <f t="shared" si="7"/>
        <v>Budapesti Komplex SZC Weiss Manfréd Technikum, Szakképző Iskola és Kollégium Informatika és távközlés</v>
      </c>
      <c r="F170">
        <f t="shared" si="8"/>
        <v>43</v>
      </c>
    </row>
    <row r="171" spans="1:6" x14ac:dyDescent="0.35">
      <c r="A171" t="s">
        <v>1467</v>
      </c>
      <c r="B171">
        <v>203</v>
      </c>
      <c r="D171">
        <f t="shared" si="6"/>
        <v>95</v>
      </c>
      <c r="E171" t="str">
        <f t="shared" si="7"/>
        <v>Budapesti Komplex SZC Ybl Miklós Építőipari Technikum és Szakképző Iskola Építőipar</v>
      </c>
      <c r="F171">
        <f t="shared" si="8"/>
        <v>203</v>
      </c>
    </row>
    <row r="172" spans="1:6" x14ac:dyDescent="0.35">
      <c r="A172" t="s">
        <v>1468</v>
      </c>
      <c r="B172">
        <v>16</v>
      </c>
      <c r="D172">
        <f t="shared" si="6"/>
        <v>100</v>
      </c>
      <c r="E172" t="str">
        <f t="shared" si="7"/>
        <v>Budapesti Műszaki SZC Bláthy Ottó Titusz Informatikai Technikum Informatika és távközlés</v>
      </c>
      <c r="F172">
        <f t="shared" si="8"/>
        <v>16</v>
      </c>
    </row>
    <row r="173" spans="1:6" x14ac:dyDescent="0.35">
      <c r="A173" t="s">
        <v>3280</v>
      </c>
      <c r="B173">
        <v>9</v>
      </c>
      <c r="D173">
        <f t="shared" si="6"/>
        <v>81</v>
      </c>
      <c r="E173" t="str">
        <f t="shared" si="7"/>
        <v>Budapesti Műszaki SZC Bláthy Ottó Titusz Informatikai Technikum Sport</v>
      </c>
      <c r="F173">
        <f t="shared" si="8"/>
        <v>9</v>
      </c>
    </row>
    <row r="174" spans="1:6" x14ac:dyDescent="0.35">
      <c r="A174" t="s">
        <v>1469</v>
      </c>
      <c r="B174">
        <v>6</v>
      </c>
      <c r="D174">
        <f t="shared" si="6"/>
        <v>108</v>
      </c>
      <c r="E174" t="str">
        <f t="shared" si="7"/>
        <v>Budapesti Műszaki SZC Bolyai János Műszaki Technikum és Kollégium Elektronika és elektrotechnika</v>
      </c>
      <c r="F174">
        <f t="shared" si="8"/>
        <v>6</v>
      </c>
    </row>
    <row r="175" spans="1:6" x14ac:dyDescent="0.35">
      <c r="A175" t="s">
        <v>1474</v>
      </c>
      <c r="B175">
        <v>38</v>
      </c>
      <c r="D175">
        <f t="shared" si="6"/>
        <v>95</v>
      </c>
      <c r="E175" t="str">
        <f t="shared" si="7"/>
        <v>Budapesti Műszaki SZC Neumann János Informatikai Technikum Informatika és távközlés</v>
      </c>
      <c r="F175">
        <f t="shared" si="8"/>
        <v>38</v>
      </c>
    </row>
    <row r="176" spans="1:6" x14ac:dyDescent="0.35">
      <c r="A176" t="s">
        <v>1476</v>
      </c>
      <c r="B176">
        <v>53</v>
      </c>
      <c r="D176">
        <f t="shared" si="6"/>
        <v>101</v>
      </c>
      <c r="E176" t="str">
        <f t="shared" si="7"/>
        <v>Budapesti Műszaki SZC Petrik Lajos Két Tanítási Nyelvű Technikum Informatika és távközlés</v>
      </c>
      <c r="F176">
        <f t="shared" si="8"/>
        <v>53</v>
      </c>
    </row>
    <row r="177" spans="1:6" x14ac:dyDescent="0.35">
      <c r="A177" t="s">
        <v>1478</v>
      </c>
      <c r="B177">
        <v>45</v>
      </c>
      <c r="D177">
        <f t="shared" si="6"/>
        <v>85</v>
      </c>
      <c r="E177" t="str">
        <f t="shared" si="7"/>
        <v>Budapesti Műszaki SZC Petrik Lajos Két Tanítási Nyelvű Technikum Vegyipar</v>
      </c>
      <c r="F177">
        <f t="shared" si="8"/>
        <v>45</v>
      </c>
    </row>
    <row r="178" spans="1:6" x14ac:dyDescent="0.35">
      <c r="A178" t="s">
        <v>1481</v>
      </c>
      <c r="B178">
        <v>3</v>
      </c>
      <c r="D178">
        <f t="shared" si="6"/>
        <v>79</v>
      </c>
      <c r="E178" t="str">
        <f t="shared" si="7"/>
        <v>Budapesti Műszaki SZC Than Károly Ökoiskola és Technikum Honvédelem</v>
      </c>
      <c r="F178">
        <f t="shared" si="8"/>
        <v>3</v>
      </c>
    </row>
    <row r="179" spans="1:6" x14ac:dyDescent="0.35">
      <c r="A179" t="s">
        <v>1482</v>
      </c>
      <c r="B179">
        <v>1</v>
      </c>
      <c r="D179">
        <f t="shared" si="6"/>
        <v>93</v>
      </c>
      <c r="E179" t="str">
        <f t="shared" si="7"/>
        <v>Budapesti Műszaki SZC Than Károly Ökoiskola és Technikum Informatika és távközlés</v>
      </c>
      <c r="F179">
        <f t="shared" si="8"/>
        <v>1</v>
      </c>
    </row>
    <row r="180" spans="1:6" x14ac:dyDescent="0.35">
      <c r="A180" t="s">
        <v>1483</v>
      </c>
      <c r="B180">
        <v>1</v>
      </c>
      <c r="D180">
        <f t="shared" si="6"/>
        <v>95</v>
      </c>
      <c r="E180" t="str">
        <f t="shared" si="7"/>
        <v>Budapesti Műszaki SZC Than Károly Ökoiskola és Technikum Környezetvédelem és vízügy</v>
      </c>
      <c r="F180">
        <f t="shared" si="8"/>
        <v>1</v>
      </c>
    </row>
    <row r="181" spans="1:6" x14ac:dyDescent="0.35">
      <c r="A181" t="s">
        <v>1484</v>
      </c>
      <c r="B181">
        <v>7</v>
      </c>
      <c r="D181">
        <f t="shared" si="6"/>
        <v>94</v>
      </c>
      <c r="E181" t="str">
        <f t="shared" si="7"/>
        <v>Budapesti Műszaki SZC Than Károly Ökoiskola és Technikum Rendészet és közszolgálat</v>
      </c>
      <c r="F181">
        <f t="shared" si="8"/>
        <v>7</v>
      </c>
    </row>
    <row r="182" spans="1:6" x14ac:dyDescent="0.35">
      <c r="A182" t="s">
        <v>1486</v>
      </c>
      <c r="B182">
        <v>30</v>
      </c>
      <c r="D182">
        <f t="shared" si="6"/>
        <v>110</v>
      </c>
      <c r="E182" t="str">
        <f t="shared" si="7"/>
        <v>Budapesti Műszaki SZC Trefort Ágoston Két Tanítási Nyelvű Technikum Elektronika és elektrotechnika</v>
      </c>
      <c r="F182">
        <f t="shared" si="8"/>
        <v>30</v>
      </c>
    </row>
    <row r="183" spans="1:6" x14ac:dyDescent="0.35">
      <c r="A183" t="s">
        <v>1489</v>
      </c>
      <c r="B183">
        <v>23</v>
      </c>
      <c r="D183">
        <f t="shared" si="6"/>
        <v>88</v>
      </c>
      <c r="E183" t="str">
        <f t="shared" si="7"/>
        <v>Budapesti Műszaki SZC Újpesti Két Tanítási Nyelvű Műszaki Technikum Gépészet</v>
      </c>
      <c r="F183">
        <f t="shared" si="8"/>
        <v>23</v>
      </c>
    </row>
    <row r="184" spans="1:6" x14ac:dyDescent="0.35">
      <c r="A184" t="s">
        <v>1492</v>
      </c>
      <c r="B184">
        <v>115</v>
      </c>
      <c r="D184">
        <f t="shared" si="6"/>
        <v>90</v>
      </c>
      <c r="E184" t="str">
        <f t="shared" si="7"/>
        <v>Budapesti Műszaki SZC Verebély László Technikum Elektronika és elektrotechnika</v>
      </c>
      <c r="F184">
        <f t="shared" si="8"/>
        <v>115</v>
      </c>
    </row>
    <row r="185" spans="1:6" x14ac:dyDescent="0.35">
      <c r="A185" t="s">
        <v>1493</v>
      </c>
      <c r="B185">
        <v>10</v>
      </c>
      <c r="D185">
        <f t="shared" si="6"/>
        <v>84</v>
      </c>
      <c r="E185" t="str">
        <f t="shared" si="7"/>
        <v>Budapesti Műszaki SZC Verebély László Technikum Informatika és távközlés</v>
      </c>
      <c r="F185">
        <f t="shared" si="8"/>
        <v>10</v>
      </c>
    </row>
    <row r="186" spans="1:6" x14ac:dyDescent="0.35">
      <c r="A186" t="s">
        <v>1495</v>
      </c>
      <c r="B186">
        <v>4</v>
      </c>
      <c r="D186">
        <f t="shared" si="6"/>
        <v>100</v>
      </c>
      <c r="E186" t="str">
        <f t="shared" si="7"/>
        <v>Budapesti Műszaki SZC Wesselényi Miklós Műszaki Technikum Elektronika és elektrotechnika</v>
      </c>
      <c r="F186">
        <f t="shared" si="8"/>
        <v>4</v>
      </c>
    </row>
    <row r="187" spans="1:6" x14ac:dyDescent="0.35">
      <c r="A187" t="s">
        <v>1498</v>
      </c>
      <c r="B187">
        <v>153</v>
      </c>
      <c r="D187">
        <f t="shared" si="6"/>
        <v>90</v>
      </c>
      <c r="E187" t="str">
        <f t="shared" si="7"/>
        <v>Budapesti Zsidó Hitközség Külkereskedelmi Technikum Gazdálkodás és menedzsment</v>
      </c>
      <c r="F187">
        <f t="shared" si="8"/>
        <v>153</v>
      </c>
    </row>
    <row r="188" spans="1:6" x14ac:dyDescent="0.35">
      <c r="A188" t="s">
        <v>1499</v>
      </c>
      <c r="B188">
        <v>110</v>
      </c>
      <c r="D188">
        <f t="shared" si="6"/>
        <v>88</v>
      </c>
      <c r="E188" t="str">
        <f t="shared" si="7"/>
        <v>Budapesti Zsidó Hitközség Külkereskedelmi Technikum Informatika és távközlés</v>
      </c>
      <c r="F188">
        <f t="shared" si="8"/>
        <v>110</v>
      </c>
    </row>
    <row r="189" spans="1:6" x14ac:dyDescent="0.35">
      <c r="A189" t="s">
        <v>1500</v>
      </c>
      <c r="B189">
        <v>46</v>
      </c>
      <c r="D189">
        <f t="shared" si="6"/>
        <v>76</v>
      </c>
      <c r="E189" t="str">
        <f t="shared" si="7"/>
        <v>Budapesti Zsidó Hitközség Külkereskedelmi Technikum Kereskedelem</v>
      </c>
      <c r="F189">
        <f t="shared" si="8"/>
        <v>46</v>
      </c>
    </row>
    <row r="190" spans="1:6" x14ac:dyDescent="0.35">
      <c r="A190" t="s">
        <v>1501</v>
      </c>
      <c r="B190">
        <v>58</v>
      </c>
      <c r="D190">
        <f t="shared" si="6"/>
        <v>93</v>
      </c>
      <c r="E190" t="str">
        <f t="shared" si="7"/>
        <v>Budapesti Zsidó Hitközség Külkereskedelmi Technikum Közlekedés és szállítmányozás</v>
      </c>
      <c r="F190">
        <f t="shared" si="8"/>
        <v>58</v>
      </c>
    </row>
    <row r="191" spans="1:6" x14ac:dyDescent="0.35">
      <c r="A191" t="s">
        <v>3281</v>
      </c>
      <c r="B191">
        <v>8</v>
      </c>
      <c r="D191">
        <f t="shared" si="6"/>
        <v>89</v>
      </c>
      <c r="E191" t="str">
        <f t="shared" si="7"/>
        <v>Budapesti Zsidó Hitközség Külkereskedelmi Technikum Rendészet és közszolgálat</v>
      </c>
      <c r="F191">
        <f t="shared" si="8"/>
        <v>8</v>
      </c>
    </row>
    <row r="192" spans="1:6" x14ac:dyDescent="0.35">
      <c r="A192" t="s">
        <v>1503</v>
      </c>
      <c r="B192">
        <v>45</v>
      </c>
      <c r="D192">
        <f t="shared" si="6"/>
        <v>103</v>
      </c>
      <c r="E192" t="str">
        <f t="shared" si="7"/>
        <v>Ceglédi SZC Bem József Műszaki Technikum és Szakképző Iskola Elektronika és elektrotechnika</v>
      </c>
      <c r="F192">
        <f t="shared" si="8"/>
        <v>45</v>
      </c>
    </row>
    <row r="193" spans="1:6" x14ac:dyDescent="0.35">
      <c r="A193" t="s">
        <v>1505</v>
      </c>
      <c r="B193">
        <v>7</v>
      </c>
      <c r="D193">
        <f t="shared" si="6"/>
        <v>82</v>
      </c>
      <c r="E193" t="str">
        <f t="shared" si="7"/>
        <v>Ceglédi SZC Bem József Műszaki Technikum és Szakképző Iskola Építőipar</v>
      </c>
      <c r="F193">
        <f t="shared" si="8"/>
        <v>7</v>
      </c>
    </row>
    <row r="194" spans="1:6" x14ac:dyDescent="0.35">
      <c r="A194" t="s">
        <v>1507</v>
      </c>
      <c r="B194">
        <v>20</v>
      </c>
      <c r="D194">
        <f t="shared" si="6"/>
        <v>81</v>
      </c>
      <c r="E194" t="str">
        <f t="shared" si="7"/>
        <v>Ceglédi SZC Bem József Műszaki Technikum és Szakképző Iskola Gépészet</v>
      </c>
      <c r="F194">
        <f t="shared" si="8"/>
        <v>20</v>
      </c>
    </row>
    <row r="195" spans="1:6" x14ac:dyDescent="0.35">
      <c r="A195" t="s">
        <v>1508</v>
      </c>
      <c r="B195">
        <v>12</v>
      </c>
      <c r="D195">
        <f t="shared" ref="D195:D258" si="9">LEN(A195)</f>
        <v>80</v>
      </c>
      <c r="E195" t="str">
        <f t="shared" ref="E195:E258" si="10">LEFT(A195,D195-12)</f>
        <v>Ceglédi SZC Bem József Műszaki Technikum és Szakképző Iskola Kreatív</v>
      </c>
      <c r="F195">
        <f t="shared" ref="F195:F258" si="11">B195</f>
        <v>12</v>
      </c>
    </row>
    <row r="196" spans="1:6" x14ac:dyDescent="0.35">
      <c r="A196" t="s">
        <v>1511</v>
      </c>
      <c r="B196">
        <v>32</v>
      </c>
      <c r="D196">
        <f t="shared" si="9"/>
        <v>82</v>
      </c>
      <c r="E196" t="str">
        <f t="shared" si="10"/>
        <v>Ceglédi SZC Bem József Műszaki Technikum és Szakképző Iskola Szépészet</v>
      </c>
      <c r="F196">
        <f t="shared" si="11"/>
        <v>32</v>
      </c>
    </row>
    <row r="197" spans="1:6" x14ac:dyDescent="0.35">
      <c r="A197" t="s">
        <v>3282</v>
      </c>
      <c r="B197">
        <v>7</v>
      </c>
      <c r="D197">
        <f t="shared" si="9"/>
        <v>82</v>
      </c>
      <c r="E197" t="str">
        <f t="shared" si="10"/>
        <v>Ceglédi SZC Bem József Műszaki Technikum és Szakképző Iskola Szociális</v>
      </c>
      <c r="F197">
        <f t="shared" si="11"/>
        <v>7</v>
      </c>
    </row>
    <row r="198" spans="1:6" x14ac:dyDescent="0.35">
      <c r="A198" t="s">
        <v>1512</v>
      </c>
      <c r="B198">
        <v>19</v>
      </c>
      <c r="D198">
        <f t="shared" si="9"/>
        <v>89</v>
      </c>
      <c r="E198" t="str">
        <f t="shared" si="10"/>
        <v>Ceglédi SZC Közgazdasági és Informatikai Technikum Gazdálkodás és menedzsment</v>
      </c>
      <c r="F198">
        <f t="shared" si="11"/>
        <v>19</v>
      </c>
    </row>
    <row r="199" spans="1:6" x14ac:dyDescent="0.35">
      <c r="A199" t="s">
        <v>1513</v>
      </c>
      <c r="B199">
        <v>12</v>
      </c>
      <c r="D199">
        <f t="shared" si="9"/>
        <v>87</v>
      </c>
      <c r="E199" t="str">
        <f t="shared" si="10"/>
        <v>Ceglédi SZC Közgazdasági és Informatikai Technikum Informatika és távközlés</v>
      </c>
      <c r="F199">
        <f t="shared" si="11"/>
        <v>12</v>
      </c>
    </row>
    <row r="200" spans="1:6" x14ac:dyDescent="0.35">
      <c r="A200" t="s">
        <v>3283</v>
      </c>
      <c r="B200">
        <v>43</v>
      </c>
      <c r="D200">
        <f t="shared" si="9"/>
        <v>65</v>
      </c>
      <c r="E200" t="str">
        <f t="shared" si="10"/>
        <v>Ceglédi SZC Mihály Dénes Szakképző Iskola Egészségügy</v>
      </c>
      <c r="F200">
        <f t="shared" si="11"/>
        <v>43</v>
      </c>
    </row>
    <row r="201" spans="1:6" x14ac:dyDescent="0.35">
      <c r="A201" t="s">
        <v>3284</v>
      </c>
      <c r="B201">
        <v>42</v>
      </c>
      <c r="D201">
        <f t="shared" si="9"/>
        <v>84</v>
      </c>
      <c r="E201" t="str">
        <f t="shared" si="10"/>
        <v>Ceglédi SZC Mihály Dénes Szakképző Iskola Elektronika és elektrotechnika</v>
      </c>
      <c r="F201">
        <f t="shared" si="11"/>
        <v>42</v>
      </c>
    </row>
    <row r="202" spans="1:6" x14ac:dyDescent="0.35">
      <c r="A202" t="s">
        <v>1515</v>
      </c>
      <c r="B202">
        <v>47</v>
      </c>
      <c r="D202">
        <f t="shared" si="9"/>
        <v>80</v>
      </c>
      <c r="E202" t="str">
        <f t="shared" si="10"/>
        <v>Ceglédi SZC Mihály Dénes Szakképző Iskola Gazdálkodás és menedzsment</v>
      </c>
      <c r="F202">
        <f t="shared" si="11"/>
        <v>47</v>
      </c>
    </row>
    <row r="203" spans="1:6" x14ac:dyDescent="0.35">
      <c r="A203" t="s">
        <v>1516</v>
      </c>
      <c r="B203">
        <v>32</v>
      </c>
      <c r="D203">
        <f t="shared" si="9"/>
        <v>78</v>
      </c>
      <c r="E203" t="str">
        <f t="shared" si="10"/>
        <v>Ceglédi SZC Mihály Dénes Szakképző Iskola Informatika és távközlés</v>
      </c>
      <c r="F203">
        <f t="shared" si="11"/>
        <v>32</v>
      </c>
    </row>
    <row r="204" spans="1:6" x14ac:dyDescent="0.35">
      <c r="A204" t="s">
        <v>3285</v>
      </c>
      <c r="B204">
        <v>32</v>
      </c>
      <c r="D204">
        <f t="shared" si="9"/>
        <v>83</v>
      </c>
      <c r="E204" t="str">
        <f t="shared" si="10"/>
        <v>Ceglédi SZC Mihály Dénes Szakképző Iskola Közlekedés és szállítmányozás</v>
      </c>
      <c r="F204">
        <f t="shared" si="11"/>
        <v>32</v>
      </c>
    </row>
    <row r="205" spans="1:6" x14ac:dyDescent="0.35">
      <c r="A205" t="s">
        <v>1517</v>
      </c>
      <c r="B205">
        <v>48</v>
      </c>
      <c r="D205">
        <f t="shared" si="9"/>
        <v>61</v>
      </c>
      <c r="E205" t="str">
        <f t="shared" si="10"/>
        <v>Ceglédi SZC Mihály Dénes Szakképző Iskola Kreatív</v>
      </c>
      <c r="F205">
        <f t="shared" si="11"/>
        <v>48</v>
      </c>
    </row>
    <row r="206" spans="1:6" x14ac:dyDescent="0.35">
      <c r="A206" t="s">
        <v>1518</v>
      </c>
      <c r="B206">
        <v>17</v>
      </c>
      <c r="D206">
        <f t="shared" si="9"/>
        <v>87</v>
      </c>
      <c r="E206" t="str">
        <f t="shared" si="10"/>
        <v>Ceglédi SZC Mihály Dénes Szakképző Iskola Specializált gép- és járműgyártás</v>
      </c>
      <c r="F206">
        <f t="shared" si="11"/>
        <v>17</v>
      </c>
    </row>
    <row r="207" spans="1:6" x14ac:dyDescent="0.35">
      <c r="A207" t="s">
        <v>3286</v>
      </c>
      <c r="B207">
        <v>12</v>
      </c>
      <c r="D207">
        <f t="shared" si="9"/>
        <v>63</v>
      </c>
      <c r="E207" t="str">
        <f t="shared" si="10"/>
        <v>Ceglédi SZC Mihály Dénes Szakképző Iskola Szépészet</v>
      </c>
      <c r="F207">
        <f t="shared" si="11"/>
        <v>12</v>
      </c>
    </row>
    <row r="208" spans="1:6" x14ac:dyDescent="0.35">
      <c r="A208" t="s">
        <v>3287</v>
      </c>
      <c r="B208">
        <v>44</v>
      </c>
      <c r="D208">
        <f t="shared" si="9"/>
        <v>63</v>
      </c>
      <c r="E208" t="str">
        <f t="shared" si="10"/>
        <v>Ceglédi SZC Mihály Dénes Szakképző Iskola Szociális</v>
      </c>
      <c r="F208">
        <f t="shared" si="11"/>
        <v>44</v>
      </c>
    </row>
    <row r="209" spans="1:6" x14ac:dyDescent="0.35">
      <c r="A209" t="s">
        <v>3288</v>
      </c>
      <c r="B209">
        <v>25</v>
      </c>
      <c r="D209">
        <f t="shared" si="9"/>
        <v>74</v>
      </c>
      <c r="E209" t="str">
        <f t="shared" si="10"/>
        <v>Ceglédi SZC Mihály Dénes Szakképző Iskola Turizmus-vendéglátás</v>
      </c>
      <c r="F209">
        <f t="shared" si="11"/>
        <v>25</v>
      </c>
    </row>
    <row r="210" spans="1:6" x14ac:dyDescent="0.35">
      <c r="A210" t="s">
        <v>1519</v>
      </c>
      <c r="B210">
        <v>17</v>
      </c>
      <c r="D210">
        <f t="shared" si="9"/>
        <v>87</v>
      </c>
      <c r="E210" t="str">
        <f t="shared" si="10"/>
        <v>Ceglédi SZC Nagykátai Ipari Szakképző Iskola Elektronika és elektrotechnika</v>
      </c>
      <c r="F210">
        <f t="shared" si="11"/>
        <v>17</v>
      </c>
    </row>
    <row r="211" spans="1:6" x14ac:dyDescent="0.35">
      <c r="A211" t="s">
        <v>1522</v>
      </c>
      <c r="B211">
        <v>7</v>
      </c>
      <c r="D211">
        <f t="shared" si="9"/>
        <v>83</v>
      </c>
      <c r="E211" t="str">
        <f t="shared" si="10"/>
        <v>Ceglédi SZC Nagykátai Ipari Szakképző Iskola Gazdálkodás és menedzsment</v>
      </c>
      <c r="F211">
        <f t="shared" si="11"/>
        <v>7</v>
      </c>
    </row>
    <row r="212" spans="1:6" x14ac:dyDescent="0.35">
      <c r="A212" t="s">
        <v>1523</v>
      </c>
      <c r="B212">
        <v>10</v>
      </c>
      <c r="D212">
        <f t="shared" si="9"/>
        <v>65</v>
      </c>
      <c r="E212" t="str">
        <f t="shared" si="10"/>
        <v>Ceglédi SZC Nagykátai Ipari Szakképző Iskola Gépészet</v>
      </c>
      <c r="F212">
        <f t="shared" si="11"/>
        <v>10</v>
      </c>
    </row>
    <row r="213" spans="1:6" x14ac:dyDescent="0.35">
      <c r="A213" t="s">
        <v>1527</v>
      </c>
      <c r="B213">
        <v>22</v>
      </c>
      <c r="D213">
        <f t="shared" si="9"/>
        <v>101</v>
      </c>
      <c r="E213" t="str">
        <f t="shared" si="10"/>
        <v>Ceglédi SZC Szterényi József Technikum és Szakképző Iskola Elektronika és elektrotechnika</v>
      </c>
      <c r="F213">
        <f t="shared" si="11"/>
        <v>22</v>
      </c>
    </row>
    <row r="214" spans="1:6" x14ac:dyDescent="0.35">
      <c r="A214" t="s">
        <v>1529</v>
      </c>
      <c r="B214">
        <v>8</v>
      </c>
      <c r="D214">
        <f t="shared" si="9"/>
        <v>87</v>
      </c>
      <c r="E214" t="str">
        <f t="shared" si="10"/>
        <v>Ceglédi SZC Szterényi József Technikum és Szakképző Iskola Fa- és bútoripar</v>
      </c>
      <c r="F214">
        <f t="shared" si="11"/>
        <v>8</v>
      </c>
    </row>
    <row r="215" spans="1:6" x14ac:dyDescent="0.35">
      <c r="A215" t="s">
        <v>1530</v>
      </c>
      <c r="B215">
        <v>15</v>
      </c>
      <c r="D215">
        <f t="shared" si="9"/>
        <v>97</v>
      </c>
      <c r="E215" t="str">
        <f t="shared" si="10"/>
        <v>Ceglédi SZC Szterényi József Technikum és Szakképző Iskola Gazdálkodás és menedzsment</v>
      </c>
      <c r="F215">
        <f t="shared" si="11"/>
        <v>15</v>
      </c>
    </row>
    <row r="216" spans="1:6" x14ac:dyDescent="0.35">
      <c r="A216" t="s">
        <v>1531</v>
      </c>
      <c r="B216">
        <v>3</v>
      </c>
      <c r="D216">
        <f t="shared" si="9"/>
        <v>79</v>
      </c>
      <c r="E216" t="str">
        <f t="shared" si="10"/>
        <v>Ceglédi SZC Szterényi József Technikum és Szakképző Iskola Gépészet</v>
      </c>
      <c r="F216">
        <f t="shared" si="11"/>
        <v>3</v>
      </c>
    </row>
    <row r="217" spans="1:6" x14ac:dyDescent="0.35">
      <c r="A217" t="s">
        <v>1533</v>
      </c>
      <c r="B217">
        <v>3</v>
      </c>
      <c r="D217">
        <f t="shared" si="9"/>
        <v>83</v>
      </c>
      <c r="E217" t="str">
        <f t="shared" si="10"/>
        <v>Ceglédi SZC Szterényi József Technikum és Szakképző Iskola Kereskedelem</v>
      </c>
      <c r="F217">
        <f t="shared" si="11"/>
        <v>3</v>
      </c>
    </row>
    <row r="218" spans="1:6" x14ac:dyDescent="0.35">
      <c r="A218" t="s">
        <v>1534</v>
      </c>
      <c r="B218">
        <v>7</v>
      </c>
      <c r="D218">
        <f t="shared" si="9"/>
        <v>100</v>
      </c>
      <c r="E218" t="str">
        <f t="shared" si="10"/>
        <v>Ceglédi SZC Szterényi József Technikum és Szakképző Iskola Közlekedés és szállítmányozás</v>
      </c>
      <c r="F218">
        <f t="shared" si="11"/>
        <v>7</v>
      </c>
    </row>
    <row r="219" spans="1:6" x14ac:dyDescent="0.35">
      <c r="A219" t="s">
        <v>1536</v>
      </c>
      <c r="B219">
        <v>16</v>
      </c>
      <c r="D219">
        <f t="shared" si="9"/>
        <v>104</v>
      </c>
      <c r="E219" t="str">
        <f t="shared" si="10"/>
        <v>Ceglédi SZC Szterényi József Technikum és Szakképző Iskola Specializált gép- és járműgyártás</v>
      </c>
      <c r="F219">
        <f t="shared" si="11"/>
        <v>16</v>
      </c>
    </row>
    <row r="220" spans="1:6" x14ac:dyDescent="0.35">
      <c r="A220" t="s">
        <v>1539</v>
      </c>
      <c r="B220">
        <v>11</v>
      </c>
      <c r="D220">
        <f t="shared" si="9"/>
        <v>98</v>
      </c>
      <c r="E220" t="str">
        <f t="shared" si="10"/>
        <v>Ceglédi SZC Unghváry László Vendéglátóipari Technikum és Szakképző Iskola Kereskedelem</v>
      </c>
      <c r="F220">
        <f t="shared" si="11"/>
        <v>11</v>
      </c>
    </row>
    <row r="221" spans="1:6" x14ac:dyDescent="0.35">
      <c r="A221" t="s">
        <v>1540</v>
      </c>
      <c r="B221">
        <v>29</v>
      </c>
      <c r="D221">
        <f t="shared" si="9"/>
        <v>106</v>
      </c>
      <c r="E221" t="str">
        <f t="shared" si="10"/>
        <v>Ceglédi SZC Unghváry László Vendéglátóipari Technikum és Szakképző Iskola Turizmus-vendéglátás</v>
      </c>
      <c r="F221">
        <f t="shared" si="11"/>
        <v>29</v>
      </c>
    </row>
    <row r="222" spans="1:6" x14ac:dyDescent="0.35">
      <c r="A222" t="s">
        <v>1541</v>
      </c>
      <c r="B222">
        <v>14</v>
      </c>
      <c r="D222">
        <f t="shared" si="9"/>
        <v>103</v>
      </c>
      <c r="E222" t="str">
        <f t="shared" si="10"/>
        <v>Debreceni Egyetem Balásházy János Gyakorló Technikuma, Gimnáziuma és Kollégiuma Egészségügy</v>
      </c>
      <c r="F222">
        <f t="shared" si="11"/>
        <v>14</v>
      </c>
    </row>
    <row r="223" spans="1:6" x14ac:dyDescent="0.35">
      <c r="A223" t="s">
        <v>1545</v>
      </c>
      <c r="B223">
        <v>31</v>
      </c>
      <c r="D223">
        <f t="shared" si="9"/>
        <v>116</v>
      </c>
      <c r="E223" t="str">
        <f t="shared" si="10"/>
        <v>Debreceni Egyetem Balásházy János Gyakorló Technikuma, Gimnáziuma és Kollégiuma Mezőgazdaság és erdészet</v>
      </c>
      <c r="F223">
        <f t="shared" si="11"/>
        <v>31</v>
      </c>
    </row>
    <row r="224" spans="1:6" x14ac:dyDescent="0.35">
      <c r="A224" t="s">
        <v>1547</v>
      </c>
      <c r="B224">
        <v>86</v>
      </c>
      <c r="D224">
        <f t="shared" si="9"/>
        <v>88</v>
      </c>
      <c r="E224" t="str">
        <f t="shared" si="10"/>
        <v>Debreceni SZC Baross Gábor Technikum, Szakképző Iskola és Kollégium Gépészet</v>
      </c>
      <c r="F224">
        <f t="shared" si="11"/>
        <v>86</v>
      </c>
    </row>
    <row r="225" spans="1:6" x14ac:dyDescent="0.35">
      <c r="A225" t="s">
        <v>1549</v>
      </c>
      <c r="B225">
        <v>16</v>
      </c>
      <c r="D225">
        <f t="shared" si="9"/>
        <v>113</v>
      </c>
      <c r="E225" t="str">
        <f t="shared" si="10"/>
        <v>Debreceni SZC Baross Gábor Technikum, Szakképző Iskola és Kollégium Specializált gép- és járműgyártás</v>
      </c>
      <c r="F225">
        <f t="shared" si="11"/>
        <v>16</v>
      </c>
    </row>
    <row r="226" spans="1:6" x14ac:dyDescent="0.35">
      <c r="A226" t="s">
        <v>1550</v>
      </c>
      <c r="B226">
        <v>257</v>
      </c>
      <c r="D226">
        <f t="shared" si="9"/>
        <v>82</v>
      </c>
      <c r="E226" t="str">
        <f t="shared" si="10"/>
        <v>Debreceni SZC Beregszászi Pál Technikum Elektronika és elektrotechnika</v>
      </c>
      <c r="F226">
        <f t="shared" si="11"/>
        <v>257</v>
      </c>
    </row>
    <row r="227" spans="1:6" x14ac:dyDescent="0.35">
      <c r="A227" t="s">
        <v>1552</v>
      </c>
      <c r="B227">
        <v>27</v>
      </c>
      <c r="D227">
        <f t="shared" si="9"/>
        <v>76</v>
      </c>
      <c r="E227" t="str">
        <f t="shared" si="10"/>
        <v>Debreceni SZC Beregszászi Pál Technikum Informatika és távközlés</v>
      </c>
      <c r="F227">
        <f t="shared" si="11"/>
        <v>27</v>
      </c>
    </row>
    <row r="228" spans="1:6" x14ac:dyDescent="0.35">
      <c r="A228" t="s">
        <v>1554</v>
      </c>
      <c r="B228">
        <v>103</v>
      </c>
      <c r="D228">
        <f t="shared" si="9"/>
        <v>89</v>
      </c>
      <c r="E228" t="str">
        <f t="shared" si="10"/>
        <v>Debreceni SZC Bethlen Gábor Közgazdasági Technikum Gazdálkodás és menedzsment</v>
      </c>
      <c r="F228">
        <f t="shared" si="11"/>
        <v>103</v>
      </c>
    </row>
    <row r="229" spans="1:6" x14ac:dyDescent="0.35">
      <c r="A229" t="s">
        <v>1556</v>
      </c>
      <c r="B229">
        <v>16</v>
      </c>
      <c r="D229">
        <f t="shared" si="9"/>
        <v>83</v>
      </c>
      <c r="E229" t="str">
        <f t="shared" si="10"/>
        <v>Debreceni SZC Bethlen Gábor Közgazdasági Technikum Turizmus-vendéglátás</v>
      </c>
      <c r="F229">
        <f t="shared" si="11"/>
        <v>16</v>
      </c>
    </row>
    <row r="230" spans="1:6" x14ac:dyDescent="0.35">
      <c r="A230" t="s">
        <v>1560</v>
      </c>
      <c r="B230">
        <v>24</v>
      </c>
      <c r="D230">
        <f t="shared" si="9"/>
        <v>88</v>
      </c>
      <c r="E230" t="str">
        <f t="shared" si="10"/>
        <v>Debreceni SZC Brassai Sámuel Műszaki Technikum Közlekedés és szállítmányozás</v>
      </c>
      <c r="F230">
        <f t="shared" si="11"/>
        <v>24</v>
      </c>
    </row>
    <row r="231" spans="1:6" x14ac:dyDescent="0.35">
      <c r="A231" t="s">
        <v>1561</v>
      </c>
      <c r="B231">
        <v>91</v>
      </c>
      <c r="D231">
        <f t="shared" si="9"/>
        <v>92</v>
      </c>
      <c r="E231" t="str">
        <f t="shared" si="10"/>
        <v>Debreceni SZC Brassai Sámuel Műszaki Technikum Specializált gép- és járműgyártás</v>
      </c>
      <c r="F231">
        <f t="shared" si="11"/>
        <v>91</v>
      </c>
    </row>
    <row r="232" spans="1:6" x14ac:dyDescent="0.35">
      <c r="A232" t="s">
        <v>1563</v>
      </c>
      <c r="B232">
        <v>187</v>
      </c>
      <c r="D232">
        <f t="shared" si="9"/>
        <v>82</v>
      </c>
      <c r="E232" t="str">
        <f t="shared" si="10"/>
        <v>Debreceni SZC Építéstechnológiai és Műszaki Szakképző Iskola Építőipar</v>
      </c>
      <c r="F232">
        <f t="shared" si="11"/>
        <v>187</v>
      </c>
    </row>
    <row r="233" spans="1:6" x14ac:dyDescent="0.35">
      <c r="A233" t="s">
        <v>1564</v>
      </c>
      <c r="B233">
        <v>88</v>
      </c>
      <c r="D233">
        <f t="shared" si="9"/>
        <v>87</v>
      </c>
      <c r="E233" t="str">
        <f t="shared" si="10"/>
        <v>Debreceni SZC Építéstechnológiai és Műszaki Szakképző Iskola Épületgépészet</v>
      </c>
      <c r="F233">
        <f t="shared" si="11"/>
        <v>88</v>
      </c>
    </row>
    <row r="234" spans="1:6" x14ac:dyDescent="0.35">
      <c r="A234" t="s">
        <v>1565</v>
      </c>
      <c r="B234">
        <v>53</v>
      </c>
      <c r="D234">
        <f t="shared" si="9"/>
        <v>89</v>
      </c>
      <c r="E234" t="str">
        <f t="shared" si="10"/>
        <v>Debreceni SZC Építéstechnológiai és Műszaki Szakképző Iskola Fa- és bútoripar</v>
      </c>
      <c r="F234">
        <f t="shared" si="11"/>
        <v>53</v>
      </c>
    </row>
    <row r="235" spans="1:6" x14ac:dyDescent="0.35">
      <c r="A235" t="s">
        <v>1566</v>
      </c>
      <c r="B235">
        <v>35</v>
      </c>
      <c r="D235">
        <f t="shared" si="9"/>
        <v>63</v>
      </c>
      <c r="E235" t="str">
        <f t="shared" si="10"/>
        <v>Debreceni SZC Irinyi János Technikum Élelmiszeripar</v>
      </c>
      <c r="F235">
        <f t="shared" si="11"/>
        <v>35</v>
      </c>
    </row>
    <row r="236" spans="1:6" x14ac:dyDescent="0.35">
      <c r="A236" t="s">
        <v>1567</v>
      </c>
      <c r="B236">
        <v>62</v>
      </c>
      <c r="D236">
        <f t="shared" si="9"/>
        <v>78</v>
      </c>
      <c r="E236" t="str">
        <f t="shared" si="10"/>
        <v>Debreceni SZC Irinyi János Technikum Közlekedés és szállítmányozás</v>
      </c>
      <c r="F236">
        <f t="shared" si="11"/>
        <v>62</v>
      </c>
    </row>
    <row r="237" spans="1:6" x14ac:dyDescent="0.35">
      <c r="A237" t="s">
        <v>1569</v>
      </c>
      <c r="B237">
        <v>57</v>
      </c>
      <c r="D237">
        <f t="shared" si="9"/>
        <v>58</v>
      </c>
      <c r="E237" t="str">
        <f t="shared" si="10"/>
        <v>Debreceni SZC Irinyi János Technikum Szociális</v>
      </c>
      <c r="F237">
        <f t="shared" si="11"/>
        <v>57</v>
      </c>
    </row>
    <row r="238" spans="1:6" x14ac:dyDescent="0.35">
      <c r="A238" t="s">
        <v>1572</v>
      </c>
      <c r="B238">
        <v>51</v>
      </c>
      <c r="D238">
        <f t="shared" si="9"/>
        <v>100</v>
      </c>
      <c r="E238" t="str">
        <f t="shared" si="10"/>
        <v>Debreceni SZC Kereskedelmi és Vendéglátóipari Technikum és Szakképző Iskola Kereskedelem</v>
      </c>
      <c r="F238">
        <f t="shared" si="11"/>
        <v>51</v>
      </c>
    </row>
    <row r="239" spans="1:6" x14ac:dyDescent="0.35">
      <c r="A239" t="s">
        <v>1573</v>
      </c>
      <c r="B239">
        <v>168</v>
      </c>
      <c r="D239">
        <f t="shared" si="9"/>
        <v>108</v>
      </c>
      <c r="E239" t="str">
        <f t="shared" si="10"/>
        <v>Debreceni SZC Kereskedelmi és Vendéglátóipari Technikum és Szakképző Iskola Turizmus-vendéglátás</v>
      </c>
      <c r="F239">
        <f t="shared" si="11"/>
        <v>168</v>
      </c>
    </row>
    <row r="240" spans="1:6" x14ac:dyDescent="0.35">
      <c r="A240" t="s">
        <v>1574</v>
      </c>
      <c r="B240">
        <v>55</v>
      </c>
      <c r="D240">
        <f t="shared" si="9"/>
        <v>51</v>
      </c>
      <c r="E240" t="str">
        <f t="shared" si="10"/>
        <v>Debreceni SZC Kreatív Technikum Kreatív</v>
      </c>
      <c r="F240">
        <f t="shared" si="11"/>
        <v>55</v>
      </c>
    </row>
    <row r="241" spans="1:6" x14ac:dyDescent="0.35">
      <c r="A241" t="s">
        <v>1575</v>
      </c>
      <c r="B241">
        <v>130</v>
      </c>
      <c r="D241">
        <f t="shared" si="9"/>
        <v>53</v>
      </c>
      <c r="E241" t="str">
        <f t="shared" si="10"/>
        <v>Debreceni SZC Kreatív Technikum Szépészet</v>
      </c>
      <c r="F241">
        <f t="shared" si="11"/>
        <v>130</v>
      </c>
    </row>
    <row r="242" spans="1:6" x14ac:dyDescent="0.35">
      <c r="A242" t="s">
        <v>1576</v>
      </c>
      <c r="B242">
        <v>23</v>
      </c>
      <c r="D242">
        <f t="shared" si="9"/>
        <v>85</v>
      </c>
      <c r="E242" t="str">
        <f t="shared" si="10"/>
        <v>Debreceni SZC Mechwart András Gépipari és Informatikai Technikum Gépészet</v>
      </c>
      <c r="F242">
        <f t="shared" si="11"/>
        <v>23</v>
      </c>
    </row>
    <row r="243" spans="1:6" x14ac:dyDescent="0.35">
      <c r="A243" t="s">
        <v>1577</v>
      </c>
      <c r="B243">
        <v>58</v>
      </c>
      <c r="D243">
        <f t="shared" si="9"/>
        <v>101</v>
      </c>
      <c r="E243" t="str">
        <f t="shared" si="10"/>
        <v>Debreceni SZC Mechwart András Gépipari és Informatikai Technikum Informatika és távközlés</v>
      </c>
      <c r="F243">
        <f t="shared" si="11"/>
        <v>58</v>
      </c>
    </row>
    <row r="244" spans="1:6" x14ac:dyDescent="0.35">
      <c r="A244" t="s">
        <v>1579</v>
      </c>
      <c r="B244">
        <v>57</v>
      </c>
      <c r="D244">
        <f t="shared" si="9"/>
        <v>69</v>
      </c>
      <c r="E244" t="str">
        <f t="shared" si="10"/>
        <v>Debreceni SZC Péchy Mihály Építőipari Technikum Építőipar</v>
      </c>
      <c r="F244">
        <f t="shared" si="11"/>
        <v>57</v>
      </c>
    </row>
    <row r="245" spans="1:6" x14ac:dyDescent="0.35">
      <c r="A245" t="s">
        <v>1580</v>
      </c>
      <c r="B245">
        <v>52</v>
      </c>
      <c r="D245">
        <f t="shared" si="9"/>
        <v>74</v>
      </c>
      <c r="E245" t="str">
        <f t="shared" si="10"/>
        <v>Debreceni SZC Péchy Mihály Építőipari Technikum Épületgépészet</v>
      </c>
      <c r="F245">
        <f t="shared" si="11"/>
        <v>52</v>
      </c>
    </row>
    <row r="246" spans="1:6" x14ac:dyDescent="0.35">
      <c r="A246" t="s">
        <v>1581</v>
      </c>
      <c r="B246">
        <v>7</v>
      </c>
      <c r="D246">
        <f t="shared" si="9"/>
        <v>76</v>
      </c>
      <c r="E246" t="str">
        <f t="shared" si="10"/>
        <v>Debreceni SZC Péchy Mihály Építőipari Technikum Fa- és bútoripar</v>
      </c>
      <c r="F246">
        <f t="shared" si="11"/>
        <v>7</v>
      </c>
    </row>
    <row r="247" spans="1:6" x14ac:dyDescent="0.35">
      <c r="A247" t="s">
        <v>1582</v>
      </c>
      <c r="B247">
        <v>20</v>
      </c>
      <c r="D247">
        <f t="shared" si="9"/>
        <v>67</v>
      </c>
      <c r="E247" t="str">
        <f t="shared" si="10"/>
        <v>Debreceni SZC Péchy Mihály Építőipari Technikum Kreatív</v>
      </c>
      <c r="F247">
        <f t="shared" si="11"/>
        <v>20</v>
      </c>
    </row>
    <row r="248" spans="1:6" x14ac:dyDescent="0.35">
      <c r="A248" t="s">
        <v>1583</v>
      </c>
      <c r="B248">
        <v>49</v>
      </c>
      <c r="D248">
        <f t="shared" si="9"/>
        <v>54</v>
      </c>
      <c r="E248" t="str">
        <f t="shared" si="10"/>
        <v>Debreceni SZC Vegyipari Technikum Vegyipar</v>
      </c>
      <c r="F248">
        <f t="shared" si="11"/>
        <v>49</v>
      </c>
    </row>
    <row r="249" spans="1:6" x14ac:dyDescent="0.35">
      <c r="A249" t="s">
        <v>1586</v>
      </c>
      <c r="B249">
        <v>15</v>
      </c>
      <c r="D249">
        <f t="shared" si="9"/>
        <v>121</v>
      </c>
      <c r="E249" t="str">
        <f t="shared" si="10"/>
        <v>Déli ASzC Bereczki Máté Mezőgazdasági és Élelmiszeripari Technikum, Szakképző Iskola Mezőgazdaság és erdészet</v>
      </c>
      <c r="F249">
        <f t="shared" si="11"/>
        <v>15</v>
      </c>
    </row>
    <row r="250" spans="1:6" x14ac:dyDescent="0.35">
      <c r="A250" t="s">
        <v>1590</v>
      </c>
      <c r="B250">
        <v>9</v>
      </c>
      <c r="D250">
        <f t="shared" si="9"/>
        <v>114</v>
      </c>
      <c r="E250" t="str">
        <f t="shared" si="10"/>
        <v>Déli ASzC Csapó Dániel Mezőgazdasági Technikum, Szakképző Iskola és Kollégium Mezőgazdaság és erdészet</v>
      </c>
      <c r="F250">
        <f t="shared" si="11"/>
        <v>9</v>
      </c>
    </row>
    <row r="251" spans="1:6" x14ac:dyDescent="0.35">
      <c r="A251" t="s">
        <v>1592</v>
      </c>
      <c r="B251">
        <v>33</v>
      </c>
      <c r="D251">
        <f t="shared" si="9"/>
        <v>113</v>
      </c>
      <c r="E251" t="str">
        <f t="shared" si="10"/>
        <v>Déli ASzC Jánoshalmai Mezőgazdasági Technikum, Szakképző Iskola és Kollégium Mezőgazdaság és erdészet</v>
      </c>
      <c r="F251">
        <f t="shared" si="11"/>
        <v>33</v>
      </c>
    </row>
    <row r="252" spans="1:6" x14ac:dyDescent="0.35">
      <c r="A252" t="s">
        <v>1595</v>
      </c>
      <c r="B252">
        <v>32</v>
      </c>
      <c r="D252">
        <f t="shared" si="9"/>
        <v>127</v>
      </c>
      <c r="E252" t="str">
        <f t="shared" si="10"/>
        <v>Déli ASzC Kiskunfélegyházi Mezőgazdasági és Élelmiszeripari Technikum, Szakképző Iskola és Kollégium Élelmiszeripar</v>
      </c>
      <c r="F252">
        <f t="shared" si="11"/>
        <v>32</v>
      </c>
    </row>
    <row r="253" spans="1:6" x14ac:dyDescent="0.35">
      <c r="A253" t="s">
        <v>1596</v>
      </c>
      <c r="B253">
        <v>16</v>
      </c>
      <c r="D253">
        <f t="shared" si="9"/>
        <v>137</v>
      </c>
      <c r="E253" t="str">
        <f t="shared" si="10"/>
        <v>Déli ASzC Kiskunfélegyházi Mezőgazdasági és Élelmiszeripari Technikum, Szakképző Iskola és Kollégium Mezőgazdaság és erdészet</v>
      </c>
      <c r="F253">
        <f t="shared" si="11"/>
        <v>16</v>
      </c>
    </row>
    <row r="254" spans="1:6" x14ac:dyDescent="0.35">
      <c r="A254" t="s">
        <v>1600</v>
      </c>
      <c r="B254">
        <v>8</v>
      </c>
      <c r="D254">
        <f t="shared" si="9"/>
        <v>117</v>
      </c>
      <c r="E254" t="str">
        <f t="shared" si="10"/>
        <v>Déli ASzC Móricz Zsigmond Mezőgazdasági Technikum, Szakképző Iskola és Kollégium Mezőgazdaság és erdészet</v>
      </c>
      <c r="F254">
        <f t="shared" si="11"/>
        <v>8</v>
      </c>
    </row>
    <row r="255" spans="1:6" x14ac:dyDescent="0.35">
      <c r="A255" t="s">
        <v>1603</v>
      </c>
      <c r="B255">
        <v>38</v>
      </c>
      <c r="D255">
        <f t="shared" si="9"/>
        <v>120</v>
      </c>
      <c r="E255" t="str">
        <f t="shared" si="10"/>
        <v>Déli ASzC Széchenyi Zsigmond Mezőgazdasági Technikum, Szakképző Iskola és Kollégium Mezőgazdaság és erdészet</v>
      </c>
      <c r="F255">
        <f t="shared" si="11"/>
        <v>38</v>
      </c>
    </row>
    <row r="256" spans="1:6" x14ac:dyDescent="0.35">
      <c r="A256" t="s">
        <v>1604</v>
      </c>
      <c r="B256">
        <v>30</v>
      </c>
      <c r="D256">
        <f t="shared" si="9"/>
        <v>107</v>
      </c>
      <c r="E256" t="str">
        <f t="shared" si="10"/>
        <v>Déli ASzC Teleki Zsigmond Mezőgazdasági Technikum, Szakképző Iskola és Kollégium Élelmiszeripar</v>
      </c>
      <c r="F256">
        <f t="shared" si="11"/>
        <v>30</v>
      </c>
    </row>
    <row r="257" spans="1:6" x14ac:dyDescent="0.35">
      <c r="A257" t="s">
        <v>1605</v>
      </c>
      <c r="B257">
        <v>12</v>
      </c>
      <c r="D257">
        <f t="shared" si="9"/>
        <v>117</v>
      </c>
      <c r="E257" t="str">
        <f t="shared" si="10"/>
        <v>Déli ASzC Teleki Zsigmond Mezőgazdasági Technikum, Szakképző Iskola és Kollégium Mezőgazdaság és erdészet</v>
      </c>
      <c r="F257">
        <f t="shared" si="11"/>
        <v>12</v>
      </c>
    </row>
    <row r="258" spans="1:6" x14ac:dyDescent="0.35">
      <c r="A258" t="s">
        <v>1607</v>
      </c>
      <c r="B258">
        <v>30</v>
      </c>
      <c r="D258">
        <f t="shared" si="9"/>
        <v>68</v>
      </c>
      <c r="E258" t="str">
        <f t="shared" si="10"/>
        <v>DIANA Fegyvertechnikai Technikum és Kollégium Honvédelem</v>
      </c>
      <c r="F258">
        <f t="shared" si="11"/>
        <v>30</v>
      </c>
    </row>
    <row r="259" spans="1:6" x14ac:dyDescent="0.35">
      <c r="A259" t="s">
        <v>1608</v>
      </c>
      <c r="B259">
        <v>25</v>
      </c>
      <c r="D259">
        <f t="shared" ref="D259:D322" si="12">LEN(A259)</f>
        <v>82</v>
      </c>
      <c r="E259" t="str">
        <f t="shared" ref="E259:E322" si="13">LEFT(A259,D259-12)</f>
        <v>DIANA Fegyvertechnikai Technikum és Kollégium Mezőgazdaság és erdészet</v>
      </c>
      <c r="F259">
        <f t="shared" ref="F259:F322" si="14">B259</f>
        <v>25</v>
      </c>
    </row>
    <row r="260" spans="1:6" x14ac:dyDescent="0.35">
      <c r="A260" t="s">
        <v>1612</v>
      </c>
      <c r="B260">
        <v>24</v>
      </c>
      <c r="D260">
        <f t="shared" si="12"/>
        <v>100</v>
      </c>
      <c r="E260" t="str">
        <f t="shared" si="13"/>
        <v>Diószegi Sámuel Baptista Technikum és Szakképző Iskola Specializált gép- és járműgyártás</v>
      </c>
      <c r="F260">
        <f t="shared" si="14"/>
        <v>24</v>
      </c>
    </row>
    <row r="261" spans="1:6" x14ac:dyDescent="0.35">
      <c r="A261" t="s">
        <v>1631</v>
      </c>
      <c r="B261">
        <v>51</v>
      </c>
      <c r="D261">
        <f t="shared" si="12"/>
        <v>98</v>
      </c>
      <c r="E261" t="str">
        <f t="shared" si="13"/>
        <v>Dunaújvárosi SZC Dunaferr Technikum és Szakképző Iskola Elektronika és elektrotechnika</v>
      </c>
      <c r="F261">
        <f t="shared" si="14"/>
        <v>51</v>
      </c>
    </row>
    <row r="262" spans="1:6" x14ac:dyDescent="0.35">
      <c r="A262" t="s">
        <v>1632</v>
      </c>
      <c r="B262">
        <v>8</v>
      </c>
      <c r="D262">
        <f t="shared" si="12"/>
        <v>82</v>
      </c>
      <c r="E262" t="str">
        <f t="shared" si="13"/>
        <v>Dunaújvárosi SZC Dunaferr Technikum és Szakképző Iskola Épületgépészet</v>
      </c>
      <c r="F262">
        <f t="shared" si="14"/>
        <v>8</v>
      </c>
    </row>
    <row r="263" spans="1:6" x14ac:dyDescent="0.35">
      <c r="A263" t="s">
        <v>1633</v>
      </c>
      <c r="B263">
        <v>15</v>
      </c>
      <c r="D263">
        <f t="shared" si="12"/>
        <v>76</v>
      </c>
      <c r="E263" t="str">
        <f t="shared" si="13"/>
        <v>Dunaújvárosi SZC Dunaferr Technikum és Szakképző Iskola Gépészet</v>
      </c>
      <c r="F263">
        <f t="shared" si="14"/>
        <v>15</v>
      </c>
    </row>
    <row r="264" spans="1:6" x14ac:dyDescent="0.35">
      <c r="A264" t="s">
        <v>1638</v>
      </c>
      <c r="B264">
        <v>12</v>
      </c>
      <c r="D264">
        <f t="shared" si="12"/>
        <v>99</v>
      </c>
      <c r="E264" t="str">
        <f t="shared" si="13"/>
        <v>Dunaújvárosi SZC Hild József Technikum, Szakképző Iskola és Szakiskola Fa- és bútoripar</v>
      </c>
      <c r="F264">
        <f t="shared" si="14"/>
        <v>12</v>
      </c>
    </row>
    <row r="265" spans="1:6" x14ac:dyDescent="0.35">
      <c r="A265" t="s">
        <v>1640</v>
      </c>
      <c r="B265">
        <v>13</v>
      </c>
      <c r="D265">
        <f t="shared" si="12"/>
        <v>120</v>
      </c>
      <c r="E265" t="str">
        <f t="shared" si="13"/>
        <v>Dunaújvárosi SZC Kereskedelmi és Vendéglátóipari Technikum és Szakképző Iskola Közlekedés és szállítmányozás</v>
      </c>
      <c r="F265">
        <f t="shared" si="14"/>
        <v>13</v>
      </c>
    </row>
    <row r="266" spans="1:6" x14ac:dyDescent="0.35">
      <c r="A266" t="s">
        <v>1641</v>
      </c>
      <c r="B266">
        <v>28</v>
      </c>
      <c r="D266">
        <f t="shared" si="12"/>
        <v>111</v>
      </c>
      <c r="E266" t="str">
        <f t="shared" si="13"/>
        <v>Dunaújvárosi SZC Kereskedelmi és Vendéglátóipari Technikum és Szakképző Iskola Turizmus-vendéglátás</v>
      </c>
      <c r="F266">
        <f t="shared" si="14"/>
        <v>28</v>
      </c>
    </row>
    <row r="267" spans="1:6" x14ac:dyDescent="0.35">
      <c r="A267" t="s">
        <v>1642</v>
      </c>
      <c r="B267">
        <v>32</v>
      </c>
      <c r="D267">
        <f t="shared" si="12"/>
        <v>83</v>
      </c>
      <c r="E267" t="str">
        <f t="shared" si="13"/>
        <v>Dunaújvárosi SZC Lorántffy Zsuzsanna Technikum és Kollégium Egészségügy</v>
      </c>
      <c r="F267">
        <f t="shared" si="14"/>
        <v>32</v>
      </c>
    </row>
    <row r="268" spans="1:6" x14ac:dyDescent="0.35">
      <c r="A268" t="s">
        <v>1645</v>
      </c>
      <c r="B268">
        <v>14</v>
      </c>
      <c r="D268">
        <f t="shared" si="12"/>
        <v>81</v>
      </c>
      <c r="E268" t="str">
        <f t="shared" si="13"/>
        <v>Dunaújvárosi SZC Lorántffy Zsuzsanna Technikum és Kollégium Szociális</v>
      </c>
      <c r="F268">
        <f t="shared" si="14"/>
        <v>14</v>
      </c>
    </row>
    <row r="269" spans="1:6" x14ac:dyDescent="0.35">
      <c r="A269" t="s">
        <v>1646</v>
      </c>
      <c r="B269">
        <v>19</v>
      </c>
      <c r="D269">
        <f t="shared" si="12"/>
        <v>80</v>
      </c>
      <c r="E269" t="str">
        <f t="shared" si="13"/>
        <v>Dunaújvárosi SZC Lorántffy Zsuzsanna Technikum és Kollégium Vegyipar</v>
      </c>
      <c r="F269">
        <f t="shared" si="14"/>
        <v>19</v>
      </c>
    </row>
    <row r="270" spans="1:6" x14ac:dyDescent="0.35">
      <c r="A270" t="s">
        <v>1647</v>
      </c>
      <c r="B270">
        <v>8</v>
      </c>
      <c r="D270">
        <f t="shared" si="12"/>
        <v>97</v>
      </c>
      <c r="E270" t="str">
        <f t="shared" si="13"/>
        <v>Dunaújvárosi SZC Rudas Közgazdasági Technikum és Kollégium Gazdálkodás és menedzsment</v>
      </c>
      <c r="F270">
        <f t="shared" si="14"/>
        <v>8</v>
      </c>
    </row>
    <row r="271" spans="1:6" x14ac:dyDescent="0.35">
      <c r="A271" t="s">
        <v>3289</v>
      </c>
      <c r="B271">
        <v>5</v>
      </c>
      <c r="D271">
        <f t="shared" si="12"/>
        <v>80</v>
      </c>
      <c r="E271" t="str">
        <f t="shared" si="13"/>
        <v>Dunaújvárosi SZC Szabolcs Vezér Technikum Gazdálkodás és menedzsment</v>
      </c>
      <c r="F271">
        <f t="shared" si="14"/>
        <v>5</v>
      </c>
    </row>
    <row r="272" spans="1:6" x14ac:dyDescent="0.35">
      <c r="A272" t="s">
        <v>1661</v>
      </c>
      <c r="B272">
        <v>4</v>
      </c>
      <c r="D272">
        <f t="shared" si="12"/>
        <v>81</v>
      </c>
      <c r="E272" t="str">
        <f t="shared" si="13"/>
        <v>Érdi SZC Csonka János Műszaki Technikum Közlekedés és szállítmányozás</v>
      </c>
      <c r="F272">
        <f t="shared" si="14"/>
        <v>4</v>
      </c>
    </row>
    <row r="273" spans="1:6" x14ac:dyDescent="0.35">
      <c r="A273" t="s">
        <v>1662</v>
      </c>
      <c r="B273">
        <v>59</v>
      </c>
      <c r="D273">
        <f t="shared" si="12"/>
        <v>85</v>
      </c>
      <c r="E273" t="str">
        <f t="shared" si="13"/>
        <v>Érdi SZC Csonka János Műszaki Technikum Specializált gép- és járműgyártás</v>
      </c>
      <c r="F273">
        <f t="shared" si="14"/>
        <v>59</v>
      </c>
    </row>
    <row r="274" spans="1:6" x14ac:dyDescent="0.35">
      <c r="A274" t="s">
        <v>3290</v>
      </c>
      <c r="B274">
        <v>7</v>
      </c>
      <c r="D274">
        <f t="shared" si="12"/>
        <v>57</v>
      </c>
      <c r="E274" t="str">
        <f t="shared" si="13"/>
        <v>Érdi SZC Csonka János Műszaki Technikum Sport</v>
      </c>
      <c r="F274">
        <f t="shared" si="14"/>
        <v>7</v>
      </c>
    </row>
    <row r="275" spans="1:6" x14ac:dyDescent="0.35">
      <c r="A275" t="s">
        <v>3291</v>
      </c>
      <c r="B275">
        <v>11</v>
      </c>
      <c r="D275">
        <f t="shared" si="12"/>
        <v>75</v>
      </c>
      <c r="E275" t="str">
        <f t="shared" si="13"/>
        <v>Érdi SZC Eötvös József Technikum Elektronika és elektrotechnika</v>
      </c>
      <c r="F275">
        <f t="shared" si="14"/>
        <v>11</v>
      </c>
    </row>
    <row r="276" spans="1:6" x14ac:dyDescent="0.35">
      <c r="A276" t="s">
        <v>3292</v>
      </c>
      <c r="B276">
        <v>48</v>
      </c>
      <c r="D276">
        <f t="shared" si="12"/>
        <v>95</v>
      </c>
      <c r="E276" t="str">
        <f t="shared" si="13"/>
        <v>Érdi SZC Kiskunlacházi Technikum és Szakképző Iskola Elektronika és elektrotechnika</v>
      </c>
      <c r="F276">
        <f t="shared" si="14"/>
        <v>48</v>
      </c>
    </row>
    <row r="277" spans="1:6" x14ac:dyDescent="0.35">
      <c r="A277" t="s">
        <v>1669</v>
      </c>
      <c r="B277">
        <v>66</v>
      </c>
      <c r="D277">
        <f t="shared" si="12"/>
        <v>74</v>
      </c>
      <c r="E277" t="str">
        <f t="shared" si="13"/>
        <v>Érdi SZC Kiskunlacházi Technikum és Szakképző Iskola Építőipar</v>
      </c>
      <c r="F277">
        <f t="shared" si="14"/>
        <v>66</v>
      </c>
    </row>
    <row r="278" spans="1:6" x14ac:dyDescent="0.35">
      <c r="A278" t="s">
        <v>1671</v>
      </c>
      <c r="B278">
        <v>25</v>
      </c>
      <c r="D278">
        <f t="shared" si="12"/>
        <v>91</v>
      </c>
      <c r="E278" t="str">
        <f t="shared" si="13"/>
        <v>Érdi SZC Kiskunlacházi Technikum és Szakképző Iskola Gazdálkodás és menedzsment</v>
      </c>
      <c r="F278">
        <f t="shared" si="14"/>
        <v>25</v>
      </c>
    </row>
    <row r="279" spans="1:6" x14ac:dyDescent="0.35">
      <c r="A279" t="s">
        <v>1672</v>
      </c>
      <c r="B279">
        <v>38</v>
      </c>
      <c r="D279">
        <f t="shared" si="12"/>
        <v>73</v>
      </c>
      <c r="E279" t="str">
        <f t="shared" si="13"/>
        <v>Érdi SZC Kiskunlacházi Technikum és Szakképző Iskola Gépészet</v>
      </c>
      <c r="F279">
        <f t="shared" si="14"/>
        <v>38</v>
      </c>
    </row>
    <row r="280" spans="1:6" x14ac:dyDescent="0.35">
      <c r="A280" t="s">
        <v>1674</v>
      </c>
      <c r="B280">
        <v>7</v>
      </c>
      <c r="D280">
        <f t="shared" si="12"/>
        <v>77</v>
      </c>
      <c r="E280" t="str">
        <f t="shared" si="13"/>
        <v>Érdi SZC Kiskunlacházi Technikum és Szakképző Iskola Kereskedelem</v>
      </c>
      <c r="F280">
        <f t="shared" si="14"/>
        <v>7</v>
      </c>
    </row>
    <row r="281" spans="1:6" x14ac:dyDescent="0.35">
      <c r="A281" t="s">
        <v>1676</v>
      </c>
      <c r="B281">
        <v>38</v>
      </c>
      <c r="D281">
        <f t="shared" si="12"/>
        <v>72</v>
      </c>
      <c r="E281" t="str">
        <f t="shared" si="13"/>
        <v>Érdi SZC Kós Károly Technikum Elektronika és elektrotechnika</v>
      </c>
      <c r="F281">
        <f t="shared" si="14"/>
        <v>38</v>
      </c>
    </row>
    <row r="282" spans="1:6" x14ac:dyDescent="0.35">
      <c r="A282" t="s">
        <v>1682</v>
      </c>
      <c r="B282">
        <v>17</v>
      </c>
      <c r="D282">
        <f t="shared" si="12"/>
        <v>54</v>
      </c>
      <c r="E282" t="str">
        <f t="shared" si="13"/>
        <v>Érdi SZC Kós Károly Technikum Kereskedelem</v>
      </c>
      <c r="F282">
        <f t="shared" si="14"/>
        <v>17</v>
      </c>
    </row>
    <row r="283" spans="1:6" x14ac:dyDescent="0.35">
      <c r="A283" t="s">
        <v>1685</v>
      </c>
      <c r="B283">
        <v>62</v>
      </c>
      <c r="D283">
        <f t="shared" si="12"/>
        <v>62</v>
      </c>
      <c r="E283" t="str">
        <f t="shared" si="13"/>
        <v>Érdi SZC Kós Károly Technikum Turizmus-vendéglátás</v>
      </c>
      <c r="F283">
        <f t="shared" si="14"/>
        <v>62</v>
      </c>
    </row>
    <row r="284" spans="1:6" x14ac:dyDescent="0.35">
      <c r="A284" t="s">
        <v>1686</v>
      </c>
      <c r="B284">
        <v>23</v>
      </c>
      <c r="D284">
        <f t="shared" si="12"/>
        <v>99</v>
      </c>
      <c r="E284" t="str">
        <f t="shared" si="13"/>
        <v>Érdi SZC Kossuth Zsuzsanna Szakképző Iskola és Kollégium Elektronika és elektrotechnika</v>
      </c>
      <c r="F284">
        <f t="shared" si="14"/>
        <v>23</v>
      </c>
    </row>
    <row r="285" spans="1:6" x14ac:dyDescent="0.35">
      <c r="A285" t="s">
        <v>1687</v>
      </c>
      <c r="B285">
        <v>8</v>
      </c>
      <c r="D285">
        <f t="shared" si="12"/>
        <v>76</v>
      </c>
      <c r="E285" t="str">
        <f t="shared" si="13"/>
        <v>Érdi SZC Kossuth Zsuzsanna Szakképző Iskola és Kollégium Előkész</v>
      </c>
      <c r="F285">
        <f t="shared" si="14"/>
        <v>8</v>
      </c>
    </row>
    <row r="286" spans="1:6" x14ac:dyDescent="0.35">
      <c r="A286" t="s">
        <v>1689</v>
      </c>
      <c r="B286">
        <v>14</v>
      </c>
      <c r="D286">
        <f t="shared" si="12"/>
        <v>95</v>
      </c>
      <c r="E286" t="str">
        <f t="shared" si="13"/>
        <v>Érdi SZC Kossuth Zsuzsanna Szakképző Iskola és Kollégium Gazdálkodás és menedzsment</v>
      </c>
      <c r="F286">
        <f t="shared" si="14"/>
        <v>14</v>
      </c>
    </row>
    <row r="287" spans="1:6" x14ac:dyDescent="0.35">
      <c r="A287" t="s">
        <v>1691</v>
      </c>
      <c r="B287">
        <v>3</v>
      </c>
      <c r="D287">
        <f t="shared" si="12"/>
        <v>81</v>
      </c>
      <c r="E287" t="str">
        <f t="shared" si="13"/>
        <v>Érdi SZC Kossuth Zsuzsanna Szakképző Iskola és Kollégium Kereskedelem</v>
      </c>
      <c r="F287">
        <f t="shared" si="14"/>
        <v>3</v>
      </c>
    </row>
    <row r="288" spans="1:6" x14ac:dyDescent="0.35">
      <c r="A288" t="s">
        <v>3293</v>
      </c>
      <c r="B288">
        <v>10</v>
      </c>
      <c r="D288">
        <f t="shared" si="12"/>
        <v>98</v>
      </c>
      <c r="E288" t="str">
        <f t="shared" si="13"/>
        <v>Érdi SZC Kossuth Zsuzsanna Szakképző Iskola és Kollégium Közlekedés és szállítmányozás</v>
      </c>
      <c r="F288">
        <f t="shared" si="14"/>
        <v>10</v>
      </c>
    </row>
    <row r="289" spans="1:6" x14ac:dyDescent="0.35">
      <c r="A289" t="s">
        <v>3294</v>
      </c>
      <c r="B289">
        <v>8</v>
      </c>
      <c r="D289">
        <f t="shared" si="12"/>
        <v>76</v>
      </c>
      <c r="E289" t="str">
        <f t="shared" si="13"/>
        <v>Érdi SZC Kossuth Zsuzsanna Szakképző Iskola és Kollégium Kreatív</v>
      </c>
      <c r="F289">
        <f t="shared" si="14"/>
        <v>8</v>
      </c>
    </row>
    <row r="290" spans="1:6" x14ac:dyDescent="0.35">
      <c r="A290" t="s">
        <v>3295</v>
      </c>
      <c r="B290">
        <v>6</v>
      </c>
      <c r="D290">
        <f t="shared" si="12"/>
        <v>78</v>
      </c>
      <c r="E290" t="str">
        <f t="shared" si="13"/>
        <v>Érdi SZC Kossuth Zsuzsanna Szakképző Iskola és Kollégium Szociális</v>
      </c>
      <c r="F290">
        <f t="shared" si="14"/>
        <v>6</v>
      </c>
    </row>
    <row r="291" spans="1:6" x14ac:dyDescent="0.35">
      <c r="A291" t="s">
        <v>1693</v>
      </c>
      <c r="B291">
        <v>25</v>
      </c>
      <c r="D291">
        <f t="shared" si="12"/>
        <v>89</v>
      </c>
      <c r="E291" t="str">
        <f t="shared" si="13"/>
        <v>Érdi SZC Kossuth Zsuzsanna Szakképző Iskola és Kollégium Turizmus-vendéglátás</v>
      </c>
      <c r="F291">
        <f t="shared" si="14"/>
        <v>25</v>
      </c>
    </row>
    <row r="292" spans="1:6" x14ac:dyDescent="0.35">
      <c r="A292" t="s">
        <v>1694</v>
      </c>
      <c r="B292">
        <v>17</v>
      </c>
      <c r="D292">
        <f t="shared" si="12"/>
        <v>103</v>
      </c>
      <c r="E292" t="str">
        <f t="shared" si="13"/>
        <v>Érdi SZC Százhalombattai Széchenyi István Technikum és Gimnázium Gazdálkodás és menedzsment</v>
      </c>
      <c r="F292">
        <f t="shared" si="14"/>
        <v>17</v>
      </c>
    </row>
    <row r="293" spans="1:6" x14ac:dyDescent="0.35">
      <c r="A293" t="s">
        <v>1696</v>
      </c>
      <c r="B293">
        <v>23</v>
      </c>
      <c r="D293">
        <f t="shared" si="12"/>
        <v>101</v>
      </c>
      <c r="E293" t="str">
        <f t="shared" si="13"/>
        <v>Érdi SZC Százhalombattai Széchenyi István Technikum és Gimnázium Informatika és távközlés</v>
      </c>
      <c r="F293">
        <f t="shared" si="14"/>
        <v>23</v>
      </c>
    </row>
    <row r="294" spans="1:6" x14ac:dyDescent="0.35">
      <c r="A294" t="s">
        <v>3296</v>
      </c>
      <c r="B294">
        <v>16</v>
      </c>
      <c r="D294">
        <f t="shared" si="12"/>
        <v>85</v>
      </c>
      <c r="E294" t="str">
        <f t="shared" si="13"/>
        <v>Érdi SZC Százhalombattai Széchenyi István Technikum és Gimnázium Vegyipar</v>
      </c>
      <c r="F294">
        <f t="shared" si="14"/>
        <v>16</v>
      </c>
    </row>
    <row r="295" spans="1:6" x14ac:dyDescent="0.35">
      <c r="A295" t="s">
        <v>1700</v>
      </c>
      <c r="B295">
        <v>81</v>
      </c>
      <c r="D295">
        <f t="shared" si="12"/>
        <v>117</v>
      </c>
      <c r="E295" t="str">
        <f t="shared" si="13"/>
        <v>Északi ASzC Baross László Mezőgazdasági Technikum, Szakképző Iskola és Kollégium Mezőgazdaság és erdészet</v>
      </c>
      <c r="F295">
        <f t="shared" si="14"/>
        <v>81</v>
      </c>
    </row>
    <row r="296" spans="1:6" x14ac:dyDescent="0.35">
      <c r="A296" t="s">
        <v>1701</v>
      </c>
      <c r="B296">
        <v>85</v>
      </c>
      <c r="D296">
        <f t="shared" si="12"/>
        <v>119</v>
      </c>
      <c r="E296" t="str">
        <f t="shared" si="13"/>
        <v>Északi ASzC Debreczeni Márton Mezőgazdasági és Élelmiszeripari Technikum és Szakképző Iskola Élelmiszeripar</v>
      </c>
      <c r="F296">
        <f t="shared" si="14"/>
        <v>85</v>
      </c>
    </row>
    <row r="297" spans="1:6" x14ac:dyDescent="0.35">
      <c r="A297" t="s">
        <v>1703</v>
      </c>
      <c r="B297">
        <v>80</v>
      </c>
      <c r="D297">
        <f t="shared" si="12"/>
        <v>129</v>
      </c>
      <c r="E297" t="str">
        <f t="shared" si="13"/>
        <v>Északi ASzC Debreczeni Márton Mezőgazdasági és Élelmiszeripari Technikum és Szakképző Iskola Mezőgazdaság és erdészet</v>
      </c>
      <c r="F297">
        <f t="shared" si="14"/>
        <v>80</v>
      </c>
    </row>
    <row r="298" spans="1:6" x14ac:dyDescent="0.35">
      <c r="A298" t="s">
        <v>1704</v>
      </c>
      <c r="B298">
        <v>57</v>
      </c>
      <c r="D298">
        <f t="shared" si="12"/>
        <v>105</v>
      </c>
      <c r="E298" t="str">
        <f t="shared" si="13"/>
        <v>Északi ASzC Lippai János Mezőgazdasági Technikum és Szakképző Iskola Mezőgazdaság és erdészet</v>
      </c>
      <c r="F298">
        <f t="shared" si="14"/>
        <v>57</v>
      </c>
    </row>
    <row r="299" spans="1:6" x14ac:dyDescent="0.35">
      <c r="A299" t="s">
        <v>1705</v>
      </c>
      <c r="B299">
        <v>44</v>
      </c>
      <c r="D299">
        <f t="shared" si="12"/>
        <v>105</v>
      </c>
      <c r="E299" t="str">
        <f t="shared" si="13"/>
        <v>Északi ASzC Mátra Erdészeti Technikum, Szakképző Iskola és Kollégium Mezőgazdaság és erdészet</v>
      </c>
      <c r="F299">
        <f t="shared" si="14"/>
        <v>44</v>
      </c>
    </row>
    <row r="300" spans="1:6" x14ac:dyDescent="0.35">
      <c r="A300" t="s">
        <v>1721</v>
      </c>
      <c r="B300">
        <v>36</v>
      </c>
      <c r="D300">
        <f t="shared" si="12"/>
        <v>99</v>
      </c>
      <c r="E300" t="str">
        <f t="shared" si="13"/>
        <v>Északi ASzC Westsik Vilmos Élelmiszeripari Technikum és Szakképző Iskola Élelmiszeripar</v>
      </c>
      <c r="F300">
        <f t="shared" si="14"/>
        <v>36</v>
      </c>
    </row>
    <row r="301" spans="1:6" x14ac:dyDescent="0.35">
      <c r="A301" t="s">
        <v>1727</v>
      </c>
      <c r="B301">
        <v>41</v>
      </c>
      <c r="D301">
        <f t="shared" si="12"/>
        <v>108</v>
      </c>
      <c r="E301" t="str">
        <f t="shared" si="13"/>
        <v>Esztergomi SZC Balassa Bálint Gazdasági Technikum és Szakképző Iskola Gazdálkodás és menedzsment</v>
      </c>
      <c r="F301">
        <f t="shared" si="14"/>
        <v>41</v>
      </c>
    </row>
    <row r="302" spans="1:6" x14ac:dyDescent="0.35">
      <c r="A302" t="s">
        <v>1729</v>
      </c>
      <c r="B302">
        <v>8</v>
      </c>
      <c r="D302">
        <f t="shared" si="12"/>
        <v>111</v>
      </c>
      <c r="E302" t="str">
        <f t="shared" si="13"/>
        <v>Esztergomi SZC Balassa Bálint Gazdasági Technikum és Szakképző Iskola Közlekedés és szállítmányozás</v>
      </c>
      <c r="F302">
        <f t="shared" si="14"/>
        <v>8</v>
      </c>
    </row>
    <row r="303" spans="1:6" x14ac:dyDescent="0.35">
      <c r="A303" t="s">
        <v>1730</v>
      </c>
      <c r="B303">
        <v>48</v>
      </c>
      <c r="D303">
        <f t="shared" si="12"/>
        <v>102</v>
      </c>
      <c r="E303" t="str">
        <f t="shared" si="13"/>
        <v>Esztergomi SZC Balassa Bálint Gazdasági Technikum és Szakképző Iskola Turizmus-vendéglátás</v>
      </c>
      <c r="F303">
        <f t="shared" si="14"/>
        <v>48</v>
      </c>
    </row>
    <row r="304" spans="1:6" x14ac:dyDescent="0.35">
      <c r="A304" t="s">
        <v>1736</v>
      </c>
      <c r="B304">
        <v>12</v>
      </c>
      <c r="D304">
        <f t="shared" si="12"/>
        <v>59</v>
      </c>
      <c r="E304" t="str">
        <f t="shared" si="13"/>
        <v>Esztergomi SZC Bottyán János Technikum Vegyipar</v>
      </c>
      <c r="F304">
        <f t="shared" si="14"/>
        <v>12</v>
      </c>
    </row>
    <row r="305" spans="1:6" x14ac:dyDescent="0.35">
      <c r="A305" t="s">
        <v>1737</v>
      </c>
      <c r="B305">
        <v>22</v>
      </c>
      <c r="D305">
        <f t="shared" si="12"/>
        <v>83</v>
      </c>
      <c r="E305" t="str">
        <f t="shared" si="13"/>
        <v>Esztergomi SZC Géza Fejedelem Technikum és Szakképző Iskola Egészségügy</v>
      </c>
      <c r="F305">
        <f t="shared" si="14"/>
        <v>22</v>
      </c>
    </row>
    <row r="306" spans="1:6" x14ac:dyDescent="0.35">
      <c r="A306" t="s">
        <v>1738</v>
      </c>
      <c r="B306">
        <v>63</v>
      </c>
      <c r="D306">
        <f t="shared" si="12"/>
        <v>102</v>
      </c>
      <c r="E306" t="str">
        <f t="shared" si="13"/>
        <v>Esztergomi SZC Géza Fejedelem Technikum és Szakképző Iskola Elektronika és elektrotechnika</v>
      </c>
      <c r="F306">
        <f t="shared" si="14"/>
        <v>63</v>
      </c>
    </row>
    <row r="307" spans="1:6" x14ac:dyDescent="0.35">
      <c r="A307" t="s">
        <v>1739</v>
      </c>
      <c r="B307">
        <v>29</v>
      </c>
      <c r="D307">
        <f t="shared" si="12"/>
        <v>81</v>
      </c>
      <c r="E307" t="str">
        <f t="shared" si="13"/>
        <v>Esztergomi SZC Géza Fejedelem Technikum és Szakképző Iskola Építőipar</v>
      </c>
      <c r="F307">
        <f t="shared" si="14"/>
        <v>29</v>
      </c>
    </row>
    <row r="308" spans="1:6" x14ac:dyDescent="0.35">
      <c r="A308" t="s">
        <v>1741</v>
      </c>
      <c r="B308">
        <v>13</v>
      </c>
      <c r="D308">
        <f t="shared" si="12"/>
        <v>80</v>
      </c>
      <c r="E308" t="str">
        <f t="shared" si="13"/>
        <v>Esztergomi SZC Géza Fejedelem Technikum és Szakképző Iskola Gépészet</v>
      </c>
      <c r="F308">
        <f t="shared" si="14"/>
        <v>13</v>
      </c>
    </row>
    <row r="309" spans="1:6" x14ac:dyDescent="0.35">
      <c r="A309" t="s">
        <v>3297</v>
      </c>
      <c r="B309">
        <v>26</v>
      </c>
      <c r="D309">
        <f t="shared" si="12"/>
        <v>101</v>
      </c>
      <c r="E309" t="str">
        <f t="shared" si="13"/>
        <v>Esztergomi SZC Géza Fejedelem Technikum és Szakképző Iskola Közlekedés és szállítmányozás</v>
      </c>
      <c r="F309">
        <f t="shared" si="14"/>
        <v>26</v>
      </c>
    </row>
    <row r="310" spans="1:6" x14ac:dyDescent="0.35">
      <c r="A310" t="s">
        <v>1742</v>
      </c>
      <c r="B310">
        <v>28</v>
      </c>
      <c r="D310">
        <f t="shared" si="12"/>
        <v>79</v>
      </c>
      <c r="E310" t="str">
        <f t="shared" si="13"/>
        <v>Esztergomi SZC Géza Fejedelem Technikum és Szakképző Iskola Kreatív</v>
      </c>
      <c r="F310">
        <f t="shared" si="14"/>
        <v>28</v>
      </c>
    </row>
    <row r="311" spans="1:6" x14ac:dyDescent="0.35">
      <c r="A311" t="s">
        <v>1745</v>
      </c>
      <c r="B311">
        <v>32</v>
      </c>
      <c r="D311">
        <f t="shared" si="12"/>
        <v>105</v>
      </c>
      <c r="E311" t="str">
        <f t="shared" si="13"/>
        <v>Esztergomi SZC Géza Fejedelem Technikum és Szakképző Iskola Specializált gép- és járműgyártás</v>
      </c>
      <c r="F311">
        <f t="shared" si="14"/>
        <v>32</v>
      </c>
    </row>
    <row r="312" spans="1:6" x14ac:dyDescent="0.35">
      <c r="A312" t="s">
        <v>1747</v>
      </c>
      <c r="B312">
        <v>24</v>
      </c>
      <c r="D312">
        <f t="shared" si="12"/>
        <v>81</v>
      </c>
      <c r="E312" t="str">
        <f t="shared" si="13"/>
        <v>Esztergomi SZC Géza Fejedelem Technikum és Szakképző Iskola Szépészet</v>
      </c>
      <c r="F312">
        <f t="shared" si="14"/>
        <v>24</v>
      </c>
    </row>
    <row r="313" spans="1:6" x14ac:dyDescent="0.35">
      <c r="A313" t="s">
        <v>1748</v>
      </c>
      <c r="B313">
        <v>16</v>
      </c>
      <c r="D313">
        <f t="shared" si="12"/>
        <v>81</v>
      </c>
      <c r="E313" t="str">
        <f t="shared" si="13"/>
        <v>Esztergomi SZC Géza Fejedelem Technikum és Szakképző Iskola Szociális</v>
      </c>
      <c r="F313">
        <f t="shared" si="14"/>
        <v>16</v>
      </c>
    </row>
    <row r="314" spans="1:6" x14ac:dyDescent="0.35">
      <c r="A314" t="s">
        <v>3298</v>
      </c>
      <c r="B314">
        <v>68</v>
      </c>
      <c r="D314">
        <f t="shared" si="12"/>
        <v>93</v>
      </c>
      <c r="E314" t="str">
        <f t="shared" si="13"/>
        <v>Focus Szakképző Iskola, Technikum és Oktatóközpont Elektronika és elektrotechnika</v>
      </c>
      <c r="F314">
        <f t="shared" si="14"/>
        <v>68</v>
      </c>
    </row>
    <row r="315" spans="1:6" x14ac:dyDescent="0.35">
      <c r="A315" t="s">
        <v>3299</v>
      </c>
      <c r="B315">
        <v>46</v>
      </c>
      <c r="D315">
        <f t="shared" si="12"/>
        <v>70</v>
      </c>
      <c r="E315" t="str">
        <f t="shared" si="13"/>
        <v>Focus Szakképző Iskola, Technikum és Oktatóközpont Kreatív</v>
      </c>
      <c r="F315">
        <f t="shared" si="14"/>
        <v>46</v>
      </c>
    </row>
    <row r="316" spans="1:6" x14ac:dyDescent="0.35">
      <c r="A316" t="s">
        <v>3300</v>
      </c>
      <c r="B316">
        <v>30</v>
      </c>
      <c r="D316">
        <f t="shared" si="12"/>
        <v>96</v>
      </c>
      <c r="E316" t="str">
        <f t="shared" si="13"/>
        <v>Focus Szakképző Iskola, Technikum és Oktatóközpont Specializált gép- és járműgyártás</v>
      </c>
      <c r="F316">
        <f t="shared" si="14"/>
        <v>30</v>
      </c>
    </row>
    <row r="317" spans="1:6" x14ac:dyDescent="0.35">
      <c r="A317" t="s">
        <v>1766</v>
      </c>
      <c r="B317">
        <v>85</v>
      </c>
      <c r="D317">
        <f t="shared" si="12"/>
        <v>72</v>
      </c>
      <c r="E317" t="str">
        <f t="shared" si="13"/>
        <v>Focus Szakképző Iskola, Technikum és Oktatóközpont Szépészet</v>
      </c>
      <c r="F317">
        <f t="shared" si="14"/>
        <v>85</v>
      </c>
    </row>
    <row r="318" spans="1:6" x14ac:dyDescent="0.35">
      <c r="A318" t="s">
        <v>1767</v>
      </c>
      <c r="B318">
        <v>55</v>
      </c>
      <c r="D318">
        <f t="shared" si="12"/>
        <v>83</v>
      </c>
      <c r="E318" t="str">
        <f t="shared" si="13"/>
        <v>Focus Szakképző Iskola, Technikum és Oktatóközpont Turizmus-vendéglátás</v>
      </c>
      <c r="F318">
        <f t="shared" si="14"/>
        <v>55</v>
      </c>
    </row>
    <row r="319" spans="1:6" x14ac:dyDescent="0.35">
      <c r="A319" t="s">
        <v>1769</v>
      </c>
      <c r="B319">
        <v>30</v>
      </c>
      <c r="D319">
        <f t="shared" si="12"/>
        <v>113</v>
      </c>
      <c r="E319" t="str">
        <f t="shared" si="13"/>
        <v>Gál Ferenc Egyetem Technikum, Szakképző Iskola, Gimnázium és Kollégium Elektronika és elektrotechnika</v>
      </c>
      <c r="F319">
        <f t="shared" si="14"/>
        <v>30</v>
      </c>
    </row>
    <row r="320" spans="1:6" x14ac:dyDescent="0.35">
      <c r="A320" t="s">
        <v>1771</v>
      </c>
      <c r="B320">
        <v>13</v>
      </c>
      <c r="D320">
        <f t="shared" si="12"/>
        <v>97</v>
      </c>
      <c r="E320" t="str">
        <f t="shared" si="13"/>
        <v>Gál Ferenc Egyetem Technikum, Szakképző Iskola, Gimnázium és Kollégium Épületgépészet</v>
      </c>
      <c r="F320">
        <f t="shared" si="14"/>
        <v>13</v>
      </c>
    </row>
    <row r="321" spans="1:6" x14ac:dyDescent="0.35">
      <c r="A321" t="s">
        <v>1772</v>
      </c>
      <c r="B321">
        <v>7</v>
      </c>
      <c r="D321">
        <f t="shared" si="12"/>
        <v>91</v>
      </c>
      <c r="E321" t="str">
        <f t="shared" si="13"/>
        <v>Gál Ferenc Egyetem Technikum, Szakképző Iskola, Gimnázium és Kollégium Gépészet</v>
      </c>
      <c r="F321">
        <f t="shared" si="14"/>
        <v>7</v>
      </c>
    </row>
    <row r="322" spans="1:6" x14ac:dyDescent="0.35">
      <c r="A322" t="s">
        <v>1774</v>
      </c>
      <c r="B322">
        <v>25</v>
      </c>
      <c r="D322">
        <f t="shared" si="12"/>
        <v>107</v>
      </c>
      <c r="E322" t="str">
        <f t="shared" si="13"/>
        <v>Gál Ferenc Egyetem Technikum, Szakképző Iskola, Gimnázium és Kollégium Mezőgazdaság és erdészet</v>
      </c>
      <c r="F322">
        <f t="shared" si="14"/>
        <v>25</v>
      </c>
    </row>
    <row r="323" spans="1:6" x14ac:dyDescent="0.35">
      <c r="A323" t="s">
        <v>1783</v>
      </c>
      <c r="B323">
        <v>16</v>
      </c>
      <c r="D323">
        <f t="shared" ref="D323:D386" si="15">LEN(A323)</f>
        <v>129</v>
      </c>
      <c r="E323" t="str">
        <f t="shared" ref="E323:E386" si="16">LEFT(A323,D323-12)</f>
        <v>Gourmand Vendéglátóipari, Idegenforgalmi, Kereskedelmi, Szakképzőiskola,  Technikum és Gimnázium Turizmus-vendéglátás</v>
      </c>
      <c r="F323">
        <f t="shared" ref="F323:F386" si="17">B323</f>
        <v>16</v>
      </c>
    </row>
    <row r="324" spans="1:6" x14ac:dyDescent="0.35">
      <c r="A324" t="s">
        <v>1793</v>
      </c>
      <c r="B324">
        <v>1</v>
      </c>
      <c r="D324">
        <f t="shared" si="15"/>
        <v>92</v>
      </c>
      <c r="E324" t="str">
        <f t="shared" si="16"/>
        <v>Grassalkovich Antal Baptista Szakképző Iskola, Technikum és Szakiskola Szociális</v>
      </c>
      <c r="F324">
        <f t="shared" si="17"/>
        <v>1</v>
      </c>
    </row>
    <row r="325" spans="1:6" x14ac:dyDescent="0.35">
      <c r="A325" t="s">
        <v>1794</v>
      </c>
      <c r="B325">
        <v>54</v>
      </c>
      <c r="D325">
        <f t="shared" si="15"/>
        <v>66</v>
      </c>
      <c r="E325" t="str">
        <f t="shared" si="16"/>
        <v>Gróf Széchenyi Ödön Gimnázium és Technikum Egészségügy</v>
      </c>
      <c r="F325">
        <f t="shared" si="17"/>
        <v>54</v>
      </c>
    </row>
    <row r="326" spans="1:6" x14ac:dyDescent="0.35">
      <c r="A326" t="s">
        <v>1796</v>
      </c>
      <c r="B326">
        <v>8</v>
      </c>
      <c r="D326">
        <f t="shared" si="15"/>
        <v>97</v>
      </c>
      <c r="E326" t="str">
        <f t="shared" si="16"/>
        <v>Gubody Ferenc Technikum, Szakképző Iskola és Szakiskola Közlekedés és szállítmányozás</v>
      </c>
      <c r="F326">
        <f t="shared" si="17"/>
        <v>8</v>
      </c>
    </row>
    <row r="327" spans="1:6" x14ac:dyDescent="0.35">
      <c r="A327" t="s">
        <v>1799</v>
      </c>
      <c r="B327">
        <v>20</v>
      </c>
      <c r="D327">
        <f t="shared" si="15"/>
        <v>104</v>
      </c>
      <c r="E327" t="str">
        <f t="shared" si="16"/>
        <v>Győri SZC Baross Gábor Két Tanítási Nyelvű Közgazdasági Technikum Gazdálkodás és menedzsment</v>
      </c>
      <c r="F327">
        <f t="shared" si="17"/>
        <v>20</v>
      </c>
    </row>
    <row r="328" spans="1:6" x14ac:dyDescent="0.35">
      <c r="A328" t="s">
        <v>1801</v>
      </c>
      <c r="B328">
        <v>26</v>
      </c>
      <c r="D328">
        <f t="shared" si="15"/>
        <v>106</v>
      </c>
      <c r="E328" t="str">
        <f t="shared" si="16"/>
        <v>Győri SZC Bercsényi Miklós Közlekedési és Sportiskolai Technikum Közlekedés és szállítmányozás</v>
      </c>
      <c r="F328">
        <f t="shared" si="17"/>
        <v>26</v>
      </c>
    </row>
    <row r="329" spans="1:6" x14ac:dyDescent="0.35">
      <c r="A329" t="s">
        <v>1803</v>
      </c>
      <c r="B329">
        <v>12</v>
      </c>
      <c r="D329">
        <f t="shared" si="15"/>
        <v>110</v>
      </c>
      <c r="E329" t="str">
        <f t="shared" si="16"/>
        <v>Győri SZC Bercsényi Miklós Közlekedési és Sportiskolai Technikum Specializált gép- és járműgyártás</v>
      </c>
      <c r="F329">
        <f t="shared" si="17"/>
        <v>12</v>
      </c>
    </row>
    <row r="330" spans="1:6" x14ac:dyDescent="0.35">
      <c r="A330" t="s">
        <v>1804</v>
      </c>
      <c r="B330">
        <v>31</v>
      </c>
      <c r="D330">
        <f t="shared" si="15"/>
        <v>82</v>
      </c>
      <c r="E330" t="str">
        <f t="shared" si="16"/>
        <v>Győri SZC Bercsényi Miklós Közlekedési és Sportiskolai Technikum Sport</v>
      </c>
      <c r="F330">
        <f t="shared" si="17"/>
        <v>31</v>
      </c>
    </row>
    <row r="331" spans="1:6" x14ac:dyDescent="0.35">
      <c r="A331" t="s">
        <v>1805</v>
      </c>
      <c r="B331">
        <v>37</v>
      </c>
      <c r="D331">
        <f t="shared" si="15"/>
        <v>71</v>
      </c>
      <c r="E331" t="str">
        <f t="shared" si="16"/>
        <v>Győri SZC Bolyai János Technikum Gazdálkodás és menedzsment</v>
      </c>
      <c r="F331">
        <f t="shared" si="17"/>
        <v>37</v>
      </c>
    </row>
    <row r="332" spans="1:6" x14ac:dyDescent="0.35">
      <c r="A332" t="s">
        <v>1807</v>
      </c>
      <c r="B332">
        <v>18</v>
      </c>
      <c r="D332">
        <f t="shared" si="15"/>
        <v>74</v>
      </c>
      <c r="E332" t="str">
        <f t="shared" si="16"/>
        <v>Győri SZC Bolyai János Technikum Közlekedés és szállítmányozás</v>
      </c>
      <c r="F332">
        <f t="shared" si="17"/>
        <v>18</v>
      </c>
    </row>
    <row r="333" spans="1:6" x14ac:dyDescent="0.35">
      <c r="A333" t="s">
        <v>1808</v>
      </c>
      <c r="B333">
        <v>36</v>
      </c>
      <c r="D333">
        <f t="shared" si="15"/>
        <v>83</v>
      </c>
      <c r="E333" t="str">
        <f t="shared" si="16"/>
        <v>Győri SZC Deák Ferenc Közgazdasági Technikum Gazdálkodás és menedzsment</v>
      </c>
      <c r="F333">
        <f t="shared" si="17"/>
        <v>36</v>
      </c>
    </row>
    <row r="334" spans="1:6" x14ac:dyDescent="0.35">
      <c r="A334" t="s">
        <v>1809</v>
      </c>
      <c r="B334">
        <v>15</v>
      </c>
      <c r="D334">
        <f t="shared" si="15"/>
        <v>79</v>
      </c>
      <c r="E334" t="str">
        <f t="shared" si="16"/>
        <v>Győri SZC Gábor László Építő- és Faipari Szakképző Iskola Építőipar</v>
      </c>
      <c r="F334">
        <f t="shared" si="17"/>
        <v>15</v>
      </c>
    </row>
    <row r="335" spans="1:6" x14ac:dyDescent="0.35">
      <c r="A335" t="s">
        <v>1810</v>
      </c>
      <c r="B335">
        <v>27</v>
      </c>
      <c r="D335">
        <f t="shared" si="15"/>
        <v>86</v>
      </c>
      <c r="E335" t="str">
        <f t="shared" si="16"/>
        <v>Győri SZC Gábor László Építő- és Faipari Szakképző Iskola Fa- és bútoripar</v>
      </c>
      <c r="F335">
        <f t="shared" si="17"/>
        <v>27</v>
      </c>
    </row>
    <row r="336" spans="1:6" x14ac:dyDescent="0.35">
      <c r="A336" t="s">
        <v>1811</v>
      </c>
      <c r="B336">
        <v>171</v>
      </c>
      <c r="D336">
        <f t="shared" si="15"/>
        <v>117</v>
      </c>
      <c r="E336" t="str">
        <f t="shared" si="16"/>
        <v>Győri SZC Glück Frigyes Turisztikai és Vendéglátóipari Technikum és Szakképző Iskola Turizmus-vendéglátás</v>
      </c>
      <c r="F336">
        <f t="shared" si="17"/>
        <v>171</v>
      </c>
    </row>
    <row r="337" spans="1:6" x14ac:dyDescent="0.35">
      <c r="A337" t="s">
        <v>1812</v>
      </c>
      <c r="B337">
        <v>22</v>
      </c>
      <c r="D337">
        <f t="shared" si="15"/>
        <v>64</v>
      </c>
      <c r="E337" t="str">
        <f t="shared" si="16"/>
        <v>Győri SZC Hild József Építőipari Technikum Építőipar</v>
      </c>
      <c r="F337">
        <f t="shared" si="17"/>
        <v>22</v>
      </c>
    </row>
    <row r="338" spans="1:6" x14ac:dyDescent="0.35">
      <c r="A338" t="s">
        <v>1813</v>
      </c>
      <c r="B338">
        <v>11</v>
      </c>
      <c r="D338">
        <f t="shared" si="15"/>
        <v>56</v>
      </c>
      <c r="E338" t="str">
        <f t="shared" si="16"/>
        <v>Győri SZC Hunyadi Mátyás Technikum Építőipar</v>
      </c>
      <c r="F338">
        <f t="shared" si="17"/>
        <v>11</v>
      </c>
    </row>
    <row r="339" spans="1:6" x14ac:dyDescent="0.35">
      <c r="A339" t="s">
        <v>1816</v>
      </c>
      <c r="B339">
        <v>19</v>
      </c>
      <c r="D339">
        <f t="shared" si="15"/>
        <v>55</v>
      </c>
      <c r="E339" t="str">
        <f t="shared" si="16"/>
        <v>Győri SZC Hunyadi Mátyás Technikum Gépészet</v>
      </c>
      <c r="F339">
        <f t="shared" si="17"/>
        <v>19</v>
      </c>
    </row>
    <row r="340" spans="1:6" x14ac:dyDescent="0.35">
      <c r="A340" t="s">
        <v>1820</v>
      </c>
      <c r="B340">
        <v>10</v>
      </c>
      <c r="D340">
        <f t="shared" si="15"/>
        <v>80</v>
      </c>
      <c r="E340" t="str">
        <f t="shared" si="16"/>
        <v>Győri SZC Hunyadi Mátyás Technikum Specializált gép- és járműgyártás</v>
      </c>
      <c r="F340">
        <f t="shared" si="17"/>
        <v>10</v>
      </c>
    </row>
    <row r="341" spans="1:6" x14ac:dyDescent="0.35">
      <c r="A341" t="s">
        <v>1821</v>
      </c>
      <c r="B341">
        <v>16</v>
      </c>
      <c r="D341">
        <f t="shared" si="15"/>
        <v>56</v>
      </c>
      <c r="E341" t="str">
        <f t="shared" si="16"/>
        <v>Győri SZC Hunyadi Mátyás Technikum Szépészet</v>
      </c>
      <c r="F341">
        <f t="shared" si="17"/>
        <v>16</v>
      </c>
    </row>
    <row r="342" spans="1:6" x14ac:dyDescent="0.35">
      <c r="A342" t="s">
        <v>1822</v>
      </c>
      <c r="B342">
        <v>48</v>
      </c>
      <c r="D342">
        <f t="shared" si="15"/>
        <v>91</v>
      </c>
      <c r="E342" t="str">
        <f t="shared" si="16"/>
        <v>Győri SZC Jedlik Ányos Gépipari és Informatikai Technikum és Kollégium Gépészet</v>
      </c>
      <c r="F342">
        <f t="shared" si="17"/>
        <v>48</v>
      </c>
    </row>
    <row r="343" spans="1:6" x14ac:dyDescent="0.35">
      <c r="A343" t="s">
        <v>1823</v>
      </c>
      <c r="B343">
        <v>54</v>
      </c>
      <c r="D343">
        <f t="shared" si="15"/>
        <v>107</v>
      </c>
      <c r="E343" t="str">
        <f t="shared" si="16"/>
        <v>Győri SZC Jedlik Ányos Gépipari és Informatikai Technikum és Kollégium Informatika és távközlés</v>
      </c>
      <c r="F343">
        <f t="shared" si="17"/>
        <v>54</v>
      </c>
    </row>
    <row r="344" spans="1:6" x14ac:dyDescent="0.35">
      <c r="A344" t="s">
        <v>1824</v>
      </c>
      <c r="B344">
        <v>14</v>
      </c>
      <c r="D344">
        <f t="shared" si="15"/>
        <v>89</v>
      </c>
      <c r="E344" t="str">
        <f t="shared" si="16"/>
        <v>Győri SZC Kossuth Lajos Technikum és Kollégium Elektronika és elektrotechnika</v>
      </c>
      <c r="F344">
        <f t="shared" si="17"/>
        <v>14</v>
      </c>
    </row>
    <row r="345" spans="1:6" x14ac:dyDescent="0.35">
      <c r="A345" t="s">
        <v>1825</v>
      </c>
      <c r="B345">
        <v>19</v>
      </c>
      <c r="D345">
        <f t="shared" si="15"/>
        <v>66</v>
      </c>
      <c r="E345" t="str">
        <f t="shared" si="16"/>
        <v>Győri SZC Kossuth Lajos Technikum és Kollégium Kreatív</v>
      </c>
      <c r="F345">
        <f t="shared" si="17"/>
        <v>19</v>
      </c>
    </row>
    <row r="346" spans="1:6" x14ac:dyDescent="0.35">
      <c r="A346" t="s">
        <v>1826</v>
      </c>
      <c r="B346">
        <v>11</v>
      </c>
      <c r="D346">
        <f t="shared" si="15"/>
        <v>68</v>
      </c>
      <c r="E346" t="str">
        <f t="shared" si="16"/>
        <v>Győri SZC Kossuth Lajos Technikum és Kollégium Szépészet</v>
      </c>
      <c r="F346">
        <f t="shared" si="17"/>
        <v>11</v>
      </c>
    </row>
    <row r="347" spans="1:6" x14ac:dyDescent="0.35">
      <c r="A347" t="s">
        <v>1827</v>
      </c>
      <c r="B347">
        <v>80</v>
      </c>
      <c r="D347">
        <f t="shared" si="15"/>
        <v>95</v>
      </c>
      <c r="E347" t="str">
        <f t="shared" si="16"/>
        <v>Győri SZC Krúdy Gyula Turisztikai és Vendéglátóipari Technikum Turizmus-vendéglátás</v>
      </c>
      <c r="F347">
        <f t="shared" si="17"/>
        <v>80</v>
      </c>
    </row>
    <row r="348" spans="1:6" x14ac:dyDescent="0.35">
      <c r="A348" t="s">
        <v>1828</v>
      </c>
      <c r="B348">
        <v>10</v>
      </c>
      <c r="D348">
        <f t="shared" si="15"/>
        <v>104</v>
      </c>
      <c r="E348" t="str">
        <f t="shared" si="16"/>
        <v>Győri SZC Lukács Sándor Járműipari és Gépészeti Technikum és Kollégium Bányászat és kohászat</v>
      </c>
      <c r="F348">
        <f t="shared" si="17"/>
        <v>10</v>
      </c>
    </row>
    <row r="349" spans="1:6" x14ac:dyDescent="0.35">
      <c r="A349" t="s">
        <v>1830</v>
      </c>
      <c r="B349">
        <v>24</v>
      </c>
      <c r="D349">
        <f t="shared" si="15"/>
        <v>91</v>
      </c>
      <c r="E349" t="str">
        <f t="shared" si="16"/>
        <v>Győri SZC Lukács Sándor Járműipari és Gépészeti Technikum és Kollégium Gépészet</v>
      </c>
      <c r="F349">
        <f t="shared" si="17"/>
        <v>24</v>
      </c>
    </row>
    <row r="350" spans="1:6" x14ac:dyDescent="0.35">
      <c r="A350" t="s">
        <v>1831</v>
      </c>
      <c r="B350">
        <v>7</v>
      </c>
      <c r="D350">
        <f t="shared" si="15"/>
        <v>116</v>
      </c>
      <c r="E350" t="str">
        <f t="shared" si="16"/>
        <v>Győri SZC Lukács Sándor Járműipari és Gépészeti Technikum és Kollégium Specializált gép- és járműgyártás</v>
      </c>
      <c r="F350">
        <f t="shared" si="17"/>
        <v>7</v>
      </c>
    </row>
    <row r="351" spans="1:6" x14ac:dyDescent="0.35">
      <c r="A351" t="s">
        <v>1832</v>
      </c>
      <c r="B351">
        <v>11</v>
      </c>
      <c r="D351">
        <f t="shared" si="15"/>
        <v>86</v>
      </c>
      <c r="E351" t="str">
        <f t="shared" si="16"/>
        <v>Győri SZC Pálffy Miklós Kereskedelmi és Logisztikai Technikum Kereskedelem</v>
      </c>
      <c r="F351">
        <f t="shared" si="17"/>
        <v>11</v>
      </c>
    </row>
    <row r="352" spans="1:6" x14ac:dyDescent="0.35">
      <c r="A352" t="s">
        <v>1834</v>
      </c>
      <c r="B352">
        <v>38</v>
      </c>
      <c r="D352">
        <f t="shared" si="15"/>
        <v>86</v>
      </c>
      <c r="E352" t="str">
        <f t="shared" si="16"/>
        <v>Győri SZC Pattantyús-Ábrahám Géza Technikum Elektronika és elektrotechnika</v>
      </c>
      <c r="F352">
        <f t="shared" si="17"/>
        <v>38</v>
      </c>
    </row>
    <row r="353" spans="1:6" x14ac:dyDescent="0.35">
      <c r="A353" t="s">
        <v>1836</v>
      </c>
      <c r="B353">
        <v>49</v>
      </c>
      <c r="D353">
        <f t="shared" si="15"/>
        <v>56</v>
      </c>
      <c r="E353" t="str">
        <f t="shared" si="16"/>
        <v>Győri SZC Sport és Kreatív Technikum Kreatív</v>
      </c>
      <c r="F353">
        <f t="shared" si="17"/>
        <v>49</v>
      </c>
    </row>
    <row r="354" spans="1:6" x14ac:dyDescent="0.35">
      <c r="A354" t="s">
        <v>1837</v>
      </c>
      <c r="B354">
        <v>62</v>
      </c>
      <c r="D354">
        <f t="shared" si="15"/>
        <v>54</v>
      </c>
      <c r="E354" t="str">
        <f t="shared" si="16"/>
        <v>Győri SZC Sport és Kreatív Technikum Sport</v>
      </c>
      <c r="F354">
        <f t="shared" si="17"/>
        <v>62</v>
      </c>
    </row>
    <row r="355" spans="1:6" x14ac:dyDescent="0.35">
      <c r="A355" t="s">
        <v>1848</v>
      </c>
      <c r="B355">
        <v>90</v>
      </c>
      <c r="D355">
        <f t="shared" si="15"/>
        <v>92</v>
      </c>
      <c r="E355" t="str">
        <f t="shared" si="16"/>
        <v>Gyulai SZC Harruckern János Technikum, Szakképző Iskola és Kollégium Egészségügy</v>
      </c>
      <c r="F355">
        <f t="shared" si="17"/>
        <v>90</v>
      </c>
    </row>
    <row r="356" spans="1:6" x14ac:dyDescent="0.35">
      <c r="A356" t="s">
        <v>1849</v>
      </c>
      <c r="B356">
        <v>33</v>
      </c>
      <c r="D356">
        <f t="shared" si="15"/>
        <v>95</v>
      </c>
      <c r="E356" t="str">
        <f t="shared" si="16"/>
        <v>Gyulai SZC Harruckern János Technikum, Szakképző Iskola és Kollégium Élelmiszeripar</v>
      </c>
      <c r="F356">
        <f t="shared" si="17"/>
        <v>33</v>
      </c>
    </row>
    <row r="357" spans="1:6" x14ac:dyDescent="0.35">
      <c r="A357" t="s">
        <v>1850</v>
      </c>
      <c r="B357">
        <v>4</v>
      </c>
      <c r="D357">
        <f t="shared" si="15"/>
        <v>88</v>
      </c>
      <c r="E357" t="str">
        <f t="shared" si="16"/>
        <v>Gyulai SZC Harruckern János Technikum, Szakképző Iskola és Kollégium Előkész</v>
      </c>
      <c r="F357">
        <f t="shared" si="17"/>
        <v>4</v>
      </c>
    </row>
    <row r="358" spans="1:6" x14ac:dyDescent="0.35">
      <c r="A358" t="s">
        <v>1851</v>
      </c>
      <c r="B358">
        <v>10</v>
      </c>
      <c r="D358">
        <f t="shared" si="15"/>
        <v>90</v>
      </c>
      <c r="E358" t="str">
        <f t="shared" si="16"/>
        <v>Gyulai SZC Harruckern János Technikum, Szakképző Iskola és Kollégium Építőipar</v>
      </c>
      <c r="F358">
        <f t="shared" si="17"/>
        <v>10</v>
      </c>
    </row>
    <row r="359" spans="1:6" x14ac:dyDescent="0.35">
      <c r="A359" t="s">
        <v>1852</v>
      </c>
      <c r="B359">
        <v>6</v>
      </c>
      <c r="D359">
        <f t="shared" si="15"/>
        <v>95</v>
      </c>
      <c r="E359" t="str">
        <f t="shared" si="16"/>
        <v>Gyulai SZC Harruckern János Technikum, Szakképző Iskola és Kollégium Épületgépészet</v>
      </c>
      <c r="F359">
        <f t="shared" si="17"/>
        <v>6</v>
      </c>
    </row>
    <row r="360" spans="1:6" x14ac:dyDescent="0.35">
      <c r="A360" t="s">
        <v>1853</v>
      </c>
      <c r="B360">
        <v>17</v>
      </c>
      <c r="D360">
        <f t="shared" si="15"/>
        <v>97</v>
      </c>
      <c r="E360" t="str">
        <f t="shared" si="16"/>
        <v>Gyulai SZC Harruckern János Technikum, Szakképző Iskola és Kollégium Fa- és bútoripar</v>
      </c>
      <c r="F360">
        <f t="shared" si="17"/>
        <v>17</v>
      </c>
    </row>
    <row r="361" spans="1:6" x14ac:dyDescent="0.35">
      <c r="A361" t="s">
        <v>3301</v>
      </c>
      <c r="B361">
        <v>9</v>
      </c>
      <c r="D361">
        <f t="shared" si="15"/>
        <v>88</v>
      </c>
      <c r="E361" t="str">
        <f t="shared" si="16"/>
        <v>Gyulai SZC Harruckern János Technikum, Szakképző Iskola és Kollégium Kreatív</v>
      </c>
      <c r="F361">
        <f t="shared" si="17"/>
        <v>9</v>
      </c>
    </row>
    <row r="362" spans="1:6" x14ac:dyDescent="0.35">
      <c r="A362" t="s">
        <v>1859</v>
      </c>
      <c r="B362">
        <v>10</v>
      </c>
      <c r="D362">
        <f t="shared" si="15"/>
        <v>90</v>
      </c>
      <c r="E362" t="str">
        <f t="shared" si="16"/>
        <v>Gyulai SZC Harruckern János Technikum, Szakképző Iskola és Kollégium Szépészet</v>
      </c>
      <c r="F362">
        <f t="shared" si="17"/>
        <v>10</v>
      </c>
    </row>
    <row r="363" spans="1:6" x14ac:dyDescent="0.35">
      <c r="A363" t="s">
        <v>1860</v>
      </c>
      <c r="B363">
        <v>12</v>
      </c>
      <c r="D363">
        <f t="shared" si="15"/>
        <v>90</v>
      </c>
      <c r="E363" t="str">
        <f t="shared" si="16"/>
        <v>Gyulai SZC Harruckern János Technikum, Szakképző Iskola és Kollégium Szociális</v>
      </c>
      <c r="F363">
        <f t="shared" si="17"/>
        <v>12</v>
      </c>
    </row>
    <row r="364" spans="1:6" x14ac:dyDescent="0.35">
      <c r="A364" t="s">
        <v>1861</v>
      </c>
      <c r="B364">
        <v>1</v>
      </c>
      <c r="D364">
        <f t="shared" si="15"/>
        <v>101</v>
      </c>
      <c r="E364" t="str">
        <f t="shared" si="16"/>
        <v>Gyulai SZC Harruckern János Technikum, Szakképző Iskola és Kollégium Turizmus-vendéglátás</v>
      </c>
      <c r="F364">
        <f t="shared" si="17"/>
        <v>1</v>
      </c>
    </row>
    <row r="365" spans="1:6" x14ac:dyDescent="0.35">
      <c r="A365" t="s">
        <v>1862</v>
      </c>
      <c r="B365">
        <v>23</v>
      </c>
      <c r="D365">
        <f t="shared" si="15"/>
        <v>89</v>
      </c>
      <c r="E365" t="str">
        <f t="shared" si="16"/>
        <v>Gyulai SZC Kossuth Lajos Technikum, Szakképző Iskola és Kollégium Egészségügy</v>
      </c>
      <c r="F365">
        <f t="shared" si="17"/>
        <v>23</v>
      </c>
    </row>
    <row r="366" spans="1:6" x14ac:dyDescent="0.35">
      <c r="A366" t="s">
        <v>1867</v>
      </c>
      <c r="B366">
        <v>8</v>
      </c>
      <c r="D366">
        <f t="shared" si="15"/>
        <v>104</v>
      </c>
      <c r="E366" t="str">
        <f t="shared" si="16"/>
        <v>Gyulai SZC Kossuth Lajos Technikum, Szakképző Iskola és Kollégium Gazdálkodás és menedzsment</v>
      </c>
      <c r="F366">
        <f t="shared" si="17"/>
        <v>8</v>
      </c>
    </row>
    <row r="367" spans="1:6" x14ac:dyDescent="0.35">
      <c r="A367" t="s">
        <v>1868</v>
      </c>
      <c r="B367">
        <v>9</v>
      </c>
      <c r="D367">
        <f t="shared" si="15"/>
        <v>86</v>
      </c>
      <c r="E367" t="str">
        <f t="shared" si="16"/>
        <v>Gyulai SZC Kossuth Lajos Technikum, Szakképző Iskola és Kollégium Gépészet</v>
      </c>
      <c r="F367">
        <f t="shared" si="17"/>
        <v>9</v>
      </c>
    </row>
    <row r="368" spans="1:6" x14ac:dyDescent="0.35">
      <c r="A368" t="s">
        <v>1887</v>
      </c>
      <c r="B368">
        <v>14</v>
      </c>
      <c r="D368">
        <f t="shared" si="15"/>
        <v>99</v>
      </c>
      <c r="E368" t="str">
        <f t="shared" si="16"/>
        <v>Gyulai SZC Székely Mihály Technikum, Szakképző Iskola és Kollégium Turizmus-vendéglátás</v>
      </c>
      <c r="F368">
        <f t="shared" si="17"/>
        <v>14</v>
      </c>
    </row>
    <row r="369" spans="1:6" x14ac:dyDescent="0.35">
      <c r="A369" t="s">
        <v>3302</v>
      </c>
      <c r="B369">
        <v>19</v>
      </c>
      <c r="D369">
        <f t="shared" si="15"/>
        <v>93</v>
      </c>
      <c r="E369" t="str">
        <f t="shared" si="16"/>
        <v>Gyulai SZC Szigeti Endre Technikum és Szakképző Iskola Gazdálkodás és menedzsment</v>
      </c>
      <c r="F369">
        <f t="shared" si="17"/>
        <v>19</v>
      </c>
    </row>
    <row r="370" spans="1:6" x14ac:dyDescent="0.35">
      <c r="A370" t="s">
        <v>1888</v>
      </c>
      <c r="B370">
        <v>4</v>
      </c>
      <c r="D370">
        <f t="shared" si="15"/>
        <v>75</v>
      </c>
      <c r="E370" t="str">
        <f t="shared" si="16"/>
        <v>Gyulai SZC Szigeti Endre Technikum és Szakképző Iskola Gépészet</v>
      </c>
      <c r="F370">
        <f t="shared" si="17"/>
        <v>4</v>
      </c>
    </row>
    <row r="371" spans="1:6" x14ac:dyDescent="0.35">
      <c r="A371" t="s">
        <v>1894</v>
      </c>
      <c r="B371">
        <v>14</v>
      </c>
      <c r="D371">
        <f t="shared" si="15"/>
        <v>99</v>
      </c>
      <c r="E371" t="str">
        <f t="shared" si="16"/>
        <v>Heves Megyei SZC Bornemissza Gergely Technikum, Szakképző Iskola és Kollégium Építőipar</v>
      </c>
      <c r="F371">
        <f t="shared" si="17"/>
        <v>14</v>
      </c>
    </row>
    <row r="372" spans="1:6" x14ac:dyDescent="0.35">
      <c r="A372" t="s">
        <v>1900</v>
      </c>
      <c r="B372">
        <v>15</v>
      </c>
      <c r="D372">
        <f t="shared" si="15"/>
        <v>123</v>
      </c>
      <c r="E372" t="str">
        <f t="shared" si="16"/>
        <v>Heves Megyei SZC Bornemissza Gergely Technikum, Szakképző Iskola és Kollégium Specializált gép- és járműgyártás</v>
      </c>
      <c r="F372">
        <f t="shared" si="17"/>
        <v>15</v>
      </c>
    </row>
    <row r="373" spans="1:6" x14ac:dyDescent="0.35">
      <c r="A373" t="s">
        <v>1911</v>
      </c>
      <c r="B373">
        <v>10</v>
      </c>
      <c r="D373">
        <f t="shared" si="15"/>
        <v>119</v>
      </c>
      <c r="E373" t="str">
        <f t="shared" si="16"/>
        <v>Heves Megyei SZC Damjanich János Technikum, Szakképző Iskola és Kollégium Specializált gép- és járműgyártás</v>
      </c>
      <c r="F373">
        <f t="shared" si="17"/>
        <v>10</v>
      </c>
    </row>
    <row r="374" spans="1:6" x14ac:dyDescent="0.35">
      <c r="A374" t="s">
        <v>1913</v>
      </c>
      <c r="B374">
        <v>17</v>
      </c>
      <c r="D374">
        <f t="shared" si="15"/>
        <v>114</v>
      </c>
      <c r="E374" t="str">
        <f t="shared" si="16"/>
        <v>Heves Megyei SZC József Attila Technikum, Szakképző Iskola és Kollégium Elektronika és elektrotechnika</v>
      </c>
      <c r="F374">
        <f t="shared" si="17"/>
        <v>17</v>
      </c>
    </row>
    <row r="375" spans="1:6" x14ac:dyDescent="0.35">
      <c r="A375" t="s">
        <v>1915</v>
      </c>
      <c r="B375">
        <v>14</v>
      </c>
      <c r="D375">
        <f t="shared" si="15"/>
        <v>93</v>
      </c>
      <c r="E375" t="str">
        <f t="shared" si="16"/>
        <v>Heves Megyei SZC József Attila Technikum, Szakképző Iskola és Kollégium Építőipar</v>
      </c>
      <c r="F375">
        <f t="shared" si="17"/>
        <v>14</v>
      </c>
    </row>
    <row r="376" spans="1:6" x14ac:dyDescent="0.35">
      <c r="A376" t="s">
        <v>3303</v>
      </c>
      <c r="B376">
        <v>17</v>
      </c>
      <c r="D376">
        <f t="shared" si="15"/>
        <v>91</v>
      </c>
      <c r="E376" t="str">
        <f t="shared" si="16"/>
        <v>Heves Megyei SZC József Attila Technikum, Szakképző Iskola és Kollégium Kreatív</v>
      </c>
      <c r="F376">
        <f t="shared" si="17"/>
        <v>17</v>
      </c>
    </row>
    <row r="377" spans="1:6" x14ac:dyDescent="0.35">
      <c r="A377" t="s">
        <v>1919</v>
      </c>
      <c r="B377">
        <v>16</v>
      </c>
      <c r="D377">
        <f t="shared" si="15"/>
        <v>93</v>
      </c>
      <c r="E377" t="str">
        <f t="shared" si="16"/>
        <v>Heves Megyei SZC József Attila Technikum, Szakképző Iskola és Kollégium Szépészet</v>
      </c>
      <c r="F377">
        <f t="shared" si="17"/>
        <v>16</v>
      </c>
    </row>
    <row r="378" spans="1:6" x14ac:dyDescent="0.35">
      <c r="A378" t="s">
        <v>1921</v>
      </c>
      <c r="B378">
        <v>84</v>
      </c>
      <c r="D378">
        <f t="shared" si="15"/>
        <v>109</v>
      </c>
      <c r="E378" t="str">
        <f t="shared" si="16"/>
        <v>Heves Megyei SZC Kossuth Zsuzsanna Technikum, Szakképző Iskola, Kollégium és Könyvtár Egészségügy</v>
      </c>
      <c r="F378">
        <f t="shared" si="17"/>
        <v>84</v>
      </c>
    </row>
    <row r="379" spans="1:6" x14ac:dyDescent="0.35">
      <c r="A379" t="s">
        <v>1926</v>
      </c>
      <c r="B379">
        <v>13</v>
      </c>
      <c r="D379">
        <f t="shared" si="15"/>
        <v>94</v>
      </c>
      <c r="E379" t="str">
        <f t="shared" si="16"/>
        <v>Heves Megyei SZC Március 15. Technikum, Szakképző Iskola és Kollégium Kereskedelem</v>
      </c>
      <c r="F379">
        <f t="shared" si="17"/>
        <v>13</v>
      </c>
    </row>
    <row r="380" spans="1:6" x14ac:dyDescent="0.35">
      <c r="A380" t="s">
        <v>1934</v>
      </c>
      <c r="B380">
        <v>13</v>
      </c>
      <c r="D380">
        <f t="shared" si="15"/>
        <v>86</v>
      </c>
      <c r="E380" t="str">
        <f t="shared" si="16"/>
        <v>Heves Megyei SZC Remenyik Zsigmond Technikum Közlekedés és szállítmányozás</v>
      </c>
      <c r="F380">
        <f t="shared" si="17"/>
        <v>13</v>
      </c>
    </row>
    <row r="381" spans="1:6" x14ac:dyDescent="0.35">
      <c r="A381" t="s">
        <v>3304</v>
      </c>
      <c r="B381">
        <v>19</v>
      </c>
      <c r="D381">
        <f t="shared" si="15"/>
        <v>111</v>
      </c>
      <c r="E381" t="str">
        <f t="shared" si="16"/>
        <v>Heves Megyei SZC Sárvári Kálmán Technikum, Szakképző Iskola és Kollégium Gazdálkodás és menedzsment</v>
      </c>
      <c r="F381">
        <f t="shared" si="17"/>
        <v>19</v>
      </c>
    </row>
    <row r="382" spans="1:6" x14ac:dyDescent="0.35">
      <c r="A382" t="s">
        <v>1940</v>
      </c>
      <c r="B382">
        <v>18</v>
      </c>
      <c r="D382">
        <f t="shared" si="15"/>
        <v>105</v>
      </c>
      <c r="E382" t="str">
        <f t="shared" si="16"/>
        <v>Heves Megyei SZC Sárvári Kálmán Technikum, Szakképző Iskola és Kollégium Turizmus-vendéglátás</v>
      </c>
      <c r="F382">
        <f t="shared" si="17"/>
        <v>18</v>
      </c>
    </row>
    <row r="383" spans="1:6" x14ac:dyDescent="0.35">
      <c r="A383" t="s">
        <v>1944</v>
      </c>
      <c r="B383">
        <v>26</v>
      </c>
      <c r="D383">
        <f t="shared" si="15"/>
        <v>99</v>
      </c>
      <c r="E383" t="str">
        <f t="shared" si="16"/>
        <v>Hódmezővásárhelyi SZC Corvin Mátyás Technikum és Szakképző Iskola Egészségügyi technika</v>
      </c>
      <c r="F383">
        <f t="shared" si="17"/>
        <v>26</v>
      </c>
    </row>
    <row r="384" spans="1:6" x14ac:dyDescent="0.35">
      <c r="A384" t="s">
        <v>1945</v>
      </c>
      <c r="B384">
        <v>90</v>
      </c>
      <c r="D384">
        <f t="shared" si="15"/>
        <v>108</v>
      </c>
      <c r="E384" t="str">
        <f t="shared" si="16"/>
        <v>Hódmezővásárhelyi SZC Corvin Mátyás Technikum és Szakképző Iskola Elektronika és elektrotechnika</v>
      </c>
      <c r="F384">
        <f t="shared" si="17"/>
        <v>90</v>
      </c>
    </row>
    <row r="385" spans="1:6" x14ac:dyDescent="0.35">
      <c r="A385" t="s">
        <v>1946</v>
      </c>
      <c r="B385">
        <v>156</v>
      </c>
      <c r="D385">
        <f t="shared" si="15"/>
        <v>87</v>
      </c>
      <c r="E385" t="str">
        <f t="shared" si="16"/>
        <v>Hódmezővásárhelyi SZC Corvin Mátyás Technikum és Szakképző Iskola Építőipar</v>
      </c>
      <c r="F385">
        <f t="shared" si="17"/>
        <v>156</v>
      </c>
    </row>
    <row r="386" spans="1:6" x14ac:dyDescent="0.35">
      <c r="A386" t="s">
        <v>3305</v>
      </c>
      <c r="B386">
        <v>29</v>
      </c>
      <c r="D386">
        <f t="shared" si="15"/>
        <v>94</v>
      </c>
      <c r="E386" t="str">
        <f t="shared" si="16"/>
        <v>Hódmezővásárhelyi SZC Corvin Mátyás Technikum és Szakképző Iskola Fa- és bútoripar</v>
      </c>
      <c r="F386">
        <f t="shared" si="17"/>
        <v>29</v>
      </c>
    </row>
    <row r="387" spans="1:6" x14ac:dyDescent="0.35">
      <c r="A387" t="s">
        <v>1947</v>
      </c>
      <c r="B387">
        <v>18</v>
      </c>
      <c r="D387">
        <f t="shared" ref="D387:D450" si="18">LEN(A387)</f>
        <v>86</v>
      </c>
      <c r="E387" t="str">
        <f t="shared" ref="E387:E450" si="19">LEFT(A387,D387-12)</f>
        <v>Hódmezővásárhelyi SZC Corvin Mátyás Technikum és Szakképző Iskola Gépészet</v>
      </c>
      <c r="F387">
        <f t="shared" ref="F387:F450" si="20">B387</f>
        <v>18</v>
      </c>
    </row>
    <row r="388" spans="1:6" x14ac:dyDescent="0.35">
      <c r="A388" t="s">
        <v>1948</v>
      </c>
      <c r="B388">
        <v>42</v>
      </c>
      <c r="D388">
        <f t="shared" si="18"/>
        <v>90</v>
      </c>
      <c r="E388" t="str">
        <f t="shared" si="19"/>
        <v>Hódmezővásárhelyi SZC Corvin Mátyás Technikum és Szakképző Iskola Kereskedelem</v>
      </c>
      <c r="F388">
        <f t="shared" si="20"/>
        <v>42</v>
      </c>
    </row>
    <row r="389" spans="1:6" x14ac:dyDescent="0.35">
      <c r="A389" t="s">
        <v>1949</v>
      </c>
      <c r="B389">
        <v>30</v>
      </c>
      <c r="D389">
        <f t="shared" si="18"/>
        <v>85</v>
      </c>
      <c r="E389" t="str">
        <f t="shared" si="19"/>
        <v>Hódmezővásárhelyi SZC Corvin Mátyás Technikum és Szakképző Iskola Kreatív</v>
      </c>
      <c r="F389">
        <f t="shared" si="20"/>
        <v>30</v>
      </c>
    </row>
    <row r="390" spans="1:6" x14ac:dyDescent="0.35">
      <c r="A390" t="s">
        <v>1950</v>
      </c>
      <c r="B390">
        <v>10</v>
      </c>
      <c r="D390">
        <f t="shared" si="18"/>
        <v>111</v>
      </c>
      <c r="E390" t="str">
        <f t="shared" si="19"/>
        <v>Hódmezővásárhelyi SZC Corvin Mátyás Technikum és Szakképző Iskola Specializált gép- és járműgyártás</v>
      </c>
      <c r="F390">
        <f t="shared" si="20"/>
        <v>10</v>
      </c>
    </row>
    <row r="391" spans="1:6" x14ac:dyDescent="0.35">
      <c r="A391" t="s">
        <v>3306</v>
      </c>
      <c r="B391">
        <v>16</v>
      </c>
      <c r="D391">
        <f t="shared" si="18"/>
        <v>87</v>
      </c>
      <c r="E391" t="str">
        <f t="shared" si="19"/>
        <v>Hódmezővásárhelyi SZC Corvin Mátyás Technikum és Szakképző Iskola Szépészet</v>
      </c>
      <c r="F391">
        <f t="shared" si="20"/>
        <v>16</v>
      </c>
    </row>
    <row r="392" spans="1:6" x14ac:dyDescent="0.35">
      <c r="A392" t="s">
        <v>1951</v>
      </c>
      <c r="B392">
        <v>65</v>
      </c>
      <c r="D392">
        <f t="shared" si="18"/>
        <v>98</v>
      </c>
      <c r="E392" t="str">
        <f t="shared" si="19"/>
        <v>Hódmezővásárhelyi SZC Corvin Mátyás Technikum és Szakképző Iskola Turizmus-vendéglátás</v>
      </c>
      <c r="F392">
        <f t="shared" si="20"/>
        <v>65</v>
      </c>
    </row>
    <row r="393" spans="1:6" x14ac:dyDescent="0.35">
      <c r="A393" t="s">
        <v>1952</v>
      </c>
      <c r="B393">
        <v>27</v>
      </c>
      <c r="D393">
        <f t="shared" si="18"/>
        <v>128</v>
      </c>
      <c r="E393" t="str">
        <f t="shared" si="19"/>
        <v>Hódmezővásárhelyi SZC Csongrádi Sághy Mihály Technikum, Szakképző Iskola és Kollégium Elektronika és elektrotechnika</v>
      </c>
      <c r="F393">
        <f t="shared" si="20"/>
        <v>27</v>
      </c>
    </row>
    <row r="394" spans="1:6" x14ac:dyDescent="0.35">
      <c r="A394" t="s">
        <v>1953</v>
      </c>
      <c r="B394">
        <v>103</v>
      </c>
      <c r="D394">
        <f t="shared" si="18"/>
        <v>107</v>
      </c>
      <c r="E394" t="str">
        <f t="shared" si="19"/>
        <v>Hódmezővásárhelyi SZC Csongrádi Sághy Mihály Technikum, Szakképző Iskola és Kollégium Építőipar</v>
      </c>
      <c r="F394">
        <f t="shared" si="20"/>
        <v>103</v>
      </c>
    </row>
    <row r="395" spans="1:6" x14ac:dyDescent="0.35">
      <c r="A395" t="s">
        <v>1954</v>
      </c>
      <c r="B395">
        <v>30</v>
      </c>
      <c r="D395">
        <f t="shared" si="18"/>
        <v>112</v>
      </c>
      <c r="E395" t="str">
        <f t="shared" si="19"/>
        <v>Hódmezővásárhelyi SZC Csongrádi Sághy Mihály Technikum, Szakképző Iskola és Kollégium Épületgépészet</v>
      </c>
      <c r="F395">
        <f t="shared" si="20"/>
        <v>30</v>
      </c>
    </row>
    <row r="396" spans="1:6" x14ac:dyDescent="0.35">
      <c r="A396" t="s">
        <v>1955</v>
      </c>
      <c r="B396">
        <v>11</v>
      </c>
      <c r="D396">
        <f t="shared" si="18"/>
        <v>114</v>
      </c>
      <c r="E396" t="str">
        <f t="shared" si="19"/>
        <v>Hódmezővásárhelyi SZC Csongrádi Sághy Mihály Technikum, Szakképző Iskola és Kollégium Fa- és bútoripar</v>
      </c>
      <c r="F396">
        <f t="shared" si="20"/>
        <v>11</v>
      </c>
    </row>
    <row r="397" spans="1:6" x14ac:dyDescent="0.35">
      <c r="A397" t="s">
        <v>1956</v>
      </c>
      <c r="B397">
        <v>3</v>
      </c>
      <c r="D397">
        <f t="shared" si="18"/>
        <v>106</v>
      </c>
      <c r="E397" t="str">
        <f t="shared" si="19"/>
        <v>Hódmezővásárhelyi SZC Csongrádi Sághy Mihály Technikum, Szakképző Iskola és Kollégium Gépészet</v>
      </c>
      <c r="F397">
        <f t="shared" si="20"/>
        <v>3</v>
      </c>
    </row>
    <row r="398" spans="1:6" x14ac:dyDescent="0.35">
      <c r="A398" t="s">
        <v>1958</v>
      </c>
      <c r="B398">
        <v>12</v>
      </c>
      <c r="D398">
        <f t="shared" si="18"/>
        <v>127</v>
      </c>
      <c r="E398" t="str">
        <f t="shared" si="19"/>
        <v>Hódmezővásárhelyi SZC Csongrádi Sághy Mihály Technikum, Szakképző Iskola és Kollégium Közlekedés és szállítmányozás</v>
      </c>
      <c r="F398">
        <f t="shared" si="20"/>
        <v>12</v>
      </c>
    </row>
    <row r="399" spans="1:6" x14ac:dyDescent="0.35">
      <c r="A399" t="s">
        <v>1959</v>
      </c>
      <c r="B399">
        <v>30</v>
      </c>
      <c r="D399">
        <f t="shared" si="18"/>
        <v>118</v>
      </c>
      <c r="E399" t="str">
        <f t="shared" si="19"/>
        <v>Hódmezővásárhelyi SZC Csongrádi Sághy Mihály Technikum, Szakképző Iskola és Kollégium Turizmus-vendéglátás</v>
      </c>
      <c r="F399">
        <f t="shared" si="20"/>
        <v>30</v>
      </c>
    </row>
    <row r="400" spans="1:6" x14ac:dyDescent="0.35">
      <c r="A400" t="s">
        <v>1960</v>
      </c>
      <c r="B400">
        <v>7</v>
      </c>
      <c r="D400">
        <f t="shared" si="18"/>
        <v>69</v>
      </c>
      <c r="E400" t="str">
        <f t="shared" si="19"/>
        <v>Hódmezővásárhelyi SZC Eötvös József Technikum Egészségügy</v>
      </c>
      <c r="F400">
        <f t="shared" si="20"/>
        <v>7</v>
      </c>
    </row>
    <row r="401" spans="1:6" x14ac:dyDescent="0.35">
      <c r="A401" t="s">
        <v>1962</v>
      </c>
      <c r="B401">
        <v>23</v>
      </c>
      <c r="D401">
        <f t="shared" si="18"/>
        <v>84</v>
      </c>
      <c r="E401" t="str">
        <f t="shared" si="19"/>
        <v>Hódmezővásárhelyi SZC Eötvös József Technikum Gazdálkodás és menedzsment</v>
      </c>
      <c r="F401">
        <f t="shared" si="20"/>
        <v>23</v>
      </c>
    </row>
    <row r="402" spans="1:6" x14ac:dyDescent="0.35">
      <c r="A402" t="s">
        <v>1966</v>
      </c>
      <c r="B402">
        <v>10</v>
      </c>
      <c r="D402">
        <f t="shared" si="18"/>
        <v>67</v>
      </c>
      <c r="E402" t="str">
        <f t="shared" si="19"/>
        <v>Hódmezővásárhelyi SZC Eötvös József Technikum Szépészet</v>
      </c>
      <c r="F402">
        <f t="shared" si="20"/>
        <v>10</v>
      </c>
    </row>
    <row r="403" spans="1:6" x14ac:dyDescent="0.35">
      <c r="A403" t="s">
        <v>3307</v>
      </c>
      <c r="B403">
        <v>42</v>
      </c>
      <c r="D403">
        <f t="shared" si="18"/>
        <v>105</v>
      </c>
      <c r="E403" t="str">
        <f t="shared" si="19"/>
        <v>Hódmezővásárhelyi SZC Makói Návay Lajos Technikum és Kollégium Elektronika és elektrotechnika</v>
      </c>
      <c r="F403">
        <f t="shared" si="20"/>
        <v>42</v>
      </c>
    </row>
    <row r="404" spans="1:6" x14ac:dyDescent="0.35">
      <c r="A404" t="s">
        <v>1967</v>
      </c>
      <c r="B404">
        <v>27</v>
      </c>
      <c r="D404">
        <f t="shared" si="18"/>
        <v>84</v>
      </c>
      <c r="E404" t="str">
        <f t="shared" si="19"/>
        <v>Hódmezővásárhelyi SZC Makói Návay Lajos Technikum és Kollégium Építőipar</v>
      </c>
      <c r="F404">
        <f t="shared" si="20"/>
        <v>27</v>
      </c>
    </row>
    <row r="405" spans="1:6" x14ac:dyDescent="0.35">
      <c r="A405" t="s">
        <v>1968</v>
      </c>
      <c r="B405">
        <v>22</v>
      </c>
      <c r="D405">
        <f t="shared" si="18"/>
        <v>101</v>
      </c>
      <c r="E405" t="str">
        <f t="shared" si="19"/>
        <v>Hódmezővásárhelyi SZC Makói Návay Lajos Technikum és Kollégium Gazdálkodás és menedzsment</v>
      </c>
      <c r="F405">
        <f t="shared" si="20"/>
        <v>22</v>
      </c>
    </row>
    <row r="406" spans="1:6" x14ac:dyDescent="0.35">
      <c r="A406" t="s">
        <v>1970</v>
      </c>
      <c r="B406">
        <v>4</v>
      </c>
      <c r="D406">
        <f t="shared" si="18"/>
        <v>99</v>
      </c>
      <c r="E406" t="str">
        <f t="shared" si="19"/>
        <v>Hódmezővásárhelyi SZC Makói Návay Lajos Technikum és Kollégium Informatika és távközlés</v>
      </c>
      <c r="F406">
        <f t="shared" si="20"/>
        <v>4</v>
      </c>
    </row>
    <row r="407" spans="1:6" x14ac:dyDescent="0.35">
      <c r="A407" t="s">
        <v>1971</v>
      </c>
      <c r="B407">
        <v>14</v>
      </c>
      <c r="D407">
        <f t="shared" si="18"/>
        <v>87</v>
      </c>
      <c r="E407" t="str">
        <f t="shared" si="19"/>
        <v>Hódmezővásárhelyi SZC Makói Návay Lajos Technikum és Kollégium Kereskedelem</v>
      </c>
      <c r="F407">
        <f t="shared" si="20"/>
        <v>14</v>
      </c>
    </row>
    <row r="408" spans="1:6" x14ac:dyDescent="0.35">
      <c r="A408" t="s">
        <v>1972</v>
      </c>
      <c r="B408">
        <v>5</v>
      </c>
      <c r="D408">
        <f t="shared" si="18"/>
        <v>104</v>
      </c>
      <c r="E408" t="str">
        <f t="shared" si="19"/>
        <v>Hódmezővásárhelyi SZC Makói Návay Lajos Technikum és Kollégium Közlekedés és szállítmányozás</v>
      </c>
      <c r="F408">
        <f t="shared" si="20"/>
        <v>5</v>
      </c>
    </row>
    <row r="409" spans="1:6" x14ac:dyDescent="0.35">
      <c r="A409" t="s">
        <v>1974</v>
      </c>
      <c r="B409">
        <v>12</v>
      </c>
      <c r="D409">
        <f t="shared" si="18"/>
        <v>95</v>
      </c>
      <c r="E409" t="str">
        <f t="shared" si="19"/>
        <v>Hódmezővásárhelyi SZC Makói Návay Lajos Technikum és Kollégium Turizmus-vendéglátás</v>
      </c>
      <c r="F409">
        <f t="shared" si="20"/>
        <v>12</v>
      </c>
    </row>
    <row r="410" spans="1:6" x14ac:dyDescent="0.35">
      <c r="A410" t="s">
        <v>1975</v>
      </c>
      <c r="B410">
        <v>9</v>
      </c>
      <c r="D410">
        <f t="shared" si="18"/>
        <v>77</v>
      </c>
      <c r="E410" t="str">
        <f t="shared" si="19"/>
        <v>Hódmezővásárhelyi SZC Szentesi Boros Sámuel Technikum Egészségügy</v>
      </c>
      <c r="F410">
        <f t="shared" si="20"/>
        <v>9</v>
      </c>
    </row>
    <row r="411" spans="1:6" x14ac:dyDescent="0.35">
      <c r="A411" t="s">
        <v>1976</v>
      </c>
      <c r="B411">
        <v>43</v>
      </c>
      <c r="D411">
        <f t="shared" si="18"/>
        <v>92</v>
      </c>
      <c r="E411" t="str">
        <f t="shared" si="19"/>
        <v>Hódmezővásárhelyi SZC Szentesi Boros Sámuel Technikum Gazdálkodás és menedzsment</v>
      </c>
      <c r="F411">
        <f t="shared" si="20"/>
        <v>43</v>
      </c>
    </row>
    <row r="412" spans="1:6" x14ac:dyDescent="0.35">
      <c r="A412" t="s">
        <v>1977</v>
      </c>
      <c r="B412">
        <v>19</v>
      </c>
      <c r="D412">
        <f t="shared" si="18"/>
        <v>95</v>
      </c>
      <c r="E412" t="str">
        <f t="shared" si="19"/>
        <v>Hódmezővásárhelyi SZC Szentesi Boros Sámuel Technikum Közlekedés és szállítmányozás</v>
      </c>
      <c r="F412">
        <f t="shared" si="20"/>
        <v>19</v>
      </c>
    </row>
    <row r="413" spans="1:6" x14ac:dyDescent="0.35">
      <c r="A413" t="s">
        <v>3308</v>
      </c>
      <c r="B413">
        <v>21</v>
      </c>
      <c r="D413">
        <f t="shared" si="18"/>
        <v>75</v>
      </c>
      <c r="E413" t="str">
        <f t="shared" si="19"/>
        <v>Hódmezővásárhelyi SZC Szentesi Boros Sámuel Technikum Szociális</v>
      </c>
      <c r="F413">
        <f t="shared" si="20"/>
        <v>21</v>
      </c>
    </row>
    <row r="414" spans="1:6" x14ac:dyDescent="0.35">
      <c r="A414" t="s">
        <v>1978</v>
      </c>
      <c r="B414">
        <v>39</v>
      </c>
      <c r="D414">
        <f t="shared" si="18"/>
        <v>96</v>
      </c>
      <c r="E414" t="str">
        <f t="shared" si="19"/>
        <v>Hódmezővásárhelyi SZC Szentesi Pollák Antal Technikum Elektronika és elektrotechnika</v>
      </c>
      <c r="F414">
        <f t="shared" si="20"/>
        <v>39</v>
      </c>
    </row>
    <row r="415" spans="1:6" x14ac:dyDescent="0.35">
      <c r="A415" t="s">
        <v>1979</v>
      </c>
      <c r="B415">
        <v>39</v>
      </c>
      <c r="D415">
        <f t="shared" si="18"/>
        <v>90</v>
      </c>
      <c r="E415" t="str">
        <f t="shared" si="19"/>
        <v>Hódmezővásárhelyi SZC Szentesi Pollák Antal Technikum Informatika és távközlés</v>
      </c>
      <c r="F415">
        <f t="shared" si="20"/>
        <v>39</v>
      </c>
    </row>
    <row r="416" spans="1:6" x14ac:dyDescent="0.35">
      <c r="A416" t="s">
        <v>1980</v>
      </c>
      <c r="B416">
        <v>51</v>
      </c>
      <c r="D416">
        <f t="shared" si="18"/>
        <v>98</v>
      </c>
      <c r="E416" t="str">
        <f t="shared" si="19"/>
        <v>Hódmezővásárhelyi SZC Szentesi Zsoldos Ferenc Technikum Elektronika és elektrotechnika</v>
      </c>
      <c r="F416">
        <f t="shared" si="20"/>
        <v>51</v>
      </c>
    </row>
    <row r="417" spans="1:6" x14ac:dyDescent="0.35">
      <c r="A417" t="s">
        <v>1982</v>
      </c>
      <c r="B417">
        <v>219</v>
      </c>
      <c r="D417">
        <f t="shared" si="18"/>
        <v>77</v>
      </c>
      <c r="E417" t="str">
        <f t="shared" si="19"/>
        <v>Hódmezővásárhelyi SZC Szentesi Zsoldos Ferenc Technikum Építőipar</v>
      </c>
      <c r="F417">
        <f t="shared" si="20"/>
        <v>219</v>
      </c>
    </row>
    <row r="418" spans="1:6" x14ac:dyDescent="0.35">
      <c r="A418" t="s">
        <v>1983</v>
      </c>
      <c r="B418">
        <v>69</v>
      </c>
      <c r="D418">
        <f t="shared" si="18"/>
        <v>82</v>
      </c>
      <c r="E418" t="str">
        <f t="shared" si="19"/>
        <v>Hódmezővásárhelyi SZC Szentesi Zsoldos Ferenc Technikum Épületgépészet</v>
      </c>
      <c r="F418">
        <f t="shared" si="20"/>
        <v>69</v>
      </c>
    </row>
    <row r="419" spans="1:6" x14ac:dyDescent="0.35">
      <c r="A419" t="s">
        <v>1984</v>
      </c>
      <c r="B419">
        <v>74</v>
      </c>
      <c r="D419">
        <f t="shared" si="18"/>
        <v>76</v>
      </c>
      <c r="E419" t="str">
        <f t="shared" si="19"/>
        <v>Hódmezővásárhelyi SZC Szentesi Zsoldos Ferenc Technikum Gépészet</v>
      </c>
      <c r="F419">
        <f t="shared" si="20"/>
        <v>74</v>
      </c>
    </row>
    <row r="420" spans="1:6" x14ac:dyDescent="0.35">
      <c r="A420" t="s">
        <v>1985</v>
      </c>
      <c r="B420">
        <v>50</v>
      </c>
      <c r="D420">
        <f t="shared" si="18"/>
        <v>80</v>
      </c>
      <c r="E420" t="str">
        <f t="shared" si="19"/>
        <v>Hódmezővásárhelyi SZC Szentesi Zsoldos Ferenc Technikum Kereskedelem</v>
      </c>
      <c r="F420">
        <f t="shared" si="20"/>
        <v>50</v>
      </c>
    </row>
    <row r="421" spans="1:6" x14ac:dyDescent="0.35">
      <c r="A421" t="s">
        <v>3309</v>
      </c>
      <c r="B421">
        <v>35</v>
      </c>
      <c r="D421">
        <f t="shared" si="18"/>
        <v>75</v>
      </c>
      <c r="E421" t="str">
        <f t="shared" si="19"/>
        <v>Hódmezővásárhelyi SZC Szentesi Zsoldos Ferenc Technikum Kreatív</v>
      </c>
      <c r="F421">
        <f t="shared" si="20"/>
        <v>35</v>
      </c>
    </row>
    <row r="422" spans="1:6" x14ac:dyDescent="0.35">
      <c r="A422" t="s">
        <v>1987</v>
      </c>
      <c r="B422">
        <v>41</v>
      </c>
      <c r="D422">
        <f t="shared" si="18"/>
        <v>101</v>
      </c>
      <c r="E422" t="str">
        <f t="shared" si="19"/>
        <v>Hódmezővásárhelyi SZC Szentesi Zsoldos Ferenc Technikum Specializált gép- és járműgyártás</v>
      </c>
      <c r="F422">
        <f t="shared" si="20"/>
        <v>41</v>
      </c>
    </row>
    <row r="423" spans="1:6" x14ac:dyDescent="0.35">
      <c r="A423" t="s">
        <v>1988</v>
      </c>
      <c r="B423">
        <v>52</v>
      </c>
      <c r="D423">
        <f t="shared" si="18"/>
        <v>77</v>
      </c>
      <c r="E423" t="str">
        <f t="shared" si="19"/>
        <v>Hódmezővásárhelyi SZC Szentesi Zsoldos Ferenc Technikum Szépészet</v>
      </c>
      <c r="F423">
        <f t="shared" si="20"/>
        <v>52</v>
      </c>
    </row>
    <row r="424" spans="1:6" x14ac:dyDescent="0.35">
      <c r="A424" t="s">
        <v>1996</v>
      </c>
      <c r="B424">
        <v>325</v>
      </c>
      <c r="D424">
        <f t="shared" si="18"/>
        <v>105</v>
      </c>
      <c r="E424" t="str">
        <f t="shared" si="19"/>
        <v>Kanizsay Dorottya Katolikus Gimnázium, Egészségügyi Technikum és Szakképző Iskola Egészségügy</v>
      </c>
      <c r="F424">
        <f t="shared" si="20"/>
        <v>325</v>
      </c>
    </row>
    <row r="425" spans="1:6" x14ac:dyDescent="0.35">
      <c r="A425" t="s">
        <v>1999</v>
      </c>
      <c r="B425">
        <v>12</v>
      </c>
      <c r="D425">
        <f t="shared" si="18"/>
        <v>59</v>
      </c>
      <c r="E425" t="str">
        <f t="shared" si="19"/>
        <v>Kaposvári SZC Barcsi Szakképző Iskola Építőipar</v>
      </c>
      <c r="F425">
        <f t="shared" si="20"/>
        <v>12</v>
      </c>
    </row>
    <row r="426" spans="1:6" x14ac:dyDescent="0.35">
      <c r="A426" t="s">
        <v>2000</v>
      </c>
      <c r="B426">
        <v>9</v>
      </c>
      <c r="D426">
        <f t="shared" si="18"/>
        <v>66</v>
      </c>
      <c r="E426" t="str">
        <f t="shared" si="19"/>
        <v>Kaposvári SZC Barcsi Szakképző Iskola Fa- és bútoripar</v>
      </c>
      <c r="F426">
        <f t="shared" si="20"/>
        <v>9</v>
      </c>
    </row>
    <row r="427" spans="1:6" x14ac:dyDescent="0.35">
      <c r="A427" t="s">
        <v>2001</v>
      </c>
      <c r="B427">
        <v>14</v>
      </c>
      <c r="D427">
        <f t="shared" si="18"/>
        <v>58</v>
      </c>
      <c r="E427" t="str">
        <f t="shared" si="19"/>
        <v>Kaposvári SZC Barcsi Szakképző Iskola Gépészet</v>
      </c>
      <c r="F427">
        <f t="shared" si="20"/>
        <v>14</v>
      </c>
    </row>
    <row r="428" spans="1:6" x14ac:dyDescent="0.35">
      <c r="A428" t="s">
        <v>2002</v>
      </c>
      <c r="B428">
        <v>16</v>
      </c>
      <c r="D428">
        <f t="shared" si="18"/>
        <v>62</v>
      </c>
      <c r="E428" t="str">
        <f t="shared" si="19"/>
        <v>Kaposvári SZC Barcsi Szakképző Iskola Kereskedelem</v>
      </c>
      <c r="F428">
        <f t="shared" si="20"/>
        <v>16</v>
      </c>
    </row>
    <row r="429" spans="1:6" x14ac:dyDescent="0.35">
      <c r="A429" t="s">
        <v>2003</v>
      </c>
      <c r="B429">
        <v>15</v>
      </c>
      <c r="D429">
        <f t="shared" si="18"/>
        <v>83</v>
      </c>
      <c r="E429" t="str">
        <f t="shared" si="19"/>
        <v>Kaposvári SZC Barcsi Szakképző Iskola Specializált gép- és járműgyártás</v>
      </c>
      <c r="F429">
        <f t="shared" si="20"/>
        <v>15</v>
      </c>
    </row>
    <row r="430" spans="1:6" x14ac:dyDescent="0.35">
      <c r="A430" t="s">
        <v>2004</v>
      </c>
      <c r="B430">
        <v>12</v>
      </c>
      <c r="D430">
        <f t="shared" si="18"/>
        <v>70</v>
      </c>
      <c r="E430" t="str">
        <f t="shared" si="19"/>
        <v>Kaposvári SZC Barcsi Szakképző Iskola Turizmus-vendéglátás</v>
      </c>
      <c r="F430">
        <f t="shared" si="20"/>
        <v>12</v>
      </c>
    </row>
    <row r="431" spans="1:6" x14ac:dyDescent="0.35">
      <c r="A431" t="s">
        <v>2011</v>
      </c>
      <c r="B431">
        <v>2</v>
      </c>
      <c r="D431">
        <f t="shared" si="18"/>
        <v>79</v>
      </c>
      <c r="E431" t="str">
        <f t="shared" si="19"/>
        <v>Kaposvári SZC Eötvös Loránd Műszaki Technikum és Kollégium Gépészet</v>
      </c>
      <c r="F431">
        <f t="shared" si="20"/>
        <v>2</v>
      </c>
    </row>
    <row r="432" spans="1:6" x14ac:dyDescent="0.35">
      <c r="A432" t="s">
        <v>2020</v>
      </c>
      <c r="B432">
        <v>21</v>
      </c>
      <c r="D432">
        <f t="shared" si="18"/>
        <v>89</v>
      </c>
      <c r="E432" t="str">
        <f t="shared" si="19"/>
        <v>Kaposvári SZC Jálics Ernő Szakképző Iskola és Szakiskola Turizmus-vendéglátás</v>
      </c>
      <c r="F432">
        <f t="shared" si="20"/>
        <v>21</v>
      </c>
    </row>
    <row r="433" spans="1:6" x14ac:dyDescent="0.35">
      <c r="A433" t="s">
        <v>2022</v>
      </c>
      <c r="B433">
        <v>80</v>
      </c>
      <c r="D433">
        <f t="shared" si="18"/>
        <v>80</v>
      </c>
      <c r="E433" t="str">
        <f t="shared" si="19"/>
        <v>Kaposvári SZC Lamping József Technikum és Szakképző Iskola Építőipar</v>
      </c>
      <c r="F433">
        <f t="shared" si="20"/>
        <v>80</v>
      </c>
    </row>
    <row r="434" spans="1:6" x14ac:dyDescent="0.35">
      <c r="A434" t="s">
        <v>2023</v>
      </c>
      <c r="B434">
        <v>18</v>
      </c>
      <c r="D434">
        <f t="shared" si="18"/>
        <v>85</v>
      </c>
      <c r="E434" t="str">
        <f t="shared" si="19"/>
        <v>Kaposvári SZC Lamping József Technikum és Szakképző Iskola Épületgépészet</v>
      </c>
      <c r="F434">
        <f t="shared" si="20"/>
        <v>18</v>
      </c>
    </row>
    <row r="435" spans="1:6" x14ac:dyDescent="0.35">
      <c r="A435" t="s">
        <v>2024</v>
      </c>
      <c r="B435">
        <v>15</v>
      </c>
      <c r="D435">
        <f t="shared" si="18"/>
        <v>87</v>
      </c>
      <c r="E435" t="str">
        <f t="shared" si="19"/>
        <v>Kaposvári SZC Lamping József Technikum és Szakképző Iskola Fa- és bútoripar</v>
      </c>
      <c r="F435">
        <f t="shared" si="20"/>
        <v>15</v>
      </c>
    </row>
    <row r="436" spans="1:6" x14ac:dyDescent="0.35">
      <c r="A436" t="s">
        <v>2026</v>
      </c>
      <c r="B436">
        <v>29</v>
      </c>
      <c r="D436">
        <f t="shared" si="18"/>
        <v>80</v>
      </c>
      <c r="E436" t="str">
        <f t="shared" si="19"/>
        <v>Kaposvári SZC Lamping József Technikum és Szakképző Iskola Szépészet</v>
      </c>
      <c r="F436">
        <f t="shared" si="20"/>
        <v>29</v>
      </c>
    </row>
    <row r="437" spans="1:6" x14ac:dyDescent="0.35">
      <c r="A437" t="s">
        <v>2027</v>
      </c>
      <c r="B437">
        <v>16</v>
      </c>
      <c r="D437">
        <f t="shared" si="18"/>
        <v>80</v>
      </c>
      <c r="E437" t="str">
        <f t="shared" si="19"/>
        <v>Kaposvári SZC Nagyatádi Ady Endre Technikum és Gimnázium Egészségügy</v>
      </c>
      <c r="F437">
        <f t="shared" si="20"/>
        <v>16</v>
      </c>
    </row>
    <row r="438" spans="1:6" x14ac:dyDescent="0.35">
      <c r="A438" t="s">
        <v>2034</v>
      </c>
      <c r="B438">
        <v>16</v>
      </c>
      <c r="D438">
        <f t="shared" si="18"/>
        <v>62</v>
      </c>
      <c r="E438" t="str">
        <f t="shared" si="19"/>
        <v>Kaposvári SZC Nagyatádi Szakképző Iskola Építőipar</v>
      </c>
      <c r="F438">
        <f t="shared" si="20"/>
        <v>16</v>
      </c>
    </row>
    <row r="439" spans="1:6" x14ac:dyDescent="0.35">
      <c r="A439" t="s">
        <v>2037</v>
      </c>
      <c r="B439">
        <v>24</v>
      </c>
      <c r="D439">
        <f t="shared" si="18"/>
        <v>73</v>
      </c>
      <c r="E439" t="str">
        <f t="shared" si="19"/>
        <v>Kaposvári SZC Nagyatádi Szakképző Iskola Turizmus-vendéglátás</v>
      </c>
      <c r="F439">
        <f t="shared" si="20"/>
        <v>24</v>
      </c>
    </row>
    <row r="440" spans="1:6" x14ac:dyDescent="0.35">
      <c r="A440" t="s">
        <v>2038</v>
      </c>
      <c r="B440">
        <v>26</v>
      </c>
      <c r="D440">
        <f t="shared" si="18"/>
        <v>91</v>
      </c>
      <c r="E440" t="str">
        <f t="shared" si="19"/>
        <v>Kaposvári SZC Noszlopy Gáspár Közgazdasági Technikum Gazdálkodás és menedzsment</v>
      </c>
      <c r="F440">
        <f t="shared" si="20"/>
        <v>26</v>
      </c>
    </row>
    <row r="441" spans="1:6" x14ac:dyDescent="0.35">
      <c r="A441" t="s">
        <v>2043</v>
      </c>
      <c r="B441">
        <v>4</v>
      </c>
      <c r="D441">
        <f t="shared" si="18"/>
        <v>99</v>
      </c>
      <c r="E441" t="str">
        <f t="shared" si="19"/>
        <v>Kaposvári SZC Rudnay Gyula Szakképző Iskola és Kollégium Elektronika és elektrotechnika</v>
      </c>
      <c r="F441">
        <f t="shared" si="20"/>
        <v>4</v>
      </c>
    </row>
    <row r="442" spans="1:6" x14ac:dyDescent="0.35">
      <c r="A442" t="s">
        <v>3310</v>
      </c>
      <c r="B442">
        <v>6</v>
      </c>
      <c r="D442">
        <f t="shared" si="18"/>
        <v>76</v>
      </c>
      <c r="E442" t="str">
        <f t="shared" si="19"/>
        <v>Kaposvári SZC Rudnay Gyula Szakképző Iskola és Kollégium Kreatív</v>
      </c>
      <c r="F442">
        <f t="shared" si="20"/>
        <v>6</v>
      </c>
    </row>
    <row r="443" spans="1:6" x14ac:dyDescent="0.35">
      <c r="A443" t="s">
        <v>2050</v>
      </c>
      <c r="B443">
        <v>49</v>
      </c>
      <c r="D443">
        <f t="shared" si="18"/>
        <v>93</v>
      </c>
      <c r="E443" t="str">
        <f t="shared" si="19"/>
        <v>Kaposvári SZC Széchenyi István Technikum és Szakképző Iskola Turizmus-vendéglátás</v>
      </c>
      <c r="F443">
        <f t="shared" si="20"/>
        <v>49</v>
      </c>
    </row>
    <row r="444" spans="1:6" x14ac:dyDescent="0.35">
      <c r="A444" t="s">
        <v>2051</v>
      </c>
      <c r="B444">
        <v>29</v>
      </c>
      <c r="D444">
        <f t="shared" si="18"/>
        <v>98</v>
      </c>
      <c r="E444" t="str">
        <f t="shared" si="19"/>
        <v>Karcagi SZC Hámori András Technikum és Szakképző Iskola Elektronika és elektrotechnika</v>
      </c>
      <c r="F444">
        <f t="shared" si="20"/>
        <v>29</v>
      </c>
    </row>
    <row r="445" spans="1:6" x14ac:dyDescent="0.35">
      <c r="A445" t="s">
        <v>2057</v>
      </c>
      <c r="B445">
        <v>15</v>
      </c>
      <c r="D445">
        <f t="shared" si="18"/>
        <v>77</v>
      </c>
      <c r="E445" t="str">
        <f t="shared" si="19"/>
        <v>Karcagi SZC Hámori András Technikum és Szakképző Iskola Szépészet</v>
      </c>
      <c r="F445">
        <f t="shared" si="20"/>
        <v>15</v>
      </c>
    </row>
    <row r="446" spans="1:6" x14ac:dyDescent="0.35">
      <c r="A446" t="s">
        <v>2061</v>
      </c>
      <c r="B446">
        <v>1</v>
      </c>
      <c r="D446">
        <f t="shared" si="18"/>
        <v>78</v>
      </c>
      <c r="E446" t="str">
        <f t="shared" si="19"/>
        <v>Karcagi SZC Kunszentmártoni Technikum és Szakképző Iskola Gépészet</v>
      </c>
      <c r="F446">
        <f t="shared" si="20"/>
        <v>1</v>
      </c>
    </row>
    <row r="447" spans="1:6" x14ac:dyDescent="0.35">
      <c r="A447" t="s">
        <v>2068</v>
      </c>
      <c r="B447">
        <v>53</v>
      </c>
      <c r="D447">
        <f t="shared" si="18"/>
        <v>98</v>
      </c>
      <c r="E447" t="str">
        <f t="shared" si="19"/>
        <v>Karcagi SZC Lábassy János Technikum és Szakképző Iskola Elektronika és elektrotechnika</v>
      </c>
      <c r="F447">
        <f t="shared" si="20"/>
        <v>53</v>
      </c>
    </row>
    <row r="448" spans="1:6" x14ac:dyDescent="0.35">
      <c r="A448" t="s">
        <v>2070</v>
      </c>
      <c r="B448">
        <v>112</v>
      </c>
      <c r="D448">
        <f t="shared" si="18"/>
        <v>77</v>
      </c>
      <c r="E448" t="str">
        <f t="shared" si="19"/>
        <v>Karcagi SZC Lábassy János Technikum és Szakképző Iskola Építőipar</v>
      </c>
      <c r="F448">
        <f t="shared" si="20"/>
        <v>112</v>
      </c>
    </row>
    <row r="449" spans="1:6" x14ac:dyDescent="0.35">
      <c r="A449" t="s">
        <v>3311</v>
      </c>
      <c r="B449">
        <v>39</v>
      </c>
      <c r="D449">
        <f t="shared" si="18"/>
        <v>82</v>
      </c>
      <c r="E449" t="str">
        <f t="shared" si="19"/>
        <v>Karcagi SZC Lábassy János Technikum és Szakképző Iskola Épületgépészet</v>
      </c>
      <c r="F449">
        <f t="shared" si="20"/>
        <v>39</v>
      </c>
    </row>
    <row r="450" spans="1:6" x14ac:dyDescent="0.35">
      <c r="A450" t="s">
        <v>2072</v>
      </c>
      <c r="B450">
        <v>26</v>
      </c>
      <c r="D450">
        <f t="shared" si="18"/>
        <v>76</v>
      </c>
      <c r="E450" t="str">
        <f t="shared" si="19"/>
        <v>Karcagi SZC Lábassy János Technikum és Szakképző Iskola Gépészet</v>
      </c>
      <c r="F450">
        <f t="shared" si="20"/>
        <v>26</v>
      </c>
    </row>
    <row r="451" spans="1:6" x14ac:dyDescent="0.35">
      <c r="A451" t="s">
        <v>3312</v>
      </c>
      <c r="B451">
        <v>11</v>
      </c>
      <c r="D451">
        <f t="shared" ref="D451:D514" si="21">LEN(A451)</f>
        <v>92</v>
      </c>
      <c r="E451" t="str">
        <f t="shared" ref="E451:E514" si="22">LEFT(A451,D451-12)</f>
        <v>Karcagi SZC Lábassy János Technikum és Szakképző Iskola Informatika és távközlés</v>
      </c>
      <c r="F451">
        <f t="shared" ref="F451:F514" si="23">B451</f>
        <v>11</v>
      </c>
    </row>
    <row r="452" spans="1:6" x14ac:dyDescent="0.35">
      <c r="A452" t="s">
        <v>3313</v>
      </c>
      <c r="B452">
        <v>2</v>
      </c>
      <c r="D452">
        <f t="shared" si="21"/>
        <v>68</v>
      </c>
      <c r="E452" t="str">
        <f t="shared" si="22"/>
        <v xml:space="preserve">Karcagi SZC Lábassy János Technikum és Szakképző Iskola </v>
      </c>
      <c r="F452">
        <f t="shared" si="23"/>
        <v>2</v>
      </c>
    </row>
    <row r="453" spans="1:6" x14ac:dyDescent="0.35">
      <c r="A453" t="s">
        <v>2075</v>
      </c>
      <c r="B453">
        <v>10</v>
      </c>
      <c r="D453">
        <f t="shared" si="21"/>
        <v>77</v>
      </c>
      <c r="E453" t="str">
        <f t="shared" si="22"/>
        <v>Karcagi SZC Lábassy János Technikum és Szakképző Iskola Szépészet</v>
      </c>
      <c r="F453">
        <f t="shared" si="23"/>
        <v>10</v>
      </c>
    </row>
    <row r="454" spans="1:6" x14ac:dyDescent="0.35">
      <c r="A454" t="s">
        <v>2076</v>
      </c>
      <c r="B454">
        <v>96</v>
      </c>
      <c r="D454">
        <f t="shared" si="21"/>
        <v>77</v>
      </c>
      <c r="E454" t="str">
        <f t="shared" si="22"/>
        <v>Karcagi SZC Lábassy János Technikum és Szakképző Iskola Szociális</v>
      </c>
      <c r="F454">
        <f t="shared" si="23"/>
        <v>96</v>
      </c>
    </row>
    <row r="455" spans="1:6" x14ac:dyDescent="0.35">
      <c r="A455" t="s">
        <v>3314</v>
      </c>
      <c r="B455">
        <v>26</v>
      </c>
      <c r="D455">
        <f t="shared" si="21"/>
        <v>93</v>
      </c>
      <c r="E455" t="str">
        <f t="shared" si="22"/>
        <v>Karcagi SZC Mezőtúri Szakképző Iskola és Kollégium Elektronika és elektrotechnika</v>
      </c>
      <c r="F455">
        <f t="shared" si="23"/>
        <v>26</v>
      </c>
    </row>
    <row r="456" spans="1:6" x14ac:dyDescent="0.35">
      <c r="A456" t="s">
        <v>2078</v>
      </c>
      <c r="B456">
        <v>45</v>
      </c>
      <c r="D456">
        <f t="shared" si="21"/>
        <v>72</v>
      </c>
      <c r="E456" t="str">
        <f t="shared" si="22"/>
        <v>Karcagi SZC Mezőtúri Szakképző Iskola és Kollégium Építőipar</v>
      </c>
      <c r="F456">
        <f t="shared" si="23"/>
        <v>45</v>
      </c>
    </row>
    <row r="457" spans="1:6" x14ac:dyDescent="0.35">
      <c r="A457" t="s">
        <v>2079</v>
      </c>
      <c r="B457">
        <v>8</v>
      </c>
      <c r="D457">
        <f t="shared" si="21"/>
        <v>79</v>
      </c>
      <c r="E457" t="str">
        <f t="shared" si="22"/>
        <v>Karcagi SZC Mezőtúri Szakképző Iskola és Kollégium Fa- és bútoripar</v>
      </c>
      <c r="F457">
        <f t="shared" si="23"/>
        <v>8</v>
      </c>
    </row>
    <row r="458" spans="1:6" x14ac:dyDescent="0.35">
      <c r="A458" t="s">
        <v>2080</v>
      </c>
      <c r="B458">
        <v>19</v>
      </c>
      <c r="D458">
        <f t="shared" si="21"/>
        <v>71</v>
      </c>
      <c r="E458" t="str">
        <f t="shared" si="22"/>
        <v>Karcagi SZC Mezőtúri Szakképző Iskola és Kollégium Gépészet</v>
      </c>
      <c r="F458">
        <f t="shared" si="23"/>
        <v>19</v>
      </c>
    </row>
    <row r="459" spans="1:6" x14ac:dyDescent="0.35">
      <c r="A459" t="s">
        <v>3315</v>
      </c>
      <c r="B459">
        <v>14</v>
      </c>
      <c r="D459">
        <f t="shared" si="21"/>
        <v>70</v>
      </c>
      <c r="E459" t="str">
        <f t="shared" si="22"/>
        <v>Karcagi SZC Mezőtúri Szakképző Iskola és Kollégium Kreatív</v>
      </c>
      <c r="F459">
        <f t="shared" si="23"/>
        <v>14</v>
      </c>
    </row>
    <row r="460" spans="1:6" x14ac:dyDescent="0.35">
      <c r="A460" t="s">
        <v>2081</v>
      </c>
      <c r="B460">
        <v>24</v>
      </c>
      <c r="D460">
        <f t="shared" si="21"/>
        <v>83</v>
      </c>
      <c r="E460" t="str">
        <f t="shared" si="22"/>
        <v>Karcagi SZC Mezőtúri Szakképző Iskola és Kollégium Turizmus-vendéglátás</v>
      </c>
      <c r="F460">
        <f t="shared" si="23"/>
        <v>24</v>
      </c>
    </row>
    <row r="461" spans="1:6" x14ac:dyDescent="0.35">
      <c r="A461" t="s">
        <v>2085</v>
      </c>
      <c r="B461">
        <v>7</v>
      </c>
      <c r="D461">
        <f t="shared" si="21"/>
        <v>103</v>
      </c>
      <c r="E461" t="str">
        <f t="shared" si="22"/>
        <v>Karcagi SZC Nagy László Gimnázium, Technikum és Szakképző Iskola Gazdálkodás és menedzsment</v>
      </c>
      <c r="F461">
        <f t="shared" si="23"/>
        <v>7</v>
      </c>
    </row>
    <row r="462" spans="1:6" x14ac:dyDescent="0.35">
      <c r="A462" t="s">
        <v>3316</v>
      </c>
      <c r="B462">
        <v>13</v>
      </c>
      <c r="D462">
        <f t="shared" si="21"/>
        <v>82</v>
      </c>
      <c r="E462" t="str">
        <f t="shared" si="22"/>
        <v>Karcagi SZC Nagy László Gimnázium, Technikum és Szakképző Iskola Sport</v>
      </c>
      <c r="F462">
        <f t="shared" si="23"/>
        <v>13</v>
      </c>
    </row>
    <row r="463" spans="1:6" x14ac:dyDescent="0.35">
      <c r="A463" t="s">
        <v>2088</v>
      </c>
      <c r="B463">
        <v>19</v>
      </c>
      <c r="D463">
        <f t="shared" si="21"/>
        <v>97</v>
      </c>
      <c r="E463" t="str">
        <f t="shared" si="22"/>
        <v>Karcagi SZC Nagy László Gimnázium, Technikum és Szakképző Iskola Turizmus-vendéglátás</v>
      </c>
      <c r="F463">
        <f t="shared" si="23"/>
        <v>19</v>
      </c>
    </row>
    <row r="464" spans="1:6" x14ac:dyDescent="0.35">
      <c r="A464" t="s">
        <v>2089</v>
      </c>
      <c r="B464">
        <v>3</v>
      </c>
      <c r="D464">
        <f t="shared" si="21"/>
        <v>83</v>
      </c>
      <c r="E464" t="str">
        <f t="shared" si="22"/>
        <v>Karcagi SZC Teleki Blanka Gimnázium, Technikum és Kollégium Egészségügy</v>
      </c>
      <c r="F464">
        <f t="shared" si="23"/>
        <v>3</v>
      </c>
    </row>
    <row r="465" spans="1:6" x14ac:dyDescent="0.35">
      <c r="A465" t="s">
        <v>2090</v>
      </c>
      <c r="B465">
        <v>7</v>
      </c>
      <c r="D465">
        <f t="shared" si="21"/>
        <v>102</v>
      </c>
      <c r="E465" t="str">
        <f t="shared" si="22"/>
        <v>Karcagi SZC Teleki Blanka Gimnázium, Technikum és Kollégium Elektronika és elektrotechnika</v>
      </c>
      <c r="F465">
        <f t="shared" si="23"/>
        <v>7</v>
      </c>
    </row>
    <row r="466" spans="1:6" x14ac:dyDescent="0.35">
      <c r="A466" t="s">
        <v>2091</v>
      </c>
      <c r="B466">
        <v>17</v>
      </c>
      <c r="D466">
        <f t="shared" si="21"/>
        <v>98</v>
      </c>
      <c r="E466" t="str">
        <f t="shared" si="22"/>
        <v>Karcagi SZC Teleki Blanka Gimnázium, Technikum és Kollégium Gazdálkodás és menedzsment</v>
      </c>
      <c r="F466">
        <f t="shared" si="23"/>
        <v>17</v>
      </c>
    </row>
    <row r="467" spans="1:6" x14ac:dyDescent="0.35">
      <c r="A467" t="s">
        <v>2096</v>
      </c>
      <c r="B467">
        <v>10</v>
      </c>
      <c r="D467">
        <f t="shared" si="21"/>
        <v>109</v>
      </c>
      <c r="E467" t="str">
        <f t="shared" si="22"/>
        <v>Karcagi SZC Ványai Ambrus Technikum, Szakképző Iskola és Kollégium Elektronika és elektrotechnika</v>
      </c>
      <c r="F467">
        <f t="shared" si="23"/>
        <v>10</v>
      </c>
    </row>
    <row r="468" spans="1:6" x14ac:dyDescent="0.35">
      <c r="A468" t="s">
        <v>3317</v>
      </c>
      <c r="B468">
        <v>11</v>
      </c>
      <c r="D468">
        <f t="shared" si="21"/>
        <v>88</v>
      </c>
      <c r="E468" t="str">
        <f t="shared" si="22"/>
        <v>Karcagi SZC Ványai Ambrus Technikum, Szakképző Iskola és Kollégium Építőipar</v>
      </c>
      <c r="F468">
        <f t="shared" si="23"/>
        <v>11</v>
      </c>
    </row>
    <row r="469" spans="1:6" x14ac:dyDescent="0.35">
      <c r="A469" t="s">
        <v>2097</v>
      </c>
      <c r="B469">
        <v>18</v>
      </c>
      <c r="D469">
        <f t="shared" si="21"/>
        <v>87</v>
      </c>
      <c r="E469" t="str">
        <f t="shared" si="22"/>
        <v>Karcagi SZC Ványai Ambrus Technikum, Szakképző Iskola és Kollégium Gépészet</v>
      </c>
      <c r="F469">
        <f t="shared" si="23"/>
        <v>18</v>
      </c>
    </row>
    <row r="470" spans="1:6" x14ac:dyDescent="0.35">
      <c r="A470" t="s">
        <v>2099</v>
      </c>
      <c r="B470">
        <v>7</v>
      </c>
      <c r="D470">
        <f t="shared" si="21"/>
        <v>91</v>
      </c>
      <c r="E470" t="str">
        <f t="shared" si="22"/>
        <v>Karcagi SZC Ványai Ambrus Technikum, Szakképző Iskola és Kollégium Kereskedelem</v>
      </c>
      <c r="F470">
        <f t="shared" si="23"/>
        <v>7</v>
      </c>
    </row>
    <row r="471" spans="1:6" x14ac:dyDescent="0.35">
      <c r="A471" t="s">
        <v>2100</v>
      </c>
      <c r="B471">
        <v>58</v>
      </c>
      <c r="D471">
        <f t="shared" si="21"/>
        <v>112</v>
      </c>
      <c r="E471" t="str">
        <f t="shared" si="22"/>
        <v>Karcagi SZC Ványai Ambrus Technikum, Szakképző Iskola és Kollégium Specializált gép- és járműgyártás</v>
      </c>
      <c r="F471">
        <f t="shared" si="23"/>
        <v>58</v>
      </c>
    </row>
    <row r="472" spans="1:6" x14ac:dyDescent="0.35">
      <c r="A472" t="s">
        <v>2101</v>
      </c>
      <c r="B472">
        <v>31</v>
      </c>
      <c r="D472">
        <f t="shared" si="21"/>
        <v>89</v>
      </c>
      <c r="E472" t="str">
        <f t="shared" si="22"/>
        <v>Karcagi SZC Varró István Technikum, Szakképző Iskola és Kollégium Egészségügy</v>
      </c>
      <c r="F472">
        <f t="shared" si="23"/>
        <v>31</v>
      </c>
    </row>
    <row r="473" spans="1:6" x14ac:dyDescent="0.35">
      <c r="A473" t="s">
        <v>2106</v>
      </c>
      <c r="B473">
        <v>11</v>
      </c>
      <c r="D473">
        <f t="shared" si="21"/>
        <v>104</v>
      </c>
      <c r="E473" t="str">
        <f t="shared" si="22"/>
        <v>Karcagi SZC Varró István Technikum, Szakképző Iskola és Kollégium Gazdálkodás és menedzsment</v>
      </c>
      <c r="F473">
        <f t="shared" si="23"/>
        <v>11</v>
      </c>
    </row>
    <row r="474" spans="1:6" x14ac:dyDescent="0.35">
      <c r="A474" t="s">
        <v>2107</v>
      </c>
      <c r="B474">
        <v>8</v>
      </c>
      <c r="D474">
        <f t="shared" si="21"/>
        <v>86</v>
      </c>
      <c r="E474" t="str">
        <f t="shared" si="22"/>
        <v>Karcagi SZC Varró István Technikum, Szakképző Iskola és Kollégium Gépészet</v>
      </c>
      <c r="F474">
        <f t="shared" si="23"/>
        <v>8</v>
      </c>
    </row>
    <row r="475" spans="1:6" x14ac:dyDescent="0.35">
      <c r="A475" t="s">
        <v>2112</v>
      </c>
      <c r="B475">
        <v>38</v>
      </c>
      <c r="D475">
        <f t="shared" si="21"/>
        <v>60</v>
      </c>
      <c r="E475" t="str">
        <f t="shared" si="22"/>
        <v>Kecskeméti SZC Gáspár András Technikum Építőipar</v>
      </c>
      <c r="F475">
        <f t="shared" si="23"/>
        <v>38</v>
      </c>
    </row>
    <row r="476" spans="1:6" x14ac:dyDescent="0.35">
      <c r="A476" t="s">
        <v>2117</v>
      </c>
      <c r="B476">
        <v>16</v>
      </c>
      <c r="D476">
        <f t="shared" si="21"/>
        <v>58</v>
      </c>
      <c r="E476" t="str">
        <f t="shared" si="22"/>
        <v>Kecskeméti SZC Gáspár András Technikum Kreatív</v>
      </c>
      <c r="F476">
        <f t="shared" si="23"/>
        <v>16</v>
      </c>
    </row>
    <row r="477" spans="1:6" x14ac:dyDescent="0.35">
      <c r="A477" t="s">
        <v>2120</v>
      </c>
      <c r="B477">
        <v>29</v>
      </c>
      <c r="D477">
        <f t="shared" si="21"/>
        <v>84</v>
      </c>
      <c r="E477" t="str">
        <f t="shared" si="22"/>
        <v>Kecskeméti SZC Gáspár András Technikum Specializált gép- és járműgyártás</v>
      </c>
      <c r="F477">
        <f t="shared" si="23"/>
        <v>29</v>
      </c>
    </row>
    <row r="478" spans="1:6" x14ac:dyDescent="0.35">
      <c r="A478" t="s">
        <v>2121</v>
      </c>
      <c r="B478">
        <v>37</v>
      </c>
      <c r="D478">
        <f t="shared" si="21"/>
        <v>60</v>
      </c>
      <c r="E478" t="str">
        <f t="shared" si="22"/>
        <v>Kecskeméti SZC Gáspár András Technikum Szépészet</v>
      </c>
      <c r="F478">
        <f t="shared" si="23"/>
        <v>37</v>
      </c>
    </row>
    <row r="479" spans="1:6" x14ac:dyDescent="0.35">
      <c r="A479" t="s">
        <v>2124</v>
      </c>
      <c r="B479">
        <v>1</v>
      </c>
      <c r="D479">
        <f t="shared" si="21"/>
        <v>86</v>
      </c>
      <c r="E479" t="str">
        <f t="shared" si="22"/>
        <v>Kecskeméti SZC Gróf Károlyi Sándor Technikum Közlekedés és szállítmányozás</v>
      </c>
      <c r="F479">
        <f t="shared" si="23"/>
        <v>1</v>
      </c>
    </row>
    <row r="480" spans="1:6" x14ac:dyDescent="0.35">
      <c r="A480" t="s">
        <v>2126</v>
      </c>
      <c r="B480">
        <v>22</v>
      </c>
      <c r="D480">
        <f t="shared" si="21"/>
        <v>73</v>
      </c>
      <c r="E480" t="str">
        <f t="shared" si="22"/>
        <v>Kecskeméti SZC Kada Elek Technikum Gazdálkodás és menedzsment</v>
      </c>
      <c r="F480">
        <f t="shared" si="23"/>
        <v>22</v>
      </c>
    </row>
    <row r="481" spans="1:6" x14ac:dyDescent="0.35">
      <c r="A481" t="s">
        <v>2127</v>
      </c>
      <c r="B481">
        <v>36</v>
      </c>
      <c r="D481">
        <f t="shared" si="21"/>
        <v>80</v>
      </c>
      <c r="E481" t="str">
        <f t="shared" si="22"/>
        <v>Kecskeméti SZC Kandó Kálmán Technikum Elektronika és elektrotechnika</v>
      </c>
      <c r="F481">
        <f t="shared" si="23"/>
        <v>36</v>
      </c>
    </row>
    <row r="482" spans="1:6" x14ac:dyDescent="0.35">
      <c r="A482" t="s">
        <v>2128</v>
      </c>
      <c r="B482">
        <v>16</v>
      </c>
      <c r="D482">
        <f t="shared" si="21"/>
        <v>66</v>
      </c>
      <c r="E482" t="str">
        <f t="shared" si="22"/>
        <v>Kecskeméti SZC Kandó Kálmán Technikum Fa- és bútoripar</v>
      </c>
      <c r="F482">
        <f t="shared" si="23"/>
        <v>16</v>
      </c>
    </row>
    <row r="483" spans="1:6" x14ac:dyDescent="0.35">
      <c r="A483" t="s">
        <v>2130</v>
      </c>
      <c r="B483">
        <v>11</v>
      </c>
      <c r="D483">
        <f t="shared" si="21"/>
        <v>74</v>
      </c>
      <c r="E483" t="str">
        <f t="shared" si="22"/>
        <v>Kecskeméti SZC Kandó Kálmán Technikum Informatika és távközlés</v>
      </c>
      <c r="F483">
        <f t="shared" si="23"/>
        <v>11</v>
      </c>
    </row>
    <row r="484" spans="1:6" x14ac:dyDescent="0.35">
      <c r="A484" t="s">
        <v>2131</v>
      </c>
      <c r="B484">
        <v>10</v>
      </c>
      <c r="D484">
        <f t="shared" si="21"/>
        <v>57</v>
      </c>
      <c r="E484" t="str">
        <f t="shared" si="22"/>
        <v>Kecskeméti SZC Kandó Kálmán Technikum Kreatív</v>
      </c>
      <c r="F484">
        <f t="shared" si="23"/>
        <v>10</v>
      </c>
    </row>
    <row r="485" spans="1:6" x14ac:dyDescent="0.35">
      <c r="A485" t="s">
        <v>2134</v>
      </c>
      <c r="B485">
        <v>62</v>
      </c>
      <c r="D485">
        <f t="shared" si="21"/>
        <v>74</v>
      </c>
      <c r="E485" t="str">
        <f t="shared" si="22"/>
        <v>Kecskeméti SZC Széchenyi István Technikum Turizmus-vendéglátás</v>
      </c>
      <c r="F485">
        <f t="shared" si="23"/>
        <v>62</v>
      </c>
    </row>
    <row r="486" spans="1:6" x14ac:dyDescent="0.35">
      <c r="A486" t="s">
        <v>2135</v>
      </c>
      <c r="B486">
        <v>93</v>
      </c>
      <c r="D486">
        <f t="shared" si="21"/>
        <v>69</v>
      </c>
      <c r="E486" t="str">
        <f t="shared" si="22"/>
        <v>Kecskeméti SZC Szent-Györgyi Albert Technikum Egészségügy</v>
      </c>
      <c r="F486">
        <f t="shared" si="23"/>
        <v>93</v>
      </c>
    </row>
    <row r="487" spans="1:6" x14ac:dyDescent="0.35">
      <c r="A487" t="s">
        <v>2139</v>
      </c>
      <c r="B487">
        <v>28</v>
      </c>
      <c r="D487">
        <f t="shared" si="21"/>
        <v>77</v>
      </c>
      <c r="E487" t="str">
        <f t="shared" si="22"/>
        <v>Kecskeméti SZC Tiszakécskei Kiss Bálint Szakképző Iskola Gépészet</v>
      </c>
      <c r="F487">
        <f t="shared" si="23"/>
        <v>28</v>
      </c>
    </row>
    <row r="488" spans="1:6" x14ac:dyDescent="0.35">
      <c r="A488" t="s">
        <v>2140</v>
      </c>
      <c r="B488">
        <v>18</v>
      </c>
      <c r="D488">
        <f t="shared" si="21"/>
        <v>81</v>
      </c>
      <c r="E488" t="str">
        <f t="shared" si="22"/>
        <v>Kecskeméti SZC Tiszakécskei Kiss Bálint Szakképző Iskola Kereskedelem</v>
      </c>
      <c r="F488">
        <f t="shared" si="23"/>
        <v>18</v>
      </c>
    </row>
    <row r="489" spans="1:6" x14ac:dyDescent="0.35">
      <c r="A489" t="s">
        <v>2165</v>
      </c>
      <c r="B489">
        <v>2</v>
      </c>
      <c r="D489">
        <f t="shared" si="21"/>
        <v>111</v>
      </c>
      <c r="E489" t="str">
        <f t="shared" si="22"/>
        <v>Kisalföldi ASzC Pettkó-Szandtner Tibor Lovas Szakképző Iskola és Kollégium Mezőgazdaság és erdészet</v>
      </c>
      <c r="F489">
        <f t="shared" si="23"/>
        <v>2</v>
      </c>
    </row>
    <row r="490" spans="1:6" x14ac:dyDescent="0.35">
      <c r="A490" t="s">
        <v>2180</v>
      </c>
      <c r="B490">
        <v>64</v>
      </c>
      <c r="D490">
        <f t="shared" si="21"/>
        <v>63</v>
      </c>
      <c r="E490" t="str">
        <f t="shared" si="22"/>
        <v>Kiskunhalasi SZC Dékáni Árpád Technikum Egészségügy</v>
      </c>
      <c r="F490">
        <f t="shared" si="23"/>
        <v>64</v>
      </c>
    </row>
    <row r="491" spans="1:6" x14ac:dyDescent="0.35">
      <c r="A491" t="s">
        <v>2182</v>
      </c>
      <c r="B491">
        <v>7</v>
      </c>
      <c r="D491">
        <f t="shared" si="21"/>
        <v>64</v>
      </c>
      <c r="E491" t="str">
        <f t="shared" si="22"/>
        <v>Kiskunhalasi SZC Dékáni Árpád Technikum Kereskedelem</v>
      </c>
      <c r="F491">
        <f t="shared" si="23"/>
        <v>7</v>
      </c>
    </row>
    <row r="492" spans="1:6" x14ac:dyDescent="0.35">
      <c r="A492" t="s">
        <v>2186</v>
      </c>
      <c r="B492">
        <v>18</v>
      </c>
      <c r="D492">
        <f t="shared" si="21"/>
        <v>61</v>
      </c>
      <c r="E492" t="str">
        <f t="shared" si="22"/>
        <v>Kiskunhalasi SZC Dékáni Árpád Technikum Szépészet</v>
      </c>
      <c r="F492">
        <f t="shared" si="23"/>
        <v>18</v>
      </c>
    </row>
    <row r="493" spans="1:6" x14ac:dyDescent="0.35">
      <c r="A493" t="s">
        <v>2187</v>
      </c>
      <c r="B493">
        <v>11</v>
      </c>
      <c r="D493">
        <f t="shared" si="21"/>
        <v>61</v>
      </c>
      <c r="E493" t="str">
        <f t="shared" si="22"/>
        <v>Kiskunhalasi SZC Dékáni Árpád Technikum Szociális</v>
      </c>
      <c r="F493">
        <f t="shared" si="23"/>
        <v>11</v>
      </c>
    </row>
    <row r="494" spans="1:6" x14ac:dyDescent="0.35">
      <c r="A494" t="s">
        <v>3318</v>
      </c>
      <c r="B494">
        <v>20</v>
      </c>
      <c r="D494">
        <f t="shared" si="21"/>
        <v>83</v>
      </c>
      <c r="E494" t="str">
        <f t="shared" si="22"/>
        <v>Kiskunhalasi SZC Kiskőrösi Wattay Technikum és Kollégium Épületgépészet</v>
      </c>
      <c r="F494">
        <f t="shared" si="23"/>
        <v>20</v>
      </c>
    </row>
    <row r="495" spans="1:6" x14ac:dyDescent="0.35">
      <c r="A495" t="s">
        <v>2189</v>
      </c>
      <c r="B495">
        <v>16</v>
      </c>
      <c r="D495">
        <f t="shared" si="21"/>
        <v>85</v>
      </c>
      <c r="E495" t="str">
        <f t="shared" si="22"/>
        <v>Kiskunhalasi SZC Kiskőrösi Wattay Technikum és Kollégium Fa- és bútoripar</v>
      </c>
      <c r="F495">
        <f t="shared" si="23"/>
        <v>16</v>
      </c>
    </row>
    <row r="496" spans="1:6" x14ac:dyDescent="0.35">
      <c r="A496" t="s">
        <v>2190</v>
      </c>
      <c r="B496">
        <v>27</v>
      </c>
      <c r="D496">
        <f t="shared" si="21"/>
        <v>95</v>
      </c>
      <c r="E496" t="str">
        <f t="shared" si="22"/>
        <v>Kiskunhalasi SZC Kiskőrösi Wattay Technikum és Kollégium Gazdálkodás és menedzsment</v>
      </c>
      <c r="F496">
        <f t="shared" si="23"/>
        <v>27</v>
      </c>
    </row>
    <row r="497" spans="1:6" x14ac:dyDescent="0.35">
      <c r="A497" t="s">
        <v>2191</v>
      </c>
      <c r="B497">
        <v>33</v>
      </c>
      <c r="D497">
        <f t="shared" si="21"/>
        <v>77</v>
      </c>
      <c r="E497" t="str">
        <f t="shared" si="22"/>
        <v>Kiskunhalasi SZC Kiskőrösi Wattay Technikum és Kollégium Gépészet</v>
      </c>
      <c r="F497">
        <f t="shared" si="23"/>
        <v>33</v>
      </c>
    </row>
    <row r="498" spans="1:6" x14ac:dyDescent="0.35">
      <c r="A498" t="s">
        <v>3319</v>
      </c>
      <c r="B498">
        <v>21</v>
      </c>
      <c r="D498">
        <f t="shared" si="21"/>
        <v>78</v>
      </c>
      <c r="E498" t="str">
        <f t="shared" si="22"/>
        <v>Kiskunhalasi SZC Kiskőrösi Wattay Technikum és Kollégium Szociális</v>
      </c>
      <c r="F498">
        <f t="shared" si="23"/>
        <v>21</v>
      </c>
    </row>
    <row r="499" spans="1:6" x14ac:dyDescent="0.35">
      <c r="A499" t="s">
        <v>3320</v>
      </c>
      <c r="B499">
        <v>14</v>
      </c>
      <c r="D499">
        <f t="shared" si="21"/>
        <v>112</v>
      </c>
      <c r="E499" t="str">
        <f t="shared" si="22"/>
        <v>Kiskunhalasi SZC Kiskunfélegyházi Kossuth Lajos Technikum, Szakképző Iskola és Kollégium Egészségügy</v>
      </c>
      <c r="F499">
        <f t="shared" si="23"/>
        <v>14</v>
      </c>
    </row>
    <row r="500" spans="1:6" x14ac:dyDescent="0.35">
      <c r="A500" t="s">
        <v>2195</v>
      </c>
      <c r="B500">
        <v>70</v>
      </c>
      <c r="D500">
        <f t="shared" si="21"/>
        <v>131</v>
      </c>
      <c r="E500" t="str">
        <f t="shared" si="22"/>
        <v>Kiskunhalasi SZC Kiskunfélegyházi Kossuth Lajos Technikum, Szakképző Iskola és Kollégium Elektronika és elektrotechnika</v>
      </c>
      <c r="F500">
        <f t="shared" si="23"/>
        <v>70</v>
      </c>
    </row>
    <row r="501" spans="1:6" x14ac:dyDescent="0.35">
      <c r="A501" t="s">
        <v>2197</v>
      </c>
      <c r="B501">
        <v>25</v>
      </c>
      <c r="D501">
        <f t="shared" si="21"/>
        <v>110</v>
      </c>
      <c r="E501" t="str">
        <f t="shared" si="22"/>
        <v>Kiskunhalasi SZC Kiskunfélegyházi Kossuth Lajos Technikum, Szakképző Iskola és Kollégium Építőipar</v>
      </c>
      <c r="F501">
        <f t="shared" si="23"/>
        <v>25</v>
      </c>
    </row>
    <row r="502" spans="1:6" x14ac:dyDescent="0.35">
      <c r="A502" t="s">
        <v>2198</v>
      </c>
      <c r="B502">
        <v>75</v>
      </c>
      <c r="D502">
        <f t="shared" si="21"/>
        <v>115</v>
      </c>
      <c r="E502" t="str">
        <f t="shared" si="22"/>
        <v>Kiskunhalasi SZC Kiskunfélegyházi Kossuth Lajos Technikum, Szakképző Iskola és Kollégium Épületgépészet</v>
      </c>
      <c r="F502">
        <f t="shared" si="23"/>
        <v>75</v>
      </c>
    </row>
    <row r="503" spans="1:6" x14ac:dyDescent="0.35">
      <c r="A503" t="s">
        <v>2199</v>
      </c>
      <c r="B503">
        <v>12</v>
      </c>
      <c r="D503">
        <f t="shared" si="21"/>
        <v>117</v>
      </c>
      <c r="E503" t="str">
        <f t="shared" si="22"/>
        <v>Kiskunhalasi SZC Kiskunfélegyházi Kossuth Lajos Technikum, Szakképző Iskola és Kollégium Fa- és bútoripar</v>
      </c>
      <c r="F503">
        <f t="shared" si="23"/>
        <v>12</v>
      </c>
    </row>
    <row r="504" spans="1:6" x14ac:dyDescent="0.35">
      <c r="A504" t="s">
        <v>2200</v>
      </c>
      <c r="B504">
        <v>32</v>
      </c>
      <c r="D504">
        <f t="shared" si="21"/>
        <v>109</v>
      </c>
      <c r="E504" t="str">
        <f t="shared" si="22"/>
        <v>Kiskunhalasi SZC Kiskunfélegyházi Kossuth Lajos Technikum, Szakképző Iskola és Kollégium Gépészet</v>
      </c>
      <c r="F504">
        <f t="shared" si="23"/>
        <v>32</v>
      </c>
    </row>
    <row r="505" spans="1:6" x14ac:dyDescent="0.35">
      <c r="A505" t="s">
        <v>2202</v>
      </c>
      <c r="B505">
        <v>35</v>
      </c>
      <c r="D505">
        <f t="shared" si="21"/>
        <v>113</v>
      </c>
      <c r="E505" t="str">
        <f t="shared" si="22"/>
        <v>Kiskunhalasi SZC Kiskunfélegyházi Kossuth Lajos Technikum, Szakképző Iskola és Kollégium Kereskedelem</v>
      </c>
      <c r="F505">
        <f t="shared" si="23"/>
        <v>35</v>
      </c>
    </row>
    <row r="506" spans="1:6" x14ac:dyDescent="0.35">
      <c r="A506" t="s">
        <v>3321</v>
      </c>
      <c r="B506">
        <v>41</v>
      </c>
      <c r="D506">
        <f t="shared" si="21"/>
        <v>108</v>
      </c>
      <c r="E506" t="str">
        <f t="shared" si="22"/>
        <v>Kiskunhalasi SZC Kiskunfélegyházi Kossuth Lajos Technikum, Szakképző Iskola és Kollégium Kreatív</v>
      </c>
      <c r="F506">
        <f t="shared" si="23"/>
        <v>41</v>
      </c>
    </row>
    <row r="507" spans="1:6" x14ac:dyDescent="0.35">
      <c r="A507" t="s">
        <v>2205</v>
      </c>
      <c r="B507">
        <v>63</v>
      </c>
      <c r="D507">
        <f t="shared" si="21"/>
        <v>134</v>
      </c>
      <c r="E507" t="str">
        <f t="shared" si="22"/>
        <v>Kiskunhalasi SZC Kiskunfélegyházi Kossuth Lajos Technikum, Szakképző Iskola és Kollégium Specializált gép- és járműgyártás</v>
      </c>
      <c r="F507">
        <f t="shared" si="23"/>
        <v>63</v>
      </c>
    </row>
    <row r="508" spans="1:6" x14ac:dyDescent="0.35">
      <c r="A508" t="s">
        <v>2206</v>
      </c>
      <c r="B508">
        <v>18</v>
      </c>
      <c r="D508">
        <f t="shared" si="21"/>
        <v>110</v>
      </c>
      <c r="E508" t="str">
        <f t="shared" si="22"/>
        <v>Kiskunhalasi SZC Kiskunfélegyházi Kossuth Lajos Technikum, Szakképző Iskola és Kollégium Szépészet</v>
      </c>
      <c r="F508">
        <f t="shared" si="23"/>
        <v>18</v>
      </c>
    </row>
    <row r="509" spans="1:6" x14ac:dyDescent="0.35">
      <c r="A509" t="s">
        <v>2207</v>
      </c>
      <c r="B509">
        <v>48</v>
      </c>
      <c r="D509">
        <f t="shared" si="21"/>
        <v>110</v>
      </c>
      <c r="E509" t="str">
        <f t="shared" si="22"/>
        <v>Kiskunhalasi SZC Kiskunfélegyházi Kossuth Lajos Technikum, Szakképző Iskola és Kollégium Szociális</v>
      </c>
      <c r="F509">
        <f t="shared" si="23"/>
        <v>48</v>
      </c>
    </row>
    <row r="510" spans="1:6" x14ac:dyDescent="0.35">
      <c r="A510" t="s">
        <v>2208</v>
      </c>
      <c r="B510">
        <v>40</v>
      </c>
      <c r="D510">
        <f t="shared" si="21"/>
        <v>121</v>
      </c>
      <c r="E510" t="str">
        <f t="shared" si="22"/>
        <v>Kiskunhalasi SZC Kiskunfélegyházi Kossuth Lajos Technikum, Szakképző Iskola és Kollégium Turizmus-vendéglátás</v>
      </c>
      <c r="F510">
        <f t="shared" si="23"/>
        <v>40</v>
      </c>
    </row>
    <row r="511" spans="1:6" x14ac:dyDescent="0.35">
      <c r="A511" t="s">
        <v>2209</v>
      </c>
      <c r="B511">
        <v>60</v>
      </c>
      <c r="D511">
        <f t="shared" si="21"/>
        <v>95</v>
      </c>
      <c r="E511" t="str">
        <f t="shared" si="22"/>
        <v>Kiskunhalasi SZC Kiskunfélegyházi Közgazdasági Technikum Gazdálkodás és menedzsment</v>
      </c>
      <c r="F511">
        <f t="shared" si="23"/>
        <v>60</v>
      </c>
    </row>
    <row r="512" spans="1:6" x14ac:dyDescent="0.35">
      <c r="A512" t="s">
        <v>2211</v>
      </c>
      <c r="B512">
        <v>43</v>
      </c>
      <c r="D512">
        <f t="shared" si="21"/>
        <v>98</v>
      </c>
      <c r="E512" t="str">
        <f t="shared" si="22"/>
        <v>Kiskunhalasi SZC Kiskunfélegyházi Közgazdasági Technikum Közlekedés és szállítmányozás</v>
      </c>
      <c r="F512">
        <f t="shared" si="23"/>
        <v>43</v>
      </c>
    </row>
    <row r="513" spans="1:6" x14ac:dyDescent="0.35">
      <c r="A513" t="s">
        <v>2213</v>
      </c>
      <c r="B513">
        <v>27</v>
      </c>
      <c r="D513">
        <f t="shared" si="21"/>
        <v>107</v>
      </c>
      <c r="E513" t="str">
        <f t="shared" si="22"/>
        <v>Kiskunhalasi SZC Vári Szabó István Szakképző Iskola és Kollégium Elektronika és elektrotechnika</v>
      </c>
      <c r="F513">
        <f t="shared" si="23"/>
        <v>27</v>
      </c>
    </row>
    <row r="514" spans="1:6" x14ac:dyDescent="0.35">
      <c r="A514" t="s">
        <v>2215</v>
      </c>
      <c r="B514">
        <v>36</v>
      </c>
      <c r="D514">
        <f t="shared" si="21"/>
        <v>86</v>
      </c>
      <c r="E514" t="str">
        <f t="shared" si="22"/>
        <v>Kiskunhalasi SZC Vári Szabó István Szakképző Iskola és Kollégium Építőipar</v>
      </c>
      <c r="F514">
        <f t="shared" si="23"/>
        <v>36</v>
      </c>
    </row>
    <row r="515" spans="1:6" x14ac:dyDescent="0.35">
      <c r="A515" t="s">
        <v>2217</v>
      </c>
      <c r="B515">
        <v>17</v>
      </c>
      <c r="D515">
        <f t="shared" ref="D515:D578" si="24">LEN(A515)</f>
        <v>85</v>
      </c>
      <c r="E515" t="str">
        <f t="shared" ref="E515:E578" si="25">LEFT(A515,D515-12)</f>
        <v>Kiskunhalasi SZC Vári Szabó István Szakképző Iskola és Kollégium Gépészet</v>
      </c>
      <c r="F515">
        <f t="shared" ref="F515:F578" si="26">B515</f>
        <v>17</v>
      </c>
    </row>
    <row r="516" spans="1:6" x14ac:dyDescent="0.35">
      <c r="A516" t="s">
        <v>3322</v>
      </c>
      <c r="B516">
        <v>22</v>
      </c>
      <c r="D516">
        <f t="shared" si="24"/>
        <v>84</v>
      </c>
      <c r="E516" t="str">
        <f t="shared" si="25"/>
        <v>Kiskunhalasi SZC Vári Szabó István Szakképző Iskola és Kollégium Kreatív</v>
      </c>
      <c r="F516">
        <f t="shared" si="26"/>
        <v>22</v>
      </c>
    </row>
    <row r="517" spans="1:6" x14ac:dyDescent="0.35">
      <c r="A517" t="s">
        <v>3323</v>
      </c>
      <c r="B517">
        <v>7</v>
      </c>
      <c r="D517">
        <f t="shared" si="24"/>
        <v>86</v>
      </c>
      <c r="E517" t="str">
        <f t="shared" si="25"/>
        <v>Kiskunhalasi SZC Vári Szabó István Szakképző Iskola és Kollégium Szociális</v>
      </c>
      <c r="F517">
        <f t="shared" si="26"/>
        <v>7</v>
      </c>
    </row>
    <row r="518" spans="1:6" x14ac:dyDescent="0.35">
      <c r="A518" t="s">
        <v>2220</v>
      </c>
      <c r="B518">
        <v>13</v>
      </c>
      <c r="D518">
        <f t="shared" si="24"/>
        <v>97</v>
      </c>
      <c r="E518" t="str">
        <f t="shared" si="25"/>
        <v>Kiskunhalasi SZC Vári Szabó István Szakképző Iskola és Kollégium Turizmus-vendéglátás</v>
      </c>
      <c r="F518">
        <f t="shared" si="26"/>
        <v>13</v>
      </c>
    </row>
    <row r="519" spans="1:6" x14ac:dyDescent="0.35">
      <c r="A519" t="s">
        <v>3324</v>
      </c>
      <c r="B519">
        <v>5</v>
      </c>
      <c r="D519">
        <f t="shared" si="24"/>
        <v>82</v>
      </c>
      <c r="E519" t="str">
        <f t="shared" si="25"/>
        <v>Kisvárdai SZC Csengeri Ady Endre Technikum és Kollégium Élelmiszeripar</v>
      </c>
      <c r="F519">
        <f t="shared" si="26"/>
        <v>5</v>
      </c>
    </row>
    <row r="520" spans="1:6" x14ac:dyDescent="0.35">
      <c r="A520" t="s">
        <v>2221</v>
      </c>
      <c r="B520">
        <v>25</v>
      </c>
      <c r="D520">
        <f t="shared" si="24"/>
        <v>77</v>
      </c>
      <c r="E520" t="str">
        <f t="shared" si="25"/>
        <v>Kisvárdai SZC Csengeri Ady Endre Technikum és Kollégium Építőipar</v>
      </c>
      <c r="F520">
        <f t="shared" si="26"/>
        <v>25</v>
      </c>
    </row>
    <row r="521" spans="1:6" x14ac:dyDescent="0.35">
      <c r="A521" t="s">
        <v>2223</v>
      </c>
      <c r="B521">
        <v>15</v>
      </c>
      <c r="D521">
        <f t="shared" si="24"/>
        <v>73</v>
      </c>
      <c r="E521" t="str">
        <f t="shared" si="25"/>
        <v>Kisvárdai SZC Csengeri Ady Endre Technikum és Kollégium Sport</v>
      </c>
      <c r="F521">
        <f t="shared" si="26"/>
        <v>15</v>
      </c>
    </row>
    <row r="522" spans="1:6" x14ac:dyDescent="0.35">
      <c r="A522" t="s">
        <v>3325</v>
      </c>
      <c r="B522">
        <v>14</v>
      </c>
      <c r="D522">
        <f t="shared" si="24"/>
        <v>77</v>
      </c>
      <c r="E522" t="str">
        <f t="shared" si="25"/>
        <v>Kisvárdai SZC Csengeri Ady Endre Technikum és Kollégium Szociális</v>
      </c>
      <c r="F522">
        <f t="shared" si="26"/>
        <v>14</v>
      </c>
    </row>
    <row r="523" spans="1:6" x14ac:dyDescent="0.35">
      <c r="A523" t="s">
        <v>2224</v>
      </c>
      <c r="B523">
        <v>31</v>
      </c>
      <c r="D523">
        <f t="shared" si="24"/>
        <v>88</v>
      </c>
      <c r="E523" t="str">
        <f t="shared" si="25"/>
        <v>Kisvárdai SZC Csengeri Ady Endre Technikum és Kollégium Turizmus-vendéglátás</v>
      </c>
      <c r="F523">
        <f t="shared" si="26"/>
        <v>31</v>
      </c>
    </row>
    <row r="524" spans="1:6" x14ac:dyDescent="0.35">
      <c r="A524" t="s">
        <v>2225</v>
      </c>
      <c r="B524">
        <v>9</v>
      </c>
      <c r="D524">
        <f t="shared" si="24"/>
        <v>90</v>
      </c>
      <c r="E524" t="str">
        <f t="shared" si="25"/>
        <v>Kisvárdai SZC Fehérgyarmati Petőfi Sándor Technikum Gazdálkodás és menedzsment</v>
      </c>
      <c r="F524">
        <f t="shared" si="26"/>
        <v>9</v>
      </c>
    </row>
    <row r="525" spans="1:6" x14ac:dyDescent="0.35">
      <c r="A525" t="s">
        <v>2228</v>
      </c>
      <c r="B525">
        <v>79</v>
      </c>
      <c r="D525">
        <f t="shared" si="24"/>
        <v>105</v>
      </c>
      <c r="E525" t="str">
        <f t="shared" si="25"/>
        <v>Kisvárdai SZC II. Rákóczi Ferenc Technikum és Szakképző Iskola Elektronika és elektrotechnika</v>
      </c>
      <c r="F525">
        <f t="shared" si="26"/>
        <v>79</v>
      </c>
    </row>
    <row r="526" spans="1:6" x14ac:dyDescent="0.35">
      <c r="A526" t="s">
        <v>2229</v>
      </c>
      <c r="B526">
        <v>59</v>
      </c>
      <c r="D526">
        <f t="shared" si="24"/>
        <v>89</v>
      </c>
      <c r="E526" t="str">
        <f t="shared" si="25"/>
        <v>Kisvárdai SZC II. Rákóczi Ferenc Technikum és Szakképző Iskola Élelmiszeripar</v>
      </c>
      <c r="F526">
        <f t="shared" si="26"/>
        <v>59</v>
      </c>
    </row>
    <row r="527" spans="1:6" x14ac:dyDescent="0.35">
      <c r="A527" t="s">
        <v>2230</v>
      </c>
      <c r="B527">
        <v>78</v>
      </c>
      <c r="D527">
        <f t="shared" si="24"/>
        <v>84</v>
      </c>
      <c r="E527" t="str">
        <f t="shared" si="25"/>
        <v>Kisvárdai SZC II. Rákóczi Ferenc Technikum és Szakképző Iskola Építőipar</v>
      </c>
      <c r="F527">
        <f t="shared" si="26"/>
        <v>78</v>
      </c>
    </row>
    <row r="528" spans="1:6" x14ac:dyDescent="0.35">
      <c r="A528" t="s">
        <v>2231</v>
      </c>
      <c r="B528">
        <v>23</v>
      </c>
      <c r="D528">
        <f t="shared" si="24"/>
        <v>91</v>
      </c>
      <c r="E528" t="str">
        <f t="shared" si="25"/>
        <v>Kisvárdai SZC II. Rákóczi Ferenc Technikum és Szakképző Iskola Fa- és bútoripar</v>
      </c>
      <c r="F528">
        <f t="shared" si="26"/>
        <v>23</v>
      </c>
    </row>
    <row r="529" spans="1:6" x14ac:dyDescent="0.35">
      <c r="A529" t="s">
        <v>2232</v>
      </c>
      <c r="B529">
        <v>51</v>
      </c>
      <c r="D529">
        <f t="shared" si="24"/>
        <v>83</v>
      </c>
      <c r="E529" t="str">
        <f t="shared" si="25"/>
        <v>Kisvárdai SZC II. Rákóczi Ferenc Technikum és Szakképző Iskola Gépészet</v>
      </c>
      <c r="F529">
        <f t="shared" si="26"/>
        <v>51</v>
      </c>
    </row>
    <row r="530" spans="1:6" x14ac:dyDescent="0.35">
      <c r="A530" t="s">
        <v>2234</v>
      </c>
      <c r="B530">
        <v>31</v>
      </c>
      <c r="D530">
        <f t="shared" si="24"/>
        <v>87</v>
      </c>
      <c r="E530" t="str">
        <f t="shared" si="25"/>
        <v>Kisvárdai SZC II. Rákóczi Ferenc Technikum és Szakképző Iskola Kereskedelem</v>
      </c>
      <c r="F530">
        <f t="shared" si="26"/>
        <v>31</v>
      </c>
    </row>
    <row r="531" spans="1:6" x14ac:dyDescent="0.35">
      <c r="A531" t="s">
        <v>2235</v>
      </c>
      <c r="B531">
        <v>5</v>
      </c>
      <c r="D531">
        <f t="shared" si="24"/>
        <v>82</v>
      </c>
      <c r="E531" t="str">
        <f t="shared" si="25"/>
        <v>Kisvárdai SZC II. Rákóczi Ferenc Technikum és Szakképző Iskola Kreatív</v>
      </c>
      <c r="F531">
        <f t="shared" si="26"/>
        <v>5</v>
      </c>
    </row>
    <row r="532" spans="1:6" x14ac:dyDescent="0.35">
      <c r="A532" t="s">
        <v>2236</v>
      </c>
      <c r="B532">
        <v>86</v>
      </c>
      <c r="D532">
        <f t="shared" si="24"/>
        <v>108</v>
      </c>
      <c r="E532" t="str">
        <f t="shared" si="25"/>
        <v>Kisvárdai SZC II. Rákóczi Ferenc Technikum és Szakképző Iskola Specializált gép- és járműgyártás</v>
      </c>
      <c r="F532">
        <f t="shared" si="26"/>
        <v>86</v>
      </c>
    </row>
    <row r="533" spans="1:6" x14ac:dyDescent="0.35">
      <c r="A533" t="s">
        <v>2237</v>
      </c>
      <c r="B533">
        <v>25</v>
      </c>
      <c r="D533">
        <f t="shared" si="24"/>
        <v>80</v>
      </c>
      <c r="E533" t="str">
        <f t="shared" si="25"/>
        <v>Kisvárdai SZC II. Rákóczi Ferenc Technikum és Szakképző Iskola Sport</v>
      </c>
      <c r="F533">
        <f t="shared" si="26"/>
        <v>25</v>
      </c>
    </row>
    <row r="534" spans="1:6" x14ac:dyDescent="0.35">
      <c r="A534" t="s">
        <v>2238</v>
      </c>
      <c r="B534">
        <v>37</v>
      </c>
      <c r="D534">
        <f t="shared" si="24"/>
        <v>84</v>
      </c>
      <c r="E534" t="str">
        <f t="shared" si="25"/>
        <v>Kisvárdai SZC II. Rákóczi Ferenc Technikum és Szakképző Iskola Szociális</v>
      </c>
      <c r="F534">
        <f t="shared" si="26"/>
        <v>37</v>
      </c>
    </row>
    <row r="535" spans="1:6" x14ac:dyDescent="0.35">
      <c r="A535" t="s">
        <v>2239</v>
      </c>
      <c r="B535">
        <v>57</v>
      </c>
      <c r="D535">
        <f t="shared" si="24"/>
        <v>95</v>
      </c>
      <c r="E535" t="str">
        <f t="shared" si="25"/>
        <v>Kisvárdai SZC II. Rákóczi Ferenc Technikum és Szakképző Iskola Turizmus-vendéglátás</v>
      </c>
      <c r="F535">
        <f t="shared" si="26"/>
        <v>57</v>
      </c>
    </row>
    <row r="536" spans="1:6" x14ac:dyDescent="0.35">
      <c r="A536" t="s">
        <v>2240</v>
      </c>
      <c r="B536">
        <v>1</v>
      </c>
      <c r="D536">
        <f t="shared" si="24"/>
        <v>109</v>
      </c>
      <c r="E536" t="str">
        <f t="shared" si="25"/>
        <v>Kisvárdai SZC Kandó Kálmán Technikum és Dr. Béres József Kollégium Elektronika és elektrotechnika</v>
      </c>
      <c r="F536">
        <f t="shared" si="26"/>
        <v>1</v>
      </c>
    </row>
    <row r="537" spans="1:6" x14ac:dyDescent="0.35">
      <c r="A537" t="s">
        <v>2241</v>
      </c>
      <c r="B537">
        <v>23</v>
      </c>
      <c r="D537">
        <f t="shared" si="24"/>
        <v>105</v>
      </c>
      <c r="E537" t="str">
        <f t="shared" si="25"/>
        <v>Kisvárdai SZC Kandó Kálmán Technikum és Dr. Béres József Kollégium Gazdálkodás és menedzsment</v>
      </c>
      <c r="F537">
        <f t="shared" si="26"/>
        <v>23</v>
      </c>
    </row>
    <row r="538" spans="1:6" x14ac:dyDescent="0.35">
      <c r="A538" t="s">
        <v>2242</v>
      </c>
      <c r="B538">
        <v>33</v>
      </c>
      <c r="D538">
        <f t="shared" si="24"/>
        <v>108</v>
      </c>
      <c r="E538" t="str">
        <f t="shared" si="25"/>
        <v>Kisvárdai SZC Kandó Kálmán Technikum és Dr. Béres József Kollégium Közlekedés és szállítmányozás</v>
      </c>
      <c r="F538">
        <f t="shared" si="26"/>
        <v>33</v>
      </c>
    </row>
    <row r="539" spans="1:6" x14ac:dyDescent="0.35">
      <c r="A539" t="s">
        <v>2244</v>
      </c>
      <c r="B539">
        <v>8</v>
      </c>
      <c r="D539">
        <f t="shared" si="24"/>
        <v>68</v>
      </c>
      <c r="E539" t="str">
        <f t="shared" si="25"/>
        <v>Kisvárdai SZC Móricz Zsigmond Szakképző Iskola Építőipar</v>
      </c>
      <c r="F539">
        <f t="shared" si="26"/>
        <v>8</v>
      </c>
    </row>
    <row r="540" spans="1:6" x14ac:dyDescent="0.35">
      <c r="A540" t="s">
        <v>2245</v>
      </c>
      <c r="B540">
        <v>4</v>
      </c>
      <c r="D540">
        <f t="shared" si="24"/>
        <v>73</v>
      </c>
      <c r="E540" t="str">
        <f t="shared" si="25"/>
        <v>Kisvárdai SZC Móricz Zsigmond Szakképző Iskola Épületgépészet</v>
      </c>
      <c r="F540">
        <f t="shared" si="26"/>
        <v>4</v>
      </c>
    </row>
    <row r="541" spans="1:6" x14ac:dyDescent="0.35">
      <c r="A541" t="s">
        <v>2246</v>
      </c>
      <c r="B541">
        <v>4</v>
      </c>
      <c r="D541">
        <f t="shared" si="24"/>
        <v>75</v>
      </c>
      <c r="E541" t="str">
        <f t="shared" si="25"/>
        <v>Kisvárdai SZC Móricz Zsigmond Szakképző Iskola Fa- és bútoripar</v>
      </c>
      <c r="F541">
        <f t="shared" si="26"/>
        <v>4</v>
      </c>
    </row>
    <row r="542" spans="1:6" x14ac:dyDescent="0.35">
      <c r="A542" t="s">
        <v>2247</v>
      </c>
      <c r="B542">
        <v>11</v>
      </c>
      <c r="D542">
        <f t="shared" si="24"/>
        <v>67</v>
      </c>
      <c r="E542" t="str">
        <f t="shared" si="25"/>
        <v>Kisvárdai SZC Móricz Zsigmond Szakképző Iskola Gépészet</v>
      </c>
      <c r="F542">
        <f t="shared" si="26"/>
        <v>11</v>
      </c>
    </row>
    <row r="543" spans="1:6" x14ac:dyDescent="0.35">
      <c r="A543" t="s">
        <v>2249</v>
      </c>
      <c r="B543">
        <v>8</v>
      </c>
      <c r="D543">
        <f t="shared" si="24"/>
        <v>71</v>
      </c>
      <c r="E543" t="str">
        <f t="shared" si="25"/>
        <v>Kisvárdai SZC Móricz Zsigmond Szakképző Iskola Kereskedelem</v>
      </c>
      <c r="F543">
        <f t="shared" si="26"/>
        <v>8</v>
      </c>
    </row>
    <row r="544" spans="1:6" x14ac:dyDescent="0.35">
      <c r="A544" t="s">
        <v>2250</v>
      </c>
      <c r="B544">
        <v>24</v>
      </c>
      <c r="D544">
        <f t="shared" si="24"/>
        <v>79</v>
      </c>
      <c r="E544" t="str">
        <f t="shared" si="25"/>
        <v>Kisvárdai SZC Móricz Zsigmond Szakképző Iskola Turizmus-vendéglátás</v>
      </c>
      <c r="F544">
        <f t="shared" si="26"/>
        <v>24</v>
      </c>
    </row>
    <row r="545" spans="1:6" x14ac:dyDescent="0.35">
      <c r="A545" t="s">
        <v>2254</v>
      </c>
      <c r="B545">
        <v>1</v>
      </c>
      <c r="D545">
        <f t="shared" si="24"/>
        <v>116</v>
      </c>
      <c r="E545" t="str">
        <f t="shared" si="25"/>
        <v>Kolping Nagyváthy János Technikum, Szakgimnázium, Szakképző Iskola és Kollégium Mezőgazdaság és erdészet</v>
      </c>
      <c r="F545">
        <f t="shared" si="26"/>
        <v>1</v>
      </c>
    </row>
    <row r="546" spans="1:6" x14ac:dyDescent="0.35">
      <c r="A546" t="s">
        <v>2264</v>
      </c>
      <c r="B546">
        <v>458</v>
      </c>
      <c r="D546">
        <f t="shared" si="24"/>
        <v>82</v>
      </c>
      <c r="E546" t="str">
        <f t="shared" si="25"/>
        <v>Közép-európai Szakgimnázium, Technikum és Szakképző Iskola Egészségügy</v>
      </c>
      <c r="F546">
        <f t="shared" si="26"/>
        <v>458</v>
      </c>
    </row>
    <row r="547" spans="1:6" x14ac:dyDescent="0.35">
      <c r="A547" t="s">
        <v>3326</v>
      </c>
      <c r="B547">
        <v>55</v>
      </c>
      <c r="D547">
        <f t="shared" si="24"/>
        <v>92</v>
      </c>
      <c r="E547" t="str">
        <f t="shared" si="25"/>
        <v>Közép-európai Szakgimnázium, Technikum és Szakképző Iskola Egészségügyi technika</v>
      </c>
      <c r="F547">
        <f t="shared" si="26"/>
        <v>55</v>
      </c>
    </row>
    <row r="548" spans="1:6" x14ac:dyDescent="0.35">
      <c r="A548" t="s">
        <v>3327</v>
      </c>
      <c r="B548">
        <v>118</v>
      </c>
      <c r="D548">
        <f t="shared" si="24"/>
        <v>80</v>
      </c>
      <c r="E548" t="str">
        <f t="shared" si="25"/>
        <v>Közép-európai Szakgimnázium, Technikum és Szakképző Iskola Szépészet</v>
      </c>
      <c r="F548">
        <f t="shared" si="26"/>
        <v>118</v>
      </c>
    </row>
    <row r="549" spans="1:6" x14ac:dyDescent="0.35">
      <c r="A549" t="s">
        <v>3328</v>
      </c>
      <c r="B549">
        <v>38</v>
      </c>
      <c r="D549">
        <f t="shared" si="24"/>
        <v>80</v>
      </c>
      <c r="E549" t="str">
        <f t="shared" si="25"/>
        <v>Közép-európai Szakgimnázium, Technikum és Szakképző Iskola Szociális</v>
      </c>
      <c r="F549">
        <f t="shared" si="26"/>
        <v>38</v>
      </c>
    </row>
    <row r="550" spans="1:6" x14ac:dyDescent="0.35">
      <c r="A550" t="s">
        <v>2265</v>
      </c>
      <c r="B550">
        <v>32</v>
      </c>
      <c r="D550">
        <f t="shared" si="24"/>
        <v>142</v>
      </c>
      <c r="E550" t="str">
        <f t="shared" si="25"/>
        <v>Közép-magyarországi ASZC Bercsényi Miklós Élelmiszeripari-Környezetvédelmi Technikum, Szakképző Iskola és Kollégium Élelmiszeripar</v>
      </c>
      <c r="F550">
        <f t="shared" si="26"/>
        <v>32</v>
      </c>
    </row>
    <row r="551" spans="1:6" x14ac:dyDescent="0.35">
      <c r="A551" t="s">
        <v>2271</v>
      </c>
      <c r="B551">
        <v>11</v>
      </c>
      <c r="D551">
        <f t="shared" si="24"/>
        <v>115</v>
      </c>
      <c r="E551" t="str">
        <f t="shared" si="25"/>
        <v>Közép-magyarországi ASzC Magyar Gyula Kertészeti Technikum és Szakképző Iskola Mezőgazdaság és erdészet</v>
      </c>
      <c r="F551">
        <f t="shared" si="26"/>
        <v>11</v>
      </c>
    </row>
    <row r="552" spans="1:6" x14ac:dyDescent="0.35">
      <c r="A552" t="s">
        <v>2272</v>
      </c>
      <c r="B552">
        <v>35</v>
      </c>
      <c r="D552">
        <f t="shared" si="24"/>
        <v>112</v>
      </c>
      <c r="E552" t="str">
        <f t="shared" si="25"/>
        <v>Közép-magyarországi ASzC Pesti Barnabás Élelmiszeripari Technikum és Szakképző Iskola Élelmiszeripar</v>
      </c>
      <c r="F552">
        <f t="shared" si="26"/>
        <v>35</v>
      </c>
    </row>
    <row r="553" spans="1:6" x14ac:dyDescent="0.35">
      <c r="A553" t="s">
        <v>2274</v>
      </c>
      <c r="B553">
        <v>23</v>
      </c>
      <c r="D553">
        <f t="shared" si="24"/>
        <v>103</v>
      </c>
      <c r="E553" t="str">
        <f t="shared" si="25"/>
        <v>Közép-magyarországi ASzC Soós István Borászati Technikum és Szakképző Iskola Élelmiszeripar</v>
      </c>
      <c r="F553">
        <f t="shared" si="26"/>
        <v>23</v>
      </c>
    </row>
    <row r="554" spans="1:6" x14ac:dyDescent="0.35">
      <c r="A554" t="s">
        <v>2276</v>
      </c>
      <c r="B554">
        <v>1</v>
      </c>
      <c r="D554">
        <f t="shared" si="24"/>
        <v>121</v>
      </c>
      <c r="E554" t="str">
        <f t="shared" si="25"/>
        <v>Közép-magyarországi ASzC Toldi Miklós Élelmiszeripari Technikum, Szakképző Iskola és Kollégium Élelmiszeripar</v>
      </c>
      <c r="F554">
        <f t="shared" si="26"/>
        <v>1</v>
      </c>
    </row>
    <row r="555" spans="1:6" x14ac:dyDescent="0.35">
      <c r="A555" t="s">
        <v>2279</v>
      </c>
      <c r="B555">
        <v>25</v>
      </c>
      <c r="D555">
        <f t="shared" si="24"/>
        <v>122</v>
      </c>
      <c r="E555" t="str">
        <f t="shared" si="25"/>
        <v>Közép-magyarországi ASzC Varga Márton Kertészeti és Földmérési Technikum és Kollégium Mezőgazdaság és erdészet</v>
      </c>
      <c r="F555">
        <f t="shared" si="26"/>
        <v>25</v>
      </c>
    </row>
    <row r="556" spans="1:6" x14ac:dyDescent="0.35">
      <c r="A556" t="s">
        <v>2289</v>
      </c>
      <c r="B556">
        <v>16</v>
      </c>
      <c r="D556">
        <f t="shared" si="24"/>
        <v>80</v>
      </c>
      <c r="E556" t="str">
        <f t="shared" si="25"/>
        <v>Magyar Máltai Szeretetszolgálat Devecseri Szakképző Iskola Szociális</v>
      </c>
      <c r="F556">
        <f t="shared" si="26"/>
        <v>16</v>
      </c>
    </row>
    <row r="557" spans="1:6" x14ac:dyDescent="0.35">
      <c r="A557" t="s">
        <v>2290</v>
      </c>
      <c r="B557">
        <v>40</v>
      </c>
      <c r="D557">
        <f t="shared" si="24"/>
        <v>113</v>
      </c>
      <c r="E557" t="str">
        <f t="shared" si="25"/>
        <v>Magyar Máltai Szeretetszolgálat Esterházy Miklós Technikum, Szakképző Iskola és Kollégium Egészségügy</v>
      </c>
      <c r="F557">
        <f t="shared" si="26"/>
        <v>40</v>
      </c>
    </row>
    <row r="558" spans="1:6" x14ac:dyDescent="0.35">
      <c r="A558" t="s">
        <v>2291</v>
      </c>
      <c r="B558">
        <v>46</v>
      </c>
      <c r="D558">
        <f t="shared" si="24"/>
        <v>132</v>
      </c>
      <c r="E558" t="str">
        <f t="shared" si="25"/>
        <v>Magyar Máltai Szeretetszolgálat Esterházy Miklós Technikum, Szakképző Iskola és Kollégium Elektronika és elektrotechnika</v>
      </c>
      <c r="F558">
        <f t="shared" si="26"/>
        <v>46</v>
      </c>
    </row>
    <row r="559" spans="1:6" x14ac:dyDescent="0.35">
      <c r="A559" t="s">
        <v>2293</v>
      </c>
      <c r="B559">
        <v>2</v>
      </c>
      <c r="D559">
        <f t="shared" si="24"/>
        <v>111</v>
      </c>
      <c r="E559" t="str">
        <f t="shared" si="25"/>
        <v>Magyar Máltai Szeretetszolgálat Esterházy Miklós Technikum, Szakképző Iskola és Kollégium Építőipar</v>
      </c>
      <c r="F559">
        <f t="shared" si="26"/>
        <v>2</v>
      </c>
    </row>
    <row r="560" spans="1:6" x14ac:dyDescent="0.35">
      <c r="A560" t="s">
        <v>2294</v>
      </c>
      <c r="B560">
        <v>25</v>
      </c>
      <c r="D560">
        <f t="shared" si="24"/>
        <v>118</v>
      </c>
      <c r="E560" t="str">
        <f t="shared" si="25"/>
        <v>Magyar Máltai Szeretetszolgálat Esterházy Miklós Technikum, Szakképző Iskola és Kollégium Fa- és bútoripar</v>
      </c>
      <c r="F560">
        <f t="shared" si="26"/>
        <v>25</v>
      </c>
    </row>
    <row r="561" spans="1:6" x14ac:dyDescent="0.35">
      <c r="A561" t="s">
        <v>2295</v>
      </c>
      <c r="B561">
        <v>9</v>
      </c>
      <c r="D561">
        <f t="shared" si="24"/>
        <v>110</v>
      </c>
      <c r="E561" t="str">
        <f t="shared" si="25"/>
        <v>Magyar Máltai Szeretetszolgálat Esterházy Miklós Technikum, Szakképző Iskola és Kollégium Gépészet</v>
      </c>
      <c r="F561">
        <f t="shared" si="26"/>
        <v>9</v>
      </c>
    </row>
    <row r="562" spans="1:6" x14ac:dyDescent="0.35">
      <c r="A562" t="s">
        <v>2297</v>
      </c>
      <c r="B562">
        <v>12</v>
      </c>
      <c r="D562">
        <f t="shared" si="24"/>
        <v>109</v>
      </c>
      <c r="E562" t="str">
        <f t="shared" si="25"/>
        <v>Magyar Máltai Szeretetszolgálat Esterházy Miklós Technikum, Szakképző Iskola és Kollégium Kreatív</v>
      </c>
      <c r="F562">
        <f t="shared" si="26"/>
        <v>12</v>
      </c>
    </row>
    <row r="563" spans="1:6" x14ac:dyDescent="0.35">
      <c r="A563" t="s">
        <v>2299</v>
      </c>
      <c r="B563">
        <v>17</v>
      </c>
      <c r="D563">
        <f t="shared" si="24"/>
        <v>135</v>
      </c>
      <c r="E563" t="str">
        <f t="shared" si="25"/>
        <v>Magyar Máltai Szeretetszolgálat Esterházy Miklós Technikum, Szakképző Iskola és Kollégium Specializált gép- és járműgyártás</v>
      </c>
      <c r="F563">
        <f t="shared" si="26"/>
        <v>17</v>
      </c>
    </row>
    <row r="564" spans="1:6" x14ac:dyDescent="0.35">
      <c r="A564" t="s">
        <v>2300</v>
      </c>
      <c r="B564">
        <v>26</v>
      </c>
      <c r="D564">
        <f t="shared" si="24"/>
        <v>107</v>
      </c>
      <c r="E564" t="str">
        <f t="shared" si="25"/>
        <v>Magyar Máltai Szeretetszolgálat Esterházy Miklós Technikum, Szakképző Iskola és Kollégium Sport</v>
      </c>
      <c r="F564">
        <f t="shared" si="26"/>
        <v>26</v>
      </c>
    </row>
    <row r="565" spans="1:6" x14ac:dyDescent="0.35">
      <c r="A565" t="s">
        <v>2301</v>
      </c>
      <c r="B565">
        <v>30</v>
      </c>
      <c r="D565">
        <f t="shared" si="24"/>
        <v>111</v>
      </c>
      <c r="E565" t="str">
        <f t="shared" si="25"/>
        <v>Magyar Máltai Szeretetszolgálat Esterházy Miklós Technikum, Szakképző Iskola és Kollégium Szépészet</v>
      </c>
      <c r="F565">
        <f t="shared" si="26"/>
        <v>30</v>
      </c>
    </row>
    <row r="566" spans="1:6" x14ac:dyDescent="0.35">
      <c r="A566" t="s">
        <v>2303</v>
      </c>
      <c r="B566">
        <v>69</v>
      </c>
      <c r="D566">
        <f t="shared" si="24"/>
        <v>122</v>
      </c>
      <c r="E566" t="str">
        <f t="shared" si="25"/>
        <v>Magyar Máltai Szeretetszolgálat Esterházy Miklós Technikum, Szakképző Iskola és Kollégium Turizmus-vendéglátás</v>
      </c>
      <c r="F566">
        <f t="shared" si="26"/>
        <v>69</v>
      </c>
    </row>
    <row r="567" spans="1:6" x14ac:dyDescent="0.35">
      <c r="A567" t="s">
        <v>2307</v>
      </c>
      <c r="B567">
        <v>8</v>
      </c>
      <c r="D567">
        <f t="shared" si="24"/>
        <v>90</v>
      </c>
      <c r="E567" t="str">
        <f t="shared" si="25"/>
        <v>Magyar Máltai Szeretetszolgálat Óbudai Technikum és Szakképző Iskola Szociális</v>
      </c>
      <c r="F567">
        <f t="shared" si="26"/>
        <v>8</v>
      </c>
    </row>
    <row r="568" spans="1:6" x14ac:dyDescent="0.35">
      <c r="A568" t="s">
        <v>2309</v>
      </c>
      <c r="B568">
        <v>146</v>
      </c>
      <c r="D568">
        <f t="shared" si="24"/>
        <v>101</v>
      </c>
      <c r="E568" t="str">
        <f t="shared" si="25"/>
        <v>MAMI Magyar Motorkerékpár Technikum és Szakképző Iskola Specializált gép- és járműgyártás</v>
      </c>
      <c r="F568">
        <f t="shared" si="26"/>
        <v>146</v>
      </c>
    </row>
    <row r="569" spans="1:6" x14ac:dyDescent="0.35">
      <c r="A569" t="s">
        <v>2310</v>
      </c>
      <c r="B569">
        <v>76</v>
      </c>
      <c r="D569">
        <f t="shared" si="24"/>
        <v>113</v>
      </c>
      <c r="E569" t="str">
        <f t="shared" si="25"/>
        <v>Mátészalkai SZC Bethlen Gábor Technikum, Szakképző Iskola és Kollégium Elektronika és elektrotechnika</v>
      </c>
      <c r="F569">
        <f t="shared" si="26"/>
        <v>76</v>
      </c>
    </row>
    <row r="570" spans="1:6" x14ac:dyDescent="0.35">
      <c r="A570" t="s">
        <v>2312</v>
      </c>
      <c r="B570">
        <v>18</v>
      </c>
      <c r="D570">
        <f t="shared" si="24"/>
        <v>92</v>
      </c>
      <c r="E570" t="str">
        <f t="shared" si="25"/>
        <v>Mátészalkai SZC Bethlen Gábor Technikum, Szakképző Iskola és Kollégium Építőipar</v>
      </c>
      <c r="F570">
        <f t="shared" si="26"/>
        <v>18</v>
      </c>
    </row>
    <row r="571" spans="1:6" x14ac:dyDescent="0.35">
      <c r="A571" t="s">
        <v>2313</v>
      </c>
      <c r="B571">
        <v>31</v>
      </c>
      <c r="D571">
        <f t="shared" si="24"/>
        <v>97</v>
      </c>
      <c r="E571" t="str">
        <f t="shared" si="25"/>
        <v>Mátészalkai SZC Bethlen Gábor Technikum, Szakképző Iskola és Kollégium Épületgépészet</v>
      </c>
      <c r="F571">
        <f t="shared" si="26"/>
        <v>31</v>
      </c>
    </row>
    <row r="572" spans="1:6" x14ac:dyDescent="0.35">
      <c r="A572" t="s">
        <v>2315</v>
      </c>
      <c r="B572">
        <v>24</v>
      </c>
      <c r="D572">
        <f t="shared" si="24"/>
        <v>109</v>
      </c>
      <c r="E572" t="str">
        <f t="shared" si="25"/>
        <v>Mátészalkai SZC Bethlen Gábor Technikum, Szakképző Iskola és Kollégium Gazdálkodás és menedzsment</v>
      </c>
      <c r="F572">
        <f t="shared" si="26"/>
        <v>24</v>
      </c>
    </row>
    <row r="573" spans="1:6" x14ac:dyDescent="0.35">
      <c r="A573" t="s">
        <v>2316</v>
      </c>
      <c r="B573">
        <v>14</v>
      </c>
      <c r="D573">
        <f t="shared" si="24"/>
        <v>91</v>
      </c>
      <c r="E573" t="str">
        <f t="shared" si="25"/>
        <v>Mátészalkai SZC Bethlen Gábor Technikum, Szakképző Iskola és Kollégium Gépészet</v>
      </c>
      <c r="F573">
        <f t="shared" si="26"/>
        <v>14</v>
      </c>
    </row>
    <row r="574" spans="1:6" x14ac:dyDescent="0.35">
      <c r="A574" t="s">
        <v>2319</v>
      </c>
      <c r="B574">
        <v>30</v>
      </c>
      <c r="D574">
        <f t="shared" si="24"/>
        <v>90</v>
      </c>
      <c r="E574" t="str">
        <f t="shared" si="25"/>
        <v>Mátészalkai SZC Bethlen Gábor Technikum, Szakképző Iskola és Kollégium Kreatív</v>
      </c>
      <c r="F574">
        <f t="shared" si="26"/>
        <v>30</v>
      </c>
    </row>
    <row r="575" spans="1:6" x14ac:dyDescent="0.35">
      <c r="A575" t="s">
        <v>2322</v>
      </c>
      <c r="B575">
        <v>63</v>
      </c>
      <c r="D575">
        <f t="shared" si="24"/>
        <v>92</v>
      </c>
      <c r="E575" t="str">
        <f t="shared" si="25"/>
        <v>Mátészalkai SZC Bethlen Gábor Technikum, Szakképző Iskola és Kollégium Szociális</v>
      </c>
      <c r="F575">
        <f t="shared" si="26"/>
        <v>63</v>
      </c>
    </row>
    <row r="576" spans="1:6" x14ac:dyDescent="0.35">
      <c r="A576" t="s">
        <v>2323</v>
      </c>
      <c r="B576">
        <v>37</v>
      </c>
      <c r="D576">
        <f t="shared" si="24"/>
        <v>98</v>
      </c>
      <c r="E576" t="str">
        <f t="shared" si="25"/>
        <v>Mátészalkai SZC Budai Nagy Antal Technikum és Szakgimnázium Gazdálkodás és menedzsment</v>
      </c>
      <c r="F576">
        <f t="shared" si="26"/>
        <v>37</v>
      </c>
    </row>
    <row r="577" spans="1:6" x14ac:dyDescent="0.35">
      <c r="A577" t="s">
        <v>2325</v>
      </c>
      <c r="B577">
        <v>35</v>
      </c>
      <c r="D577">
        <f t="shared" si="24"/>
        <v>97</v>
      </c>
      <c r="E577" t="str">
        <f t="shared" si="25"/>
        <v>Mátészalkai SZC Budai Nagy Antal Technikum és Szakgimnázium Rendészet és közszolgálat</v>
      </c>
      <c r="F577">
        <f t="shared" si="26"/>
        <v>35</v>
      </c>
    </row>
    <row r="578" spans="1:6" x14ac:dyDescent="0.35">
      <c r="A578" t="s">
        <v>3329</v>
      </c>
      <c r="B578">
        <v>28</v>
      </c>
      <c r="D578">
        <f t="shared" si="24"/>
        <v>81</v>
      </c>
      <c r="E578" t="str">
        <f t="shared" si="25"/>
        <v>Mátészalkai SZC Budai Nagy Antal Technikum és Szakgimnázium Szociális</v>
      </c>
      <c r="F578">
        <f t="shared" si="26"/>
        <v>28</v>
      </c>
    </row>
    <row r="579" spans="1:6" x14ac:dyDescent="0.35">
      <c r="A579" t="s">
        <v>2327</v>
      </c>
      <c r="B579">
        <v>59</v>
      </c>
      <c r="D579">
        <f t="shared" ref="D579:D642" si="27">LEN(A579)</f>
        <v>101</v>
      </c>
      <c r="E579" t="str">
        <f t="shared" ref="E579:E642" si="28">LEFT(A579,D579-12)</f>
        <v>Mátészalkai SZC Déri Miksa Technikum, Szakképző Iskola és Kollégium Egészségügyi technika</v>
      </c>
      <c r="F579">
        <f t="shared" ref="F579:F642" si="29">B579</f>
        <v>59</v>
      </c>
    </row>
    <row r="580" spans="1:6" x14ac:dyDescent="0.35">
      <c r="A580" t="s">
        <v>2328</v>
      </c>
      <c r="B580">
        <v>80</v>
      </c>
      <c r="D580">
        <f t="shared" si="27"/>
        <v>110</v>
      </c>
      <c r="E580" t="str">
        <f t="shared" si="28"/>
        <v>Mátészalkai SZC Déri Miksa Technikum, Szakképző Iskola és Kollégium Elektronika és elektrotechnika</v>
      </c>
      <c r="F580">
        <f t="shared" si="29"/>
        <v>80</v>
      </c>
    </row>
    <row r="581" spans="1:6" x14ac:dyDescent="0.35">
      <c r="A581" t="s">
        <v>2330</v>
      </c>
      <c r="B581">
        <v>72</v>
      </c>
      <c r="D581">
        <f t="shared" si="27"/>
        <v>89</v>
      </c>
      <c r="E581" t="str">
        <f t="shared" si="28"/>
        <v>Mátészalkai SZC Déri Miksa Technikum, Szakképző Iskola és Kollégium Építőipar</v>
      </c>
      <c r="F581">
        <f t="shared" si="29"/>
        <v>72</v>
      </c>
    </row>
    <row r="582" spans="1:6" x14ac:dyDescent="0.35">
      <c r="A582" t="s">
        <v>3330</v>
      </c>
      <c r="B582">
        <v>41</v>
      </c>
      <c r="D582">
        <f t="shared" si="27"/>
        <v>94</v>
      </c>
      <c r="E582" t="str">
        <f t="shared" si="28"/>
        <v>Mátészalkai SZC Déri Miksa Technikum, Szakképző Iskola és Kollégium Épületgépészet</v>
      </c>
      <c r="F582">
        <f t="shared" si="29"/>
        <v>41</v>
      </c>
    </row>
    <row r="583" spans="1:6" x14ac:dyDescent="0.35">
      <c r="A583" t="s">
        <v>2331</v>
      </c>
      <c r="B583">
        <v>21</v>
      </c>
      <c r="D583">
        <f t="shared" si="27"/>
        <v>96</v>
      </c>
      <c r="E583" t="str">
        <f t="shared" si="28"/>
        <v>Mátészalkai SZC Déri Miksa Technikum, Szakképző Iskola és Kollégium Fa- és bútoripar</v>
      </c>
      <c r="F583">
        <f t="shared" si="29"/>
        <v>21</v>
      </c>
    </row>
    <row r="584" spans="1:6" x14ac:dyDescent="0.35">
      <c r="A584" t="s">
        <v>2332</v>
      </c>
      <c r="B584">
        <v>20</v>
      </c>
      <c r="D584">
        <f t="shared" si="27"/>
        <v>88</v>
      </c>
      <c r="E584" t="str">
        <f t="shared" si="28"/>
        <v>Mátészalkai SZC Déri Miksa Technikum, Szakképző Iskola és Kollégium Gépészet</v>
      </c>
      <c r="F584">
        <f t="shared" si="29"/>
        <v>20</v>
      </c>
    </row>
    <row r="585" spans="1:6" x14ac:dyDescent="0.35">
      <c r="A585" t="s">
        <v>2333</v>
      </c>
      <c r="B585">
        <v>34</v>
      </c>
      <c r="D585">
        <f t="shared" si="27"/>
        <v>104</v>
      </c>
      <c r="E585" t="str">
        <f t="shared" si="28"/>
        <v>Mátészalkai SZC Déri Miksa Technikum, Szakképző Iskola és Kollégium Informatika és távközlés</v>
      </c>
      <c r="F585">
        <f t="shared" si="29"/>
        <v>34</v>
      </c>
    </row>
    <row r="586" spans="1:6" x14ac:dyDescent="0.35">
      <c r="A586" t="s">
        <v>2334</v>
      </c>
      <c r="B586">
        <v>23</v>
      </c>
      <c r="D586">
        <f t="shared" si="27"/>
        <v>87</v>
      </c>
      <c r="E586" t="str">
        <f t="shared" si="28"/>
        <v>Mátészalkai SZC Déri Miksa Technikum, Szakképző Iskola és Kollégium Kreatív</v>
      </c>
      <c r="F586">
        <f t="shared" si="29"/>
        <v>23</v>
      </c>
    </row>
    <row r="587" spans="1:6" x14ac:dyDescent="0.35">
      <c r="A587" t="s">
        <v>2336</v>
      </c>
      <c r="B587">
        <v>7</v>
      </c>
      <c r="D587">
        <f t="shared" si="27"/>
        <v>105</v>
      </c>
      <c r="E587" t="str">
        <f t="shared" si="28"/>
        <v>Mátészalkai SZC Déri Miksa Technikum, Szakképző Iskola és Kollégium Rendészet és közszolgálat</v>
      </c>
      <c r="F587">
        <f t="shared" si="29"/>
        <v>7</v>
      </c>
    </row>
    <row r="588" spans="1:6" x14ac:dyDescent="0.35">
      <c r="A588" t="s">
        <v>2337</v>
      </c>
      <c r="B588">
        <v>135</v>
      </c>
      <c r="D588">
        <f t="shared" si="27"/>
        <v>113</v>
      </c>
      <c r="E588" t="str">
        <f t="shared" si="28"/>
        <v>Mátészalkai SZC Déri Miksa Technikum, Szakképző Iskola és Kollégium Specializált gép- és járműgyártás</v>
      </c>
      <c r="F588">
        <f t="shared" si="29"/>
        <v>135</v>
      </c>
    </row>
    <row r="589" spans="1:6" x14ac:dyDescent="0.35">
      <c r="A589" t="s">
        <v>3331</v>
      </c>
      <c r="B589">
        <v>44</v>
      </c>
      <c r="D589">
        <f t="shared" si="27"/>
        <v>85</v>
      </c>
      <c r="E589" t="str">
        <f t="shared" si="28"/>
        <v>Mátészalkai SZC Déri Miksa Technikum, Szakképző Iskola és Kollégium Sport</v>
      </c>
      <c r="F589">
        <f t="shared" si="29"/>
        <v>44</v>
      </c>
    </row>
    <row r="590" spans="1:6" x14ac:dyDescent="0.35">
      <c r="A590" t="s">
        <v>2338</v>
      </c>
      <c r="B590">
        <v>105</v>
      </c>
      <c r="D590">
        <f t="shared" si="27"/>
        <v>89</v>
      </c>
      <c r="E590" t="str">
        <f t="shared" si="28"/>
        <v>Mátészalkai SZC Déri Miksa Technikum, Szakképző Iskola és Kollégium Szépészet</v>
      </c>
      <c r="F590">
        <f t="shared" si="29"/>
        <v>105</v>
      </c>
    </row>
    <row r="591" spans="1:6" x14ac:dyDescent="0.35">
      <c r="A591" t="s">
        <v>2339</v>
      </c>
      <c r="B591">
        <v>74</v>
      </c>
      <c r="D591">
        <f t="shared" si="27"/>
        <v>100</v>
      </c>
      <c r="E591" t="str">
        <f t="shared" si="28"/>
        <v>Mátészalkai SZC Déri Miksa Technikum, Szakképző Iskola és Kollégium Turizmus-vendéglátás</v>
      </c>
      <c r="F591">
        <f t="shared" si="29"/>
        <v>74</v>
      </c>
    </row>
    <row r="592" spans="1:6" x14ac:dyDescent="0.35">
      <c r="A592" t="s">
        <v>2340</v>
      </c>
      <c r="B592">
        <v>153</v>
      </c>
      <c r="D592">
        <f t="shared" si="27"/>
        <v>72</v>
      </c>
      <c r="E592" t="str">
        <f t="shared" si="28"/>
        <v>Mátészalkai SZC Gépészeti Technikum és Kollégium Egészségügy</v>
      </c>
      <c r="F592">
        <f t="shared" si="29"/>
        <v>153</v>
      </c>
    </row>
    <row r="593" spans="1:6" x14ac:dyDescent="0.35">
      <c r="A593" t="s">
        <v>2341</v>
      </c>
      <c r="B593">
        <v>26</v>
      </c>
      <c r="D593">
        <f t="shared" si="27"/>
        <v>87</v>
      </c>
      <c r="E593" t="str">
        <f t="shared" si="28"/>
        <v>Mátészalkai SZC Gépészeti Technikum és Kollégium Gazdálkodás és menedzsment</v>
      </c>
      <c r="F593">
        <f t="shared" si="29"/>
        <v>26</v>
      </c>
    </row>
    <row r="594" spans="1:6" x14ac:dyDescent="0.35">
      <c r="A594" t="s">
        <v>2342</v>
      </c>
      <c r="B594">
        <v>29</v>
      </c>
      <c r="D594">
        <f t="shared" si="27"/>
        <v>69</v>
      </c>
      <c r="E594" t="str">
        <f t="shared" si="28"/>
        <v>Mátészalkai SZC Gépészeti Technikum és Kollégium Gépészet</v>
      </c>
      <c r="F594">
        <f t="shared" si="29"/>
        <v>29</v>
      </c>
    </row>
    <row r="595" spans="1:6" x14ac:dyDescent="0.35">
      <c r="A595" t="s">
        <v>2346</v>
      </c>
      <c r="B595">
        <v>47</v>
      </c>
      <c r="D595">
        <f t="shared" si="27"/>
        <v>68</v>
      </c>
      <c r="E595" t="str">
        <f t="shared" si="28"/>
        <v>Mátészalkai SZC Kállay Rudolf Szakképző Iskola Építőipar</v>
      </c>
      <c r="F595">
        <f t="shared" si="29"/>
        <v>47</v>
      </c>
    </row>
    <row r="596" spans="1:6" x14ac:dyDescent="0.35">
      <c r="A596" t="s">
        <v>2347</v>
      </c>
      <c r="B596">
        <v>40</v>
      </c>
      <c r="D596">
        <f t="shared" si="27"/>
        <v>67</v>
      </c>
      <c r="E596" t="str">
        <f t="shared" si="28"/>
        <v>Mátészalkai SZC Kállay Rudolf Szakképző Iskola Gépészet</v>
      </c>
      <c r="F596">
        <f t="shared" si="29"/>
        <v>40</v>
      </c>
    </row>
    <row r="597" spans="1:6" x14ac:dyDescent="0.35">
      <c r="A597" t="s">
        <v>2348</v>
      </c>
      <c r="B597">
        <v>50</v>
      </c>
      <c r="D597">
        <f t="shared" si="27"/>
        <v>71</v>
      </c>
      <c r="E597" t="str">
        <f t="shared" si="28"/>
        <v>Mátészalkai SZC Kállay Rudolf Szakképző Iskola Kereskedelem</v>
      </c>
      <c r="F597">
        <f t="shared" si="29"/>
        <v>50</v>
      </c>
    </row>
    <row r="598" spans="1:6" x14ac:dyDescent="0.35">
      <c r="A598" t="s">
        <v>3332</v>
      </c>
      <c r="B598">
        <v>12</v>
      </c>
      <c r="D598">
        <f t="shared" si="27"/>
        <v>66</v>
      </c>
      <c r="E598" t="str">
        <f t="shared" si="28"/>
        <v>Mátészalkai SZC Kállay Rudolf Szakképző Iskola Kreatív</v>
      </c>
      <c r="F598">
        <f t="shared" si="29"/>
        <v>12</v>
      </c>
    </row>
    <row r="599" spans="1:6" x14ac:dyDescent="0.35">
      <c r="A599" t="s">
        <v>2349</v>
      </c>
      <c r="B599">
        <v>30</v>
      </c>
      <c r="D599">
        <f t="shared" si="27"/>
        <v>68</v>
      </c>
      <c r="E599" t="str">
        <f t="shared" si="28"/>
        <v>Mátészalkai SZC Kállay Rudolf Szakképző Iskola Szociális</v>
      </c>
      <c r="F599">
        <f t="shared" si="29"/>
        <v>30</v>
      </c>
    </row>
    <row r="600" spans="1:6" x14ac:dyDescent="0.35">
      <c r="A600" t="s">
        <v>2350</v>
      </c>
      <c r="B600">
        <v>140</v>
      </c>
      <c r="D600">
        <f t="shared" si="27"/>
        <v>79</v>
      </c>
      <c r="E600" t="str">
        <f t="shared" si="28"/>
        <v>Mátészalkai SZC Kállay Rudolf Szakképző Iskola Turizmus-vendéglátás</v>
      </c>
      <c r="F600">
        <f t="shared" si="29"/>
        <v>140</v>
      </c>
    </row>
    <row r="601" spans="1:6" x14ac:dyDescent="0.35">
      <c r="A601" t="s">
        <v>2351</v>
      </c>
      <c r="B601">
        <v>198</v>
      </c>
      <c r="D601">
        <f t="shared" si="27"/>
        <v>67</v>
      </c>
      <c r="E601" t="str">
        <f t="shared" si="28"/>
        <v>META - Don Bosco Technikum és Szakgimnázium Egészségügy</v>
      </c>
      <c r="F601">
        <f t="shared" si="29"/>
        <v>198</v>
      </c>
    </row>
    <row r="602" spans="1:6" x14ac:dyDescent="0.35">
      <c r="A602" t="s">
        <v>2352</v>
      </c>
      <c r="B602">
        <v>49</v>
      </c>
      <c r="D602">
        <f t="shared" si="27"/>
        <v>82</v>
      </c>
      <c r="E602" t="str">
        <f t="shared" si="28"/>
        <v>META - Don Bosco Technikum és Szakgimnázium Gazdálkodás és menedzsment</v>
      </c>
      <c r="F602">
        <f t="shared" si="29"/>
        <v>49</v>
      </c>
    </row>
    <row r="603" spans="1:6" x14ac:dyDescent="0.35">
      <c r="A603" t="s">
        <v>2356</v>
      </c>
      <c r="B603">
        <v>20</v>
      </c>
      <c r="D603">
        <f t="shared" si="27"/>
        <v>65</v>
      </c>
      <c r="E603" t="str">
        <f t="shared" si="28"/>
        <v>META - Don Bosco Technikum és Szakgimnázium Szociális</v>
      </c>
      <c r="F603">
        <f t="shared" si="29"/>
        <v>20</v>
      </c>
    </row>
    <row r="604" spans="1:6" x14ac:dyDescent="0.35">
      <c r="A604" t="s">
        <v>2371</v>
      </c>
      <c r="B604">
        <v>344</v>
      </c>
      <c r="D604">
        <f t="shared" si="27"/>
        <v>79</v>
      </c>
      <c r="E604" t="str">
        <f t="shared" si="28"/>
        <v>Miskolci Egyetem Ferenczi Sándor Egészségügyi Technikum Egészségügy</v>
      </c>
      <c r="F604">
        <f t="shared" si="29"/>
        <v>344</v>
      </c>
    </row>
    <row r="605" spans="1:6" x14ac:dyDescent="0.35">
      <c r="A605" t="s">
        <v>2372</v>
      </c>
      <c r="B605">
        <v>27</v>
      </c>
      <c r="D605">
        <f t="shared" si="27"/>
        <v>77</v>
      </c>
      <c r="E605" t="str">
        <f t="shared" si="28"/>
        <v>Miskolci Egyetem Ferenczi Sándor Egészségügyi Technikum Szociális</v>
      </c>
      <c r="F605">
        <f t="shared" si="29"/>
        <v>27</v>
      </c>
    </row>
    <row r="606" spans="1:6" x14ac:dyDescent="0.35">
      <c r="A606" t="s">
        <v>2375</v>
      </c>
      <c r="B606">
        <v>18</v>
      </c>
      <c r="D606">
        <f t="shared" si="27"/>
        <v>93</v>
      </c>
      <c r="E606" t="str">
        <f t="shared" si="28"/>
        <v>Miskolci Kolping Katolikus Technikum, Szakképző Iskola és Szakgimnázium Szociális</v>
      </c>
      <c r="F606">
        <f t="shared" si="29"/>
        <v>18</v>
      </c>
    </row>
    <row r="607" spans="1:6" x14ac:dyDescent="0.35">
      <c r="A607" t="s">
        <v>2378</v>
      </c>
      <c r="B607">
        <v>25</v>
      </c>
      <c r="D607">
        <f t="shared" si="27"/>
        <v>67</v>
      </c>
      <c r="E607" t="str">
        <f t="shared" si="28"/>
        <v>Miskolci SZC Andrássy Gyula Gépipari Technikum Gépészet</v>
      </c>
      <c r="F607">
        <f t="shared" si="29"/>
        <v>25</v>
      </c>
    </row>
    <row r="608" spans="1:6" x14ac:dyDescent="0.35">
      <c r="A608" t="s">
        <v>2381</v>
      </c>
      <c r="B608">
        <v>60</v>
      </c>
      <c r="D608">
        <f t="shared" si="27"/>
        <v>96</v>
      </c>
      <c r="E608" t="str">
        <f t="shared" si="28"/>
        <v>Miskolci SZC Baross Gábor Üzleti és Közlekedési Technikum Gazdálkodás és menedzsment</v>
      </c>
      <c r="F608">
        <f t="shared" si="29"/>
        <v>60</v>
      </c>
    </row>
    <row r="609" spans="1:6" x14ac:dyDescent="0.35">
      <c r="A609" t="s">
        <v>2383</v>
      </c>
      <c r="B609">
        <v>45</v>
      </c>
      <c r="D609">
        <f t="shared" si="27"/>
        <v>99</v>
      </c>
      <c r="E609" t="str">
        <f t="shared" si="28"/>
        <v>Miskolci SZC Baross Gábor Üzleti és Közlekedési Technikum Közlekedés és szállítmányozás</v>
      </c>
      <c r="F609">
        <f t="shared" si="29"/>
        <v>45</v>
      </c>
    </row>
    <row r="610" spans="1:6" x14ac:dyDescent="0.35">
      <c r="A610" t="s">
        <v>2384</v>
      </c>
      <c r="B610">
        <v>51</v>
      </c>
      <c r="D610">
        <f t="shared" si="27"/>
        <v>103</v>
      </c>
      <c r="E610" t="str">
        <f t="shared" si="28"/>
        <v>Miskolci SZC Baross Gábor Üzleti és Közlekedési Technikum Specializált gép- és járműgyártás</v>
      </c>
      <c r="F610">
        <f t="shared" si="29"/>
        <v>51</v>
      </c>
    </row>
    <row r="611" spans="1:6" x14ac:dyDescent="0.35">
      <c r="A611" t="s">
        <v>3333</v>
      </c>
      <c r="B611">
        <v>22</v>
      </c>
      <c r="D611">
        <f t="shared" si="27"/>
        <v>75</v>
      </c>
      <c r="E611" t="str">
        <f t="shared" si="28"/>
        <v>Miskolci SZC Baross Gábor Üzleti és Közlekedési Technikum Sport</v>
      </c>
      <c r="F611">
        <f t="shared" si="29"/>
        <v>22</v>
      </c>
    </row>
    <row r="612" spans="1:6" x14ac:dyDescent="0.35">
      <c r="A612" t="s">
        <v>2385</v>
      </c>
      <c r="B612">
        <v>6</v>
      </c>
      <c r="D612">
        <f t="shared" si="27"/>
        <v>80</v>
      </c>
      <c r="E612" t="str">
        <f t="shared" si="28"/>
        <v>Miskolci SZC Berzeviczy Gergely Technikum Gazdálkodás és menedzsment</v>
      </c>
      <c r="F612">
        <f t="shared" si="29"/>
        <v>6</v>
      </c>
    </row>
    <row r="613" spans="1:6" x14ac:dyDescent="0.35">
      <c r="A613" t="s">
        <v>2386</v>
      </c>
      <c r="B613">
        <v>1</v>
      </c>
      <c r="D613">
        <f t="shared" si="27"/>
        <v>66</v>
      </c>
      <c r="E613" t="str">
        <f t="shared" si="28"/>
        <v>Miskolci SZC Berzeviczy Gergely Technikum Kereskedelem</v>
      </c>
      <c r="F613">
        <f t="shared" si="29"/>
        <v>1</v>
      </c>
    </row>
    <row r="614" spans="1:6" x14ac:dyDescent="0.35">
      <c r="A614" t="s">
        <v>2387</v>
      </c>
      <c r="B614">
        <v>14</v>
      </c>
      <c r="D614">
        <f t="shared" si="27"/>
        <v>74</v>
      </c>
      <c r="E614" t="str">
        <f t="shared" si="28"/>
        <v>Miskolci SZC Berzeviczy Gergely Technikum Turizmus-vendéglátás</v>
      </c>
      <c r="F614">
        <f t="shared" si="29"/>
        <v>14</v>
      </c>
    </row>
    <row r="615" spans="1:6" x14ac:dyDescent="0.35">
      <c r="A615" t="s">
        <v>2388</v>
      </c>
      <c r="B615">
        <v>98</v>
      </c>
      <c r="D615">
        <f t="shared" si="27"/>
        <v>91</v>
      </c>
      <c r="E615" t="str">
        <f t="shared" si="28"/>
        <v>Miskolci SZC Bláthy Ottó Villamosipari Technikum Elektronika és elektrotechnika</v>
      </c>
      <c r="F615">
        <f t="shared" si="29"/>
        <v>98</v>
      </c>
    </row>
    <row r="616" spans="1:6" x14ac:dyDescent="0.35">
      <c r="A616" t="s">
        <v>2391</v>
      </c>
      <c r="B616">
        <v>20</v>
      </c>
      <c r="D616">
        <f t="shared" si="27"/>
        <v>85</v>
      </c>
      <c r="E616" t="str">
        <f t="shared" si="28"/>
        <v>Miskolci SZC Kandó Kálmán Informatikai Technikum Informatika és távközlés</v>
      </c>
      <c r="F616">
        <f t="shared" si="29"/>
        <v>20</v>
      </c>
    </row>
    <row r="617" spans="1:6" x14ac:dyDescent="0.35">
      <c r="A617" t="s">
        <v>2392</v>
      </c>
      <c r="B617">
        <v>110</v>
      </c>
      <c r="D617">
        <f t="shared" si="27"/>
        <v>95</v>
      </c>
      <c r="E617" t="str">
        <f t="shared" si="28"/>
        <v>Miskolci SZC Kós Károly Építőipari, Kreatív Technikum és Szakképző Iskola Építőipar</v>
      </c>
      <c r="F617">
        <f t="shared" si="29"/>
        <v>110</v>
      </c>
    </row>
    <row r="618" spans="1:6" x14ac:dyDescent="0.35">
      <c r="A618" t="s">
        <v>2393</v>
      </c>
      <c r="B618">
        <v>53</v>
      </c>
      <c r="D618">
        <f t="shared" si="27"/>
        <v>100</v>
      </c>
      <c r="E618" t="str">
        <f t="shared" si="28"/>
        <v>Miskolci SZC Kós Károly Építőipari, Kreatív Technikum és Szakképző Iskola Épületgépészet</v>
      </c>
      <c r="F618">
        <f t="shared" si="29"/>
        <v>53</v>
      </c>
    </row>
    <row r="619" spans="1:6" x14ac:dyDescent="0.35">
      <c r="A619" t="s">
        <v>2394</v>
      </c>
      <c r="B619">
        <v>22</v>
      </c>
      <c r="D619">
        <f t="shared" si="27"/>
        <v>102</v>
      </c>
      <c r="E619" t="str">
        <f t="shared" si="28"/>
        <v>Miskolci SZC Kós Károly Építőipari, Kreatív Technikum és Szakképző Iskola Fa- és bútoripar</v>
      </c>
      <c r="F619">
        <f t="shared" si="29"/>
        <v>22</v>
      </c>
    </row>
    <row r="620" spans="1:6" x14ac:dyDescent="0.35">
      <c r="A620" t="s">
        <v>2397</v>
      </c>
      <c r="B620">
        <v>47</v>
      </c>
      <c r="D620">
        <f t="shared" si="27"/>
        <v>93</v>
      </c>
      <c r="E620" t="str">
        <f t="shared" si="28"/>
        <v>Miskolci SZC Kós Károly Építőipari, Kreatív Technikum és Szakképző Iskola Kreatív</v>
      </c>
      <c r="F620">
        <f t="shared" si="29"/>
        <v>47</v>
      </c>
    </row>
    <row r="621" spans="1:6" x14ac:dyDescent="0.35">
      <c r="A621" t="s">
        <v>3334</v>
      </c>
      <c r="B621">
        <v>23</v>
      </c>
      <c r="D621">
        <f t="shared" si="27"/>
        <v>110</v>
      </c>
      <c r="E621" t="str">
        <f t="shared" si="28"/>
        <v>Miskolci SZC Kós Károly Építőipari, Kreatív Technikum és Szakképző Iskola Mezőgazdaság és erdészet</v>
      </c>
      <c r="F621">
        <f t="shared" si="29"/>
        <v>23</v>
      </c>
    </row>
    <row r="622" spans="1:6" x14ac:dyDescent="0.35">
      <c r="A622" t="s">
        <v>3335</v>
      </c>
      <c r="B622">
        <v>13</v>
      </c>
      <c r="D622">
        <f t="shared" si="27"/>
        <v>94</v>
      </c>
      <c r="E622" t="str">
        <f t="shared" si="28"/>
        <v>Miskolci SZC Kós Károly Építőipari, Kreatív Technikum és Szakképző Iskola Vegyipar</v>
      </c>
      <c r="F622">
        <f t="shared" si="29"/>
        <v>13</v>
      </c>
    </row>
    <row r="623" spans="1:6" x14ac:dyDescent="0.35">
      <c r="A623" t="s">
        <v>2402</v>
      </c>
      <c r="B623">
        <v>49</v>
      </c>
      <c r="D623">
        <f t="shared" si="27"/>
        <v>74</v>
      </c>
      <c r="E623" t="str">
        <f t="shared" si="28"/>
        <v>Miskolci SZC Mezőcsáti Gimnázium és Szakképző Iskola Szociális</v>
      </c>
      <c r="F623">
        <f t="shared" si="29"/>
        <v>49</v>
      </c>
    </row>
    <row r="624" spans="1:6" x14ac:dyDescent="0.35">
      <c r="A624" t="s">
        <v>2406</v>
      </c>
      <c r="B624">
        <v>2</v>
      </c>
      <c r="D624">
        <f t="shared" si="27"/>
        <v>91</v>
      </c>
      <c r="E624" t="str">
        <f t="shared" si="28"/>
        <v>Miskolci SZC Mezőkövesdi Szent László Gimnázium és Közgazdasági Technikum Sport</v>
      </c>
      <c r="F624">
        <f t="shared" si="29"/>
        <v>2</v>
      </c>
    </row>
    <row r="625" spans="1:6" x14ac:dyDescent="0.35">
      <c r="A625" t="s">
        <v>3336</v>
      </c>
      <c r="B625">
        <v>21</v>
      </c>
      <c r="D625">
        <f t="shared" si="27"/>
        <v>95</v>
      </c>
      <c r="E625" t="str">
        <f t="shared" si="28"/>
        <v>Miskolci SZC Mezőkövesdi Szent László Gimnázium és Közgazdasági Technikum Szociális</v>
      </c>
      <c r="F625">
        <f t="shared" si="29"/>
        <v>21</v>
      </c>
    </row>
    <row r="626" spans="1:6" x14ac:dyDescent="0.35">
      <c r="A626" t="s">
        <v>2408</v>
      </c>
      <c r="B626">
        <v>92</v>
      </c>
      <c r="D626">
        <f t="shared" si="27"/>
        <v>90</v>
      </c>
      <c r="E626" t="str">
        <f t="shared" si="28"/>
        <v>Miskolci SZC Szemere Bertalan Technikum, Szakképző Iskola és Kollégium Kreatív</v>
      </c>
      <c r="F626">
        <f t="shared" si="29"/>
        <v>92</v>
      </c>
    </row>
    <row r="627" spans="1:6" x14ac:dyDescent="0.35">
      <c r="A627" t="s">
        <v>2410</v>
      </c>
      <c r="B627">
        <v>87</v>
      </c>
      <c r="D627">
        <f t="shared" si="27"/>
        <v>116</v>
      </c>
      <c r="E627" t="str">
        <f t="shared" si="28"/>
        <v>Miskolci SZC Szemere Bertalan Technikum, Szakképző Iskola és Kollégium Specializált gép- és járműgyártás</v>
      </c>
      <c r="F627">
        <f t="shared" si="29"/>
        <v>87</v>
      </c>
    </row>
    <row r="628" spans="1:6" x14ac:dyDescent="0.35">
      <c r="A628" t="s">
        <v>2412</v>
      </c>
      <c r="B628">
        <v>84</v>
      </c>
      <c r="D628">
        <f t="shared" si="27"/>
        <v>92</v>
      </c>
      <c r="E628" t="str">
        <f t="shared" si="28"/>
        <v>Miskolci SZC Szemere Bertalan Technikum, Szakképző Iskola és Kollégium Szépészet</v>
      </c>
      <c r="F628">
        <f t="shared" si="29"/>
        <v>84</v>
      </c>
    </row>
    <row r="629" spans="1:6" x14ac:dyDescent="0.35">
      <c r="A629" t="s">
        <v>2413</v>
      </c>
      <c r="B629">
        <v>9</v>
      </c>
      <c r="D629">
        <f t="shared" si="27"/>
        <v>92</v>
      </c>
      <c r="E629" t="str">
        <f t="shared" si="28"/>
        <v>Miskolci SZC Szemere Bertalan Technikum, Szakképző Iskola és Kollégium Szociális</v>
      </c>
      <c r="F629">
        <f t="shared" si="29"/>
        <v>9</v>
      </c>
    </row>
    <row r="630" spans="1:6" x14ac:dyDescent="0.35">
      <c r="A630" t="s">
        <v>2414</v>
      </c>
      <c r="B630">
        <v>16</v>
      </c>
      <c r="D630">
        <f t="shared" si="27"/>
        <v>111</v>
      </c>
      <c r="E630" t="str">
        <f t="shared" si="28"/>
        <v>Miskolci SZC Szentpáli István Kereskedelmi és Vendéglátó Technikum és Szakképző Iskola Kereskedelem</v>
      </c>
      <c r="F630">
        <f t="shared" si="29"/>
        <v>16</v>
      </c>
    </row>
    <row r="631" spans="1:6" x14ac:dyDescent="0.35">
      <c r="A631" t="s">
        <v>2416</v>
      </c>
      <c r="B631">
        <v>96</v>
      </c>
      <c r="D631">
        <f t="shared" si="27"/>
        <v>119</v>
      </c>
      <c r="E631" t="str">
        <f t="shared" si="28"/>
        <v>Miskolci SZC Szentpáli István Kereskedelmi és Vendéglátó Technikum és Szakképző Iskola Turizmus-vendéglátás</v>
      </c>
      <c r="F631">
        <f t="shared" si="29"/>
        <v>96</v>
      </c>
    </row>
    <row r="632" spans="1:6" x14ac:dyDescent="0.35">
      <c r="A632" t="s">
        <v>2417</v>
      </c>
      <c r="B632">
        <v>24</v>
      </c>
      <c r="D632">
        <f t="shared" si="27"/>
        <v>98</v>
      </c>
      <c r="E632" t="str">
        <f t="shared" si="28"/>
        <v>Nagykanizsai SZC Cserháti Sándor Technikum és Kollégium Elektronika és elektrotechnika</v>
      </c>
      <c r="F632">
        <f t="shared" si="29"/>
        <v>24</v>
      </c>
    </row>
    <row r="633" spans="1:6" x14ac:dyDescent="0.35">
      <c r="A633" t="s">
        <v>2421</v>
      </c>
      <c r="B633">
        <v>13</v>
      </c>
      <c r="D633">
        <f t="shared" si="27"/>
        <v>101</v>
      </c>
      <c r="E633" t="str">
        <f t="shared" si="28"/>
        <v>Nagykanizsai SZC Cserháti Sándor Technikum és Kollégium Specializált gép- és járműgyártás</v>
      </c>
      <c r="F633">
        <f t="shared" si="29"/>
        <v>13</v>
      </c>
    </row>
    <row r="634" spans="1:6" x14ac:dyDescent="0.35">
      <c r="A634" t="s">
        <v>2422</v>
      </c>
      <c r="B634">
        <v>24</v>
      </c>
      <c r="D634">
        <f t="shared" si="27"/>
        <v>73</v>
      </c>
      <c r="E634" t="str">
        <f t="shared" si="28"/>
        <v>Nagykanizsai SZC Cserháti Sándor Technikum és Kollégium Sport</v>
      </c>
      <c r="F634">
        <f t="shared" si="29"/>
        <v>24</v>
      </c>
    </row>
    <row r="635" spans="1:6" x14ac:dyDescent="0.35">
      <c r="A635" t="s">
        <v>2424</v>
      </c>
      <c r="B635">
        <v>40</v>
      </c>
      <c r="D635">
        <f t="shared" si="27"/>
        <v>78</v>
      </c>
      <c r="E635" t="str">
        <f t="shared" si="28"/>
        <v>Nagykanizsai SZC Thúry György Technikum Gazdálkodás és menedzsment</v>
      </c>
      <c r="F635">
        <f t="shared" si="29"/>
        <v>40</v>
      </c>
    </row>
    <row r="636" spans="1:6" x14ac:dyDescent="0.35">
      <c r="A636" t="s">
        <v>2426</v>
      </c>
      <c r="B636">
        <v>5</v>
      </c>
      <c r="D636">
        <f t="shared" si="27"/>
        <v>81</v>
      </c>
      <c r="E636" t="str">
        <f t="shared" si="28"/>
        <v>Nagykanizsai SZC Thúry György Technikum Közlekedés és szállítmányozás</v>
      </c>
      <c r="F636">
        <f t="shared" si="29"/>
        <v>5</v>
      </c>
    </row>
    <row r="637" spans="1:6" x14ac:dyDescent="0.35">
      <c r="A637" t="s">
        <v>2427</v>
      </c>
      <c r="B637">
        <v>27</v>
      </c>
      <c r="D637">
        <f t="shared" si="27"/>
        <v>72</v>
      </c>
      <c r="E637" t="str">
        <f t="shared" si="28"/>
        <v>Nagykanizsai SZC Thúry György Technikum Turizmus-vendéglátás</v>
      </c>
      <c r="F637">
        <f t="shared" si="29"/>
        <v>27</v>
      </c>
    </row>
    <row r="638" spans="1:6" x14ac:dyDescent="0.35">
      <c r="A638" t="s">
        <v>2429</v>
      </c>
      <c r="B638">
        <v>121</v>
      </c>
      <c r="D638">
        <f t="shared" si="27"/>
        <v>67</v>
      </c>
      <c r="E638" t="str">
        <f t="shared" si="28"/>
        <v>Nagykanizsai SZC Zsigmondy Vilmos Technikum Egészségügy</v>
      </c>
      <c r="F638">
        <f t="shared" si="29"/>
        <v>121</v>
      </c>
    </row>
    <row r="639" spans="1:6" x14ac:dyDescent="0.35">
      <c r="A639" t="s">
        <v>2430</v>
      </c>
      <c r="B639">
        <v>38</v>
      </c>
      <c r="D639">
        <f t="shared" si="27"/>
        <v>86</v>
      </c>
      <c r="E639" t="str">
        <f t="shared" si="28"/>
        <v>Nagykanizsai SZC Zsigmondy Vilmos Technikum Elektronika és elektrotechnika</v>
      </c>
      <c r="F639">
        <f t="shared" si="29"/>
        <v>38</v>
      </c>
    </row>
    <row r="640" spans="1:6" x14ac:dyDescent="0.35">
      <c r="A640" t="s">
        <v>2432</v>
      </c>
      <c r="B640">
        <v>36</v>
      </c>
      <c r="D640">
        <f t="shared" si="27"/>
        <v>65</v>
      </c>
      <c r="E640" t="str">
        <f t="shared" si="28"/>
        <v>Nagykanizsai SZC Zsigmondy Vilmos Technikum Építőipar</v>
      </c>
      <c r="F640">
        <f t="shared" si="29"/>
        <v>36</v>
      </c>
    </row>
    <row r="641" spans="1:6" x14ac:dyDescent="0.35">
      <c r="A641" t="s">
        <v>2433</v>
      </c>
      <c r="B641">
        <v>76</v>
      </c>
      <c r="D641">
        <f t="shared" si="27"/>
        <v>70</v>
      </c>
      <c r="E641" t="str">
        <f t="shared" si="28"/>
        <v>Nagykanizsai SZC Zsigmondy Vilmos Technikum Épületgépészet</v>
      </c>
      <c r="F641">
        <f t="shared" si="29"/>
        <v>76</v>
      </c>
    </row>
    <row r="642" spans="1:6" x14ac:dyDescent="0.35">
      <c r="A642" t="s">
        <v>2434</v>
      </c>
      <c r="B642">
        <v>16</v>
      </c>
      <c r="D642">
        <f t="shared" si="27"/>
        <v>72</v>
      </c>
      <c r="E642" t="str">
        <f t="shared" si="28"/>
        <v>Nagykanizsai SZC Zsigmondy Vilmos Technikum Fa- és bútoripar</v>
      </c>
      <c r="F642">
        <f t="shared" si="29"/>
        <v>16</v>
      </c>
    </row>
    <row r="643" spans="1:6" x14ac:dyDescent="0.35">
      <c r="A643" t="s">
        <v>2435</v>
      </c>
      <c r="B643">
        <v>8</v>
      </c>
      <c r="D643">
        <f t="shared" ref="D643:D706" si="30">LEN(A643)</f>
        <v>64</v>
      </c>
      <c r="E643" t="str">
        <f t="shared" ref="E643:E706" si="31">LEFT(A643,D643-12)</f>
        <v>Nagykanizsai SZC Zsigmondy Vilmos Technikum Gépészet</v>
      </c>
      <c r="F643">
        <f t="shared" ref="F643:F706" si="32">B643</f>
        <v>8</v>
      </c>
    </row>
    <row r="644" spans="1:6" x14ac:dyDescent="0.35">
      <c r="A644" t="s">
        <v>2436</v>
      </c>
      <c r="B644">
        <v>9</v>
      </c>
      <c r="D644">
        <f t="shared" si="30"/>
        <v>80</v>
      </c>
      <c r="E644" t="str">
        <f t="shared" si="31"/>
        <v>Nagykanizsai SZC Zsigmondy Vilmos Technikum Informatika és távközlés</v>
      </c>
      <c r="F644">
        <f t="shared" si="32"/>
        <v>9</v>
      </c>
    </row>
    <row r="645" spans="1:6" x14ac:dyDescent="0.35">
      <c r="A645" t="s">
        <v>2437</v>
      </c>
      <c r="B645">
        <v>7</v>
      </c>
      <c r="D645">
        <f t="shared" si="30"/>
        <v>63</v>
      </c>
      <c r="E645" t="str">
        <f t="shared" si="31"/>
        <v>Nagykanizsai SZC Zsigmondy Vilmos Technikum Kreatív</v>
      </c>
      <c r="F645">
        <f t="shared" si="32"/>
        <v>7</v>
      </c>
    </row>
    <row r="646" spans="1:6" x14ac:dyDescent="0.35">
      <c r="A646" t="s">
        <v>2441</v>
      </c>
      <c r="B646">
        <v>32</v>
      </c>
      <c r="D646">
        <f t="shared" si="30"/>
        <v>65</v>
      </c>
      <c r="E646" t="str">
        <f t="shared" si="31"/>
        <v>Nagykanizsai SZC Zsigmondy Vilmos Technikum Szépészet</v>
      </c>
      <c r="F646">
        <f t="shared" si="32"/>
        <v>32</v>
      </c>
    </row>
    <row r="647" spans="1:6" x14ac:dyDescent="0.35">
      <c r="A647" t="s">
        <v>2442</v>
      </c>
      <c r="B647">
        <v>14</v>
      </c>
      <c r="D647">
        <f t="shared" si="30"/>
        <v>65</v>
      </c>
      <c r="E647" t="str">
        <f t="shared" si="31"/>
        <v>Nagykanizsai SZC Zsigmondy Vilmos Technikum Szociális</v>
      </c>
      <c r="F647">
        <f t="shared" si="32"/>
        <v>14</v>
      </c>
    </row>
    <row r="648" spans="1:6" x14ac:dyDescent="0.35">
      <c r="A648" t="s">
        <v>2449</v>
      </c>
      <c r="B648">
        <v>20</v>
      </c>
      <c r="D648">
        <f t="shared" si="30"/>
        <v>118</v>
      </c>
      <c r="E648" t="str">
        <f t="shared" si="31"/>
        <v>Nógrád Megyei SZC Borbély Lajos Technikum, Szakképző Iskola és Kollégium Specializált gép- és járműgyártás</v>
      </c>
      <c r="F648">
        <f t="shared" si="32"/>
        <v>20</v>
      </c>
    </row>
    <row r="649" spans="1:6" x14ac:dyDescent="0.35">
      <c r="A649" t="s">
        <v>2450</v>
      </c>
      <c r="B649">
        <v>34</v>
      </c>
      <c r="D649">
        <f t="shared" si="30"/>
        <v>94</v>
      </c>
      <c r="E649" t="str">
        <f t="shared" si="31"/>
        <v>Nógrád Megyei SZC Borbély Lajos Technikum, Szakképző Iskola és Kollégium Szépészet</v>
      </c>
      <c r="F649">
        <f t="shared" si="32"/>
        <v>34</v>
      </c>
    </row>
    <row r="650" spans="1:6" x14ac:dyDescent="0.35">
      <c r="A650" t="s">
        <v>2455</v>
      </c>
      <c r="B650">
        <v>28</v>
      </c>
      <c r="D650">
        <f t="shared" si="30"/>
        <v>102</v>
      </c>
      <c r="E650" t="str">
        <f t="shared" si="31"/>
        <v>Nógrád Megyei SZC Mikszáth Kálmán Technikum és Szakképző Iskola Gazdálkodás és menedzsment</v>
      </c>
      <c r="F650">
        <f t="shared" si="32"/>
        <v>28</v>
      </c>
    </row>
    <row r="651" spans="1:6" x14ac:dyDescent="0.35">
      <c r="A651" t="s">
        <v>3337</v>
      </c>
      <c r="B651">
        <v>10</v>
      </c>
      <c r="D651">
        <f t="shared" si="30"/>
        <v>105</v>
      </c>
      <c r="E651" t="str">
        <f t="shared" si="31"/>
        <v>Nógrád Megyei SZC Mikszáth Kálmán Technikum és Szakképző Iskola Közlekedés és szállítmányozás</v>
      </c>
      <c r="F651">
        <f t="shared" si="32"/>
        <v>10</v>
      </c>
    </row>
    <row r="652" spans="1:6" x14ac:dyDescent="0.35">
      <c r="A652" t="s">
        <v>2459</v>
      </c>
      <c r="B652">
        <v>50</v>
      </c>
      <c r="D652">
        <f t="shared" si="30"/>
        <v>96</v>
      </c>
      <c r="E652" t="str">
        <f t="shared" si="31"/>
        <v>Nógrád Megyei SZC Mikszáth Kálmán Technikum és Szakképző Iskola Turizmus-vendéglátás</v>
      </c>
      <c r="F652">
        <f t="shared" si="32"/>
        <v>50</v>
      </c>
    </row>
    <row r="653" spans="1:6" x14ac:dyDescent="0.35">
      <c r="A653" t="s">
        <v>2461</v>
      </c>
      <c r="B653">
        <v>6</v>
      </c>
      <c r="D653">
        <f t="shared" si="30"/>
        <v>64</v>
      </c>
      <c r="E653" t="str">
        <f t="shared" si="31"/>
        <v>Nógrád Megyei SZC Stromfeld Aurél Technikum Gépészet</v>
      </c>
      <c r="F653">
        <f t="shared" si="32"/>
        <v>6</v>
      </c>
    </row>
    <row r="654" spans="1:6" x14ac:dyDescent="0.35">
      <c r="A654" t="s">
        <v>2462</v>
      </c>
      <c r="B654">
        <v>9</v>
      </c>
      <c r="D654">
        <f t="shared" si="30"/>
        <v>80</v>
      </c>
      <c r="E654" t="str">
        <f t="shared" si="31"/>
        <v>Nógrád Megyei SZC Stromfeld Aurél Technikum Informatika és távközlés</v>
      </c>
      <c r="F654">
        <f t="shared" si="32"/>
        <v>9</v>
      </c>
    </row>
    <row r="655" spans="1:6" x14ac:dyDescent="0.35">
      <c r="A655" t="s">
        <v>2464</v>
      </c>
      <c r="B655">
        <v>58</v>
      </c>
      <c r="D655">
        <f t="shared" si="30"/>
        <v>72</v>
      </c>
      <c r="E655" t="str">
        <f t="shared" si="31"/>
        <v>Nógrád Megyei SZC Szent-Györgyi Albert Technikum Egészségügy</v>
      </c>
      <c r="F655">
        <f t="shared" si="32"/>
        <v>58</v>
      </c>
    </row>
    <row r="656" spans="1:6" x14ac:dyDescent="0.35">
      <c r="A656" t="s">
        <v>2465</v>
      </c>
      <c r="B656">
        <v>4</v>
      </c>
      <c r="D656">
        <f t="shared" si="30"/>
        <v>85</v>
      </c>
      <c r="E656" t="str">
        <f t="shared" si="31"/>
        <v>Nógrád Megyei SZC Szent-Györgyi Albert Technikum Informatika és távközlés</v>
      </c>
      <c r="F656">
        <f t="shared" si="32"/>
        <v>4</v>
      </c>
    </row>
    <row r="657" spans="1:6" x14ac:dyDescent="0.35">
      <c r="A657" t="s">
        <v>2467</v>
      </c>
      <c r="B657">
        <v>23</v>
      </c>
      <c r="D657">
        <f t="shared" si="30"/>
        <v>104</v>
      </c>
      <c r="E657" t="str">
        <f t="shared" si="31"/>
        <v>Nógrád Megyei SZC Szondi György Technikum és Szakképző Iskola Elektronika és elektrotechnika</v>
      </c>
      <c r="F657">
        <f t="shared" si="32"/>
        <v>23</v>
      </c>
    </row>
    <row r="658" spans="1:6" x14ac:dyDescent="0.35">
      <c r="A658" t="s">
        <v>2469</v>
      </c>
      <c r="B658">
        <v>25</v>
      </c>
      <c r="D658">
        <f t="shared" si="30"/>
        <v>83</v>
      </c>
      <c r="E658" t="str">
        <f t="shared" si="31"/>
        <v>Nógrád Megyei SZC Szondi György Technikum és Szakképző Iskola Építőipar</v>
      </c>
      <c r="F658">
        <f t="shared" si="32"/>
        <v>25</v>
      </c>
    </row>
    <row r="659" spans="1:6" x14ac:dyDescent="0.35">
      <c r="A659" t="s">
        <v>2470</v>
      </c>
      <c r="B659">
        <v>8</v>
      </c>
      <c r="D659">
        <f t="shared" si="30"/>
        <v>88</v>
      </c>
      <c r="E659" t="str">
        <f t="shared" si="31"/>
        <v>Nógrád Megyei SZC Szondi György Technikum és Szakképző Iskola Épületgépészet</v>
      </c>
      <c r="F659">
        <f t="shared" si="32"/>
        <v>8</v>
      </c>
    </row>
    <row r="660" spans="1:6" x14ac:dyDescent="0.35">
      <c r="A660" t="s">
        <v>2472</v>
      </c>
      <c r="B660">
        <v>8</v>
      </c>
      <c r="D660">
        <f t="shared" si="30"/>
        <v>82</v>
      </c>
      <c r="E660" t="str">
        <f t="shared" si="31"/>
        <v>Nógrád Megyei SZC Szondi György Technikum és Szakképző Iskola Gépészet</v>
      </c>
      <c r="F660">
        <f t="shared" si="32"/>
        <v>8</v>
      </c>
    </row>
    <row r="661" spans="1:6" x14ac:dyDescent="0.35">
      <c r="A661" t="s">
        <v>2474</v>
      </c>
      <c r="B661">
        <v>10</v>
      </c>
      <c r="D661">
        <f t="shared" si="30"/>
        <v>81</v>
      </c>
      <c r="E661" t="str">
        <f t="shared" si="31"/>
        <v>Nógrád Megyei SZC Szondi György Technikum és Szakképző Iskola Kreatív</v>
      </c>
      <c r="F661">
        <f t="shared" si="32"/>
        <v>10</v>
      </c>
    </row>
    <row r="662" spans="1:6" x14ac:dyDescent="0.35">
      <c r="A662" t="s">
        <v>2476</v>
      </c>
      <c r="B662">
        <v>22</v>
      </c>
      <c r="D662">
        <f t="shared" si="30"/>
        <v>83</v>
      </c>
      <c r="E662" t="str">
        <f t="shared" si="31"/>
        <v>Nógrád Megyei SZC Szondi György Technikum és Szakképző Iskola Szépészet</v>
      </c>
      <c r="F662">
        <f t="shared" si="32"/>
        <v>22</v>
      </c>
    </row>
    <row r="663" spans="1:6" x14ac:dyDescent="0.35">
      <c r="A663" t="s">
        <v>2477</v>
      </c>
      <c r="B663">
        <v>15</v>
      </c>
      <c r="D663">
        <f t="shared" si="30"/>
        <v>82</v>
      </c>
      <c r="E663" t="str">
        <f t="shared" si="31"/>
        <v>Nógrád Megyei SZC Táncsics Mihály Technikum Gazdálkodás és menedzsment</v>
      </c>
      <c r="F663">
        <f t="shared" si="32"/>
        <v>15</v>
      </c>
    </row>
    <row r="664" spans="1:6" x14ac:dyDescent="0.35">
      <c r="A664" t="s">
        <v>2480</v>
      </c>
      <c r="B664">
        <v>12</v>
      </c>
      <c r="D664">
        <f t="shared" si="30"/>
        <v>85</v>
      </c>
      <c r="E664" t="str">
        <f t="shared" si="31"/>
        <v>Nógrád Megyei SZC Táncsics Mihály Technikum Közlekedés és szállítmányozás</v>
      </c>
      <c r="F664">
        <f t="shared" si="32"/>
        <v>12</v>
      </c>
    </row>
    <row r="665" spans="1:6" x14ac:dyDescent="0.35">
      <c r="A665" t="s">
        <v>2484</v>
      </c>
      <c r="B665">
        <v>40</v>
      </c>
      <c r="D665">
        <f t="shared" si="30"/>
        <v>104</v>
      </c>
      <c r="E665" t="str">
        <f t="shared" si="31"/>
        <v>Nyíregyházi SZC Bánki Donát Műszaki Technikum és Kollégium Specializált gép- és járműgyártás</v>
      </c>
      <c r="F665">
        <f t="shared" si="32"/>
        <v>40</v>
      </c>
    </row>
    <row r="666" spans="1:6" x14ac:dyDescent="0.35">
      <c r="A666" t="s">
        <v>2485</v>
      </c>
      <c r="B666">
        <v>12</v>
      </c>
      <c r="D666">
        <f t="shared" si="30"/>
        <v>65</v>
      </c>
      <c r="E666" t="str">
        <f t="shared" si="31"/>
        <v>Nyíregyházi SZC Bencs László Szakképző Iskola Előkész</v>
      </c>
      <c r="F666">
        <f t="shared" si="32"/>
        <v>12</v>
      </c>
    </row>
    <row r="667" spans="1:6" x14ac:dyDescent="0.35">
      <c r="A667" t="s">
        <v>2486</v>
      </c>
      <c r="B667">
        <v>170</v>
      </c>
      <c r="D667">
        <f t="shared" si="30"/>
        <v>67</v>
      </c>
      <c r="E667" t="str">
        <f t="shared" si="31"/>
        <v>Nyíregyházi SZC Bencs László Szakképző Iskola Építőipar</v>
      </c>
      <c r="F667">
        <f t="shared" si="32"/>
        <v>170</v>
      </c>
    </row>
    <row r="668" spans="1:6" x14ac:dyDescent="0.35">
      <c r="A668" t="s">
        <v>2487</v>
      </c>
      <c r="B668">
        <v>15</v>
      </c>
      <c r="D668">
        <f t="shared" si="30"/>
        <v>70</v>
      </c>
      <c r="E668" t="str">
        <f t="shared" si="31"/>
        <v>Nyíregyházi SZC Bencs László Szakképző Iskola Kereskedelem</v>
      </c>
      <c r="F668">
        <f t="shared" si="32"/>
        <v>15</v>
      </c>
    </row>
    <row r="669" spans="1:6" x14ac:dyDescent="0.35">
      <c r="A669" t="s">
        <v>2488</v>
      </c>
      <c r="B669">
        <v>58</v>
      </c>
      <c r="D669">
        <f t="shared" si="30"/>
        <v>78</v>
      </c>
      <c r="E669" t="str">
        <f t="shared" si="31"/>
        <v>Nyíregyházi SZC Bencs László Szakképző Iskola Turizmus-vendéglátás</v>
      </c>
      <c r="F669">
        <f t="shared" si="32"/>
        <v>58</v>
      </c>
    </row>
    <row r="670" spans="1:6" x14ac:dyDescent="0.35">
      <c r="A670" t="s">
        <v>2494</v>
      </c>
      <c r="B670">
        <v>22</v>
      </c>
      <c r="D670">
        <f t="shared" si="30"/>
        <v>106</v>
      </c>
      <c r="E670" t="str">
        <f t="shared" si="31"/>
        <v>Nyíregyházi SZC Inczédy György Szakképző Iskola és Kollégium Specializált gép- és járműgyártás</v>
      </c>
      <c r="F670">
        <f t="shared" si="32"/>
        <v>22</v>
      </c>
    </row>
    <row r="671" spans="1:6" x14ac:dyDescent="0.35">
      <c r="A671" t="s">
        <v>2495</v>
      </c>
      <c r="B671">
        <v>21</v>
      </c>
      <c r="D671">
        <f t="shared" si="30"/>
        <v>78</v>
      </c>
      <c r="E671" t="str">
        <f t="shared" si="31"/>
        <v>Nyíregyházi SZC Inczédy György Szakképző Iskola és Kollégium Sport</v>
      </c>
      <c r="F671">
        <f t="shared" si="32"/>
        <v>21</v>
      </c>
    </row>
    <row r="672" spans="1:6" x14ac:dyDescent="0.35">
      <c r="A672" t="s">
        <v>2497</v>
      </c>
      <c r="B672">
        <v>20</v>
      </c>
      <c r="D672">
        <f t="shared" si="30"/>
        <v>71</v>
      </c>
      <c r="E672" t="str">
        <f t="shared" si="31"/>
        <v>Nyíregyházi SZC Sipkay Barna Technikum Turizmus-vendéglátás</v>
      </c>
      <c r="F672">
        <f t="shared" si="32"/>
        <v>20</v>
      </c>
    </row>
    <row r="673" spans="1:6" x14ac:dyDescent="0.35">
      <c r="A673" t="s">
        <v>2498</v>
      </c>
      <c r="B673">
        <v>24</v>
      </c>
      <c r="D673">
        <f t="shared" si="30"/>
        <v>94</v>
      </c>
      <c r="E673" t="str">
        <f t="shared" si="31"/>
        <v>Nyíregyházi SZC Széchenyi István Technikum és Kollégium Gazdálkodás és menedzsment</v>
      </c>
      <c r="F673">
        <f t="shared" si="32"/>
        <v>24</v>
      </c>
    </row>
    <row r="674" spans="1:6" x14ac:dyDescent="0.35">
      <c r="A674" t="s">
        <v>2499</v>
      </c>
      <c r="B674">
        <v>4</v>
      </c>
      <c r="D674">
        <f t="shared" si="30"/>
        <v>92</v>
      </c>
      <c r="E674" t="str">
        <f t="shared" si="31"/>
        <v>Nyíregyházi SZC Széchenyi István Technikum és Kollégium Informatika és távközlés</v>
      </c>
      <c r="F674">
        <f t="shared" si="32"/>
        <v>4</v>
      </c>
    </row>
    <row r="675" spans="1:6" x14ac:dyDescent="0.35">
      <c r="A675" t="s">
        <v>2502</v>
      </c>
      <c r="B675">
        <v>30</v>
      </c>
      <c r="D675">
        <f t="shared" si="30"/>
        <v>81</v>
      </c>
      <c r="E675" t="str">
        <f t="shared" si="31"/>
        <v>Nyíregyházi SZC Teleki Blanka Szakképző Iskola és Kollégium Építőipar</v>
      </c>
      <c r="F675">
        <f t="shared" si="32"/>
        <v>30</v>
      </c>
    </row>
    <row r="676" spans="1:6" x14ac:dyDescent="0.35">
      <c r="A676" t="s">
        <v>2504</v>
      </c>
      <c r="B676">
        <v>39</v>
      </c>
      <c r="D676">
        <f t="shared" si="30"/>
        <v>96</v>
      </c>
      <c r="E676" t="str">
        <f t="shared" si="31"/>
        <v>Nyíregyházi SZC Teleki Blanka Szakképző Iskola és Kollégium Informatika és távközlés</v>
      </c>
      <c r="F676">
        <f t="shared" si="32"/>
        <v>39</v>
      </c>
    </row>
    <row r="677" spans="1:6" x14ac:dyDescent="0.35">
      <c r="A677" t="s">
        <v>2506</v>
      </c>
      <c r="B677">
        <v>91</v>
      </c>
      <c r="D677">
        <f t="shared" si="30"/>
        <v>101</v>
      </c>
      <c r="E677" t="str">
        <f t="shared" si="31"/>
        <v>Nyíregyházi SZC Teleki Blanka Szakképző Iskola és Kollégium Közlekedés és szállítmányozás</v>
      </c>
      <c r="F677">
        <f t="shared" si="32"/>
        <v>91</v>
      </c>
    </row>
    <row r="678" spans="1:6" x14ac:dyDescent="0.35">
      <c r="A678" t="s">
        <v>3338</v>
      </c>
      <c r="B678">
        <v>36</v>
      </c>
      <c r="D678">
        <f t="shared" si="30"/>
        <v>81</v>
      </c>
      <c r="E678" t="str">
        <f t="shared" si="31"/>
        <v>Nyíregyházi SZC Teleki Blanka Szakképző Iskola és Kollégium Szépészet</v>
      </c>
      <c r="F678">
        <f t="shared" si="32"/>
        <v>36</v>
      </c>
    </row>
    <row r="679" spans="1:6" x14ac:dyDescent="0.35">
      <c r="A679" t="s">
        <v>3339</v>
      </c>
      <c r="B679">
        <v>33</v>
      </c>
      <c r="D679">
        <f t="shared" si="30"/>
        <v>82</v>
      </c>
      <c r="E679" t="str">
        <f t="shared" si="31"/>
        <v>Nyíregyházi SZC Tiszavasvári Szakképző Iskola és Kollégium Egészségügy</v>
      </c>
      <c r="F679">
        <f t="shared" si="32"/>
        <v>33</v>
      </c>
    </row>
    <row r="680" spans="1:6" x14ac:dyDescent="0.35">
      <c r="A680" t="s">
        <v>3340</v>
      </c>
      <c r="B680">
        <v>30</v>
      </c>
      <c r="D680">
        <f t="shared" si="30"/>
        <v>101</v>
      </c>
      <c r="E680" t="str">
        <f t="shared" si="31"/>
        <v>Nyíregyházi SZC Tiszavasvári Szakképző Iskola és Kollégium Elektronika és elektrotechnika</v>
      </c>
      <c r="F680">
        <f t="shared" si="32"/>
        <v>30</v>
      </c>
    </row>
    <row r="681" spans="1:6" x14ac:dyDescent="0.35">
      <c r="A681" t="s">
        <v>3341</v>
      </c>
      <c r="B681">
        <v>45</v>
      </c>
      <c r="D681">
        <f t="shared" si="30"/>
        <v>85</v>
      </c>
      <c r="E681" t="str">
        <f t="shared" si="31"/>
        <v>Nyíregyházi SZC Tiszavasvári Szakképző Iskola és Kollégium Épületgépészet</v>
      </c>
      <c r="F681">
        <f t="shared" si="32"/>
        <v>45</v>
      </c>
    </row>
    <row r="682" spans="1:6" x14ac:dyDescent="0.35">
      <c r="A682" t="s">
        <v>2508</v>
      </c>
      <c r="B682">
        <v>33</v>
      </c>
      <c r="D682">
        <f t="shared" si="30"/>
        <v>87</v>
      </c>
      <c r="E682" t="str">
        <f t="shared" si="31"/>
        <v>Nyíregyházi SZC Tiszavasvári Szakképző Iskola és Kollégium Fa- és bútoripar</v>
      </c>
      <c r="F682">
        <f t="shared" si="32"/>
        <v>33</v>
      </c>
    </row>
    <row r="683" spans="1:6" x14ac:dyDescent="0.35">
      <c r="A683" t="s">
        <v>2509</v>
      </c>
      <c r="B683">
        <v>89</v>
      </c>
      <c r="D683">
        <f t="shared" si="30"/>
        <v>79</v>
      </c>
      <c r="E683" t="str">
        <f t="shared" si="31"/>
        <v>Nyíregyházi SZC Tiszavasvári Szakképző Iskola és Kollégium Gépészet</v>
      </c>
      <c r="F683">
        <f t="shared" si="32"/>
        <v>89</v>
      </c>
    </row>
    <row r="684" spans="1:6" x14ac:dyDescent="0.35">
      <c r="A684" t="s">
        <v>2514</v>
      </c>
      <c r="B684">
        <v>45</v>
      </c>
      <c r="D684">
        <f t="shared" si="30"/>
        <v>80</v>
      </c>
      <c r="E684" t="str">
        <f t="shared" si="31"/>
        <v>Nyíregyházi SZC Tiszavasvári Szakképző Iskola és Kollégium Szociális</v>
      </c>
      <c r="F684">
        <f t="shared" si="32"/>
        <v>45</v>
      </c>
    </row>
    <row r="685" spans="1:6" x14ac:dyDescent="0.35">
      <c r="A685" t="s">
        <v>3342</v>
      </c>
      <c r="B685">
        <v>41</v>
      </c>
      <c r="D685">
        <f t="shared" si="30"/>
        <v>79</v>
      </c>
      <c r="E685" t="str">
        <f t="shared" si="31"/>
        <v>Nyíregyházi SZC Tiszavasvári Szakképző Iskola és Kollégium Vegyipar</v>
      </c>
      <c r="F685">
        <f t="shared" si="32"/>
        <v>41</v>
      </c>
    </row>
    <row r="686" spans="1:6" x14ac:dyDescent="0.35">
      <c r="A686" t="s">
        <v>2515</v>
      </c>
      <c r="B686">
        <v>52</v>
      </c>
      <c r="D686">
        <f t="shared" si="30"/>
        <v>62</v>
      </c>
      <c r="E686" t="str">
        <f t="shared" si="31"/>
        <v>Nyíregyházi SZC Vásárhelyi Pál Technikum Építőipar</v>
      </c>
      <c r="F686">
        <f t="shared" si="32"/>
        <v>52</v>
      </c>
    </row>
    <row r="687" spans="1:6" x14ac:dyDescent="0.35">
      <c r="A687" t="s">
        <v>2516</v>
      </c>
      <c r="B687">
        <v>21</v>
      </c>
      <c r="D687">
        <f t="shared" si="30"/>
        <v>79</v>
      </c>
      <c r="E687" t="str">
        <f t="shared" si="31"/>
        <v>Nyíregyházi SZC Vásárhelyi Pál Technikum Környezetvédelem és vízügy</v>
      </c>
      <c r="F687">
        <f t="shared" si="32"/>
        <v>21</v>
      </c>
    </row>
    <row r="688" spans="1:6" x14ac:dyDescent="0.35">
      <c r="A688" t="s">
        <v>2517</v>
      </c>
      <c r="B688">
        <v>55</v>
      </c>
      <c r="D688">
        <f t="shared" si="30"/>
        <v>99</v>
      </c>
      <c r="E688" t="str">
        <f t="shared" si="31"/>
        <v>Nyíregyházi SZC Wesselényi Miklós Technikum és Kollégium Elektronika és elektrotechnika</v>
      </c>
      <c r="F688">
        <f t="shared" si="32"/>
        <v>55</v>
      </c>
    </row>
    <row r="689" spans="1:6" x14ac:dyDescent="0.35">
      <c r="A689" t="s">
        <v>2518</v>
      </c>
      <c r="B689">
        <v>21</v>
      </c>
      <c r="D689">
        <f t="shared" si="30"/>
        <v>85</v>
      </c>
      <c r="E689" t="str">
        <f t="shared" si="31"/>
        <v>Nyíregyházi SZC Wesselényi Miklós Technikum és Kollégium Fa- és bútoripar</v>
      </c>
      <c r="F689">
        <f t="shared" si="32"/>
        <v>21</v>
      </c>
    </row>
    <row r="690" spans="1:6" x14ac:dyDescent="0.35">
      <c r="A690" t="s">
        <v>2520</v>
      </c>
      <c r="B690">
        <v>24</v>
      </c>
      <c r="D690">
        <f t="shared" si="30"/>
        <v>76</v>
      </c>
      <c r="E690" t="str">
        <f t="shared" si="31"/>
        <v>Nyíregyházi SZC Wesselényi Miklós Technikum és Kollégium Kreatív</v>
      </c>
      <c r="F690">
        <f t="shared" si="32"/>
        <v>24</v>
      </c>
    </row>
    <row r="691" spans="1:6" x14ac:dyDescent="0.35">
      <c r="A691" t="s">
        <v>2521</v>
      </c>
      <c r="B691">
        <v>34</v>
      </c>
      <c r="D691">
        <f t="shared" si="30"/>
        <v>78</v>
      </c>
      <c r="E691" t="str">
        <f t="shared" si="31"/>
        <v>Nyíregyházi SZC Wesselényi Miklós Technikum és Kollégium Szépészet</v>
      </c>
      <c r="F691">
        <f t="shared" si="32"/>
        <v>34</v>
      </c>
    </row>
    <row r="692" spans="1:6" x14ac:dyDescent="0.35">
      <c r="A692" t="s">
        <v>2523</v>
      </c>
      <c r="B692">
        <v>89</v>
      </c>
      <c r="D692">
        <f t="shared" si="30"/>
        <v>71</v>
      </c>
      <c r="E692" t="str">
        <f t="shared" si="31"/>
        <v>Nyíregyházi SZC Zay Anna Technikum és Kollégium Egészségügy</v>
      </c>
      <c r="F692">
        <f t="shared" si="32"/>
        <v>89</v>
      </c>
    </row>
    <row r="693" spans="1:6" x14ac:dyDescent="0.35">
      <c r="A693" t="s">
        <v>3343</v>
      </c>
      <c r="B693">
        <v>19</v>
      </c>
      <c r="D693">
        <f t="shared" si="30"/>
        <v>121</v>
      </c>
      <c r="E693" t="str">
        <f t="shared" si="31"/>
        <v>Nyitott Ajtó Baptista Szakképző Iskola, Középiskola, Általános Iskola, Óvoda, Szakiskola és Kollégium Kreatív</v>
      </c>
      <c r="F693">
        <f t="shared" si="32"/>
        <v>19</v>
      </c>
    </row>
    <row r="694" spans="1:6" x14ac:dyDescent="0.35">
      <c r="A694" t="s">
        <v>2533</v>
      </c>
      <c r="B694">
        <v>8</v>
      </c>
      <c r="D694">
        <f t="shared" si="30"/>
        <v>123</v>
      </c>
      <c r="E694" t="str">
        <f t="shared" si="31"/>
        <v>Nyitott Ajtó Baptista Szakképző Iskola, Középiskola, Általános Iskola, Óvoda, Szakiskola és Kollégium Szociális</v>
      </c>
      <c r="F694">
        <f t="shared" si="32"/>
        <v>8</v>
      </c>
    </row>
    <row r="695" spans="1:6" x14ac:dyDescent="0.35">
      <c r="A695" t="s">
        <v>2535</v>
      </c>
      <c r="B695">
        <v>68</v>
      </c>
      <c r="D695">
        <f t="shared" si="30"/>
        <v>53</v>
      </c>
      <c r="E695" t="str">
        <f t="shared" si="31"/>
        <v>Ózdi SZC Bródy Imre Technikum Egészségügy</v>
      </c>
      <c r="F695">
        <f t="shared" si="32"/>
        <v>68</v>
      </c>
    </row>
    <row r="696" spans="1:6" x14ac:dyDescent="0.35">
      <c r="A696" t="s">
        <v>3344</v>
      </c>
      <c r="B696">
        <v>18</v>
      </c>
      <c r="D696">
        <f t="shared" si="30"/>
        <v>51</v>
      </c>
      <c r="E696" t="str">
        <f t="shared" si="31"/>
        <v>Ózdi SZC Bródy Imre Technikum Szociális</v>
      </c>
      <c r="F696">
        <f t="shared" si="32"/>
        <v>18</v>
      </c>
    </row>
    <row r="697" spans="1:6" x14ac:dyDescent="0.35">
      <c r="A697" t="s">
        <v>2538</v>
      </c>
      <c r="B697">
        <v>33</v>
      </c>
      <c r="D697">
        <f t="shared" si="30"/>
        <v>72</v>
      </c>
      <c r="E697" t="str">
        <f t="shared" si="31"/>
        <v>Ózdi SZC Deák Ferenc Technikum és Szakképző Iskola Építőipar</v>
      </c>
      <c r="F697">
        <f t="shared" si="32"/>
        <v>33</v>
      </c>
    </row>
    <row r="698" spans="1:6" x14ac:dyDescent="0.35">
      <c r="A698" t="s">
        <v>2539</v>
      </c>
      <c r="B698">
        <v>21</v>
      </c>
      <c r="D698">
        <f t="shared" si="30"/>
        <v>77</v>
      </c>
      <c r="E698" t="str">
        <f t="shared" si="31"/>
        <v>Ózdi SZC Deák Ferenc Technikum és Szakképző Iskola Épületgépészet</v>
      </c>
      <c r="F698">
        <f t="shared" si="32"/>
        <v>21</v>
      </c>
    </row>
    <row r="699" spans="1:6" x14ac:dyDescent="0.35">
      <c r="A699" t="s">
        <v>2544</v>
      </c>
      <c r="B699">
        <v>18</v>
      </c>
      <c r="D699">
        <f t="shared" si="30"/>
        <v>92</v>
      </c>
      <c r="E699" t="str">
        <f t="shared" si="31"/>
        <v>Ózdi SZC Gábor Áron Technikum és Szakképző Iskola Elektronika és elektrotechnika</v>
      </c>
      <c r="F699">
        <f t="shared" si="32"/>
        <v>18</v>
      </c>
    </row>
    <row r="700" spans="1:6" x14ac:dyDescent="0.35">
      <c r="A700" t="s">
        <v>2547</v>
      </c>
      <c r="B700">
        <v>7</v>
      </c>
      <c r="D700">
        <f t="shared" si="30"/>
        <v>70</v>
      </c>
      <c r="E700" t="str">
        <f t="shared" si="31"/>
        <v>Ózdi SZC Gábor Áron Technikum és Szakképző Iskola Gépészet</v>
      </c>
      <c r="F700">
        <f t="shared" si="32"/>
        <v>7</v>
      </c>
    </row>
    <row r="701" spans="1:6" x14ac:dyDescent="0.35">
      <c r="A701" t="s">
        <v>3345</v>
      </c>
      <c r="B701">
        <v>19</v>
      </c>
      <c r="D701">
        <f t="shared" si="30"/>
        <v>95</v>
      </c>
      <c r="E701" t="str">
        <f t="shared" si="31"/>
        <v>Ózdi SZC Gábor Áron Technikum és Szakképző Iskola Specializált gép- és járműgyártás</v>
      </c>
      <c r="F701">
        <f t="shared" si="32"/>
        <v>19</v>
      </c>
    </row>
    <row r="702" spans="1:6" x14ac:dyDescent="0.35">
      <c r="A702" t="s">
        <v>2550</v>
      </c>
      <c r="B702">
        <v>10</v>
      </c>
      <c r="D702">
        <f t="shared" si="30"/>
        <v>82</v>
      </c>
      <c r="E702" t="str">
        <f t="shared" si="31"/>
        <v>Ózdi SZC Gábor Áron Technikum és Szakképző Iskola Turizmus-vendéglátás</v>
      </c>
      <c r="F702">
        <f t="shared" si="32"/>
        <v>10</v>
      </c>
    </row>
    <row r="703" spans="1:6" x14ac:dyDescent="0.35">
      <c r="A703" t="s">
        <v>3346</v>
      </c>
      <c r="B703">
        <v>18</v>
      </c>
      <c r="D703">
        <f t="shared" si="30"/>
        <v>73</v>
      </c>
      <c r="E703" t="str">
        <f t="shared" si="31"/>
        <v>Ózdi SZC Pattantyús-Ábrahám Géza Szakképző Iskola Egészségügy</v>
      </c>
      <c r="F703">
        <f t="shared" si="32"/>
        <v>18</v>
      </c>
    </row>
    <row r="704" spans="1:6" x14ac:dyDescent="0.35">
      <c r="A704" t="s">
        <v>3347</v>
      </c>
      <c r="B704">
        <v>20</v>
      </c>
      <c r="D704">
        <f t="shared" si="30"/>
        <v>71</v>
      </c>
      <c r="E704" t="str">
        <f t="shared" si="31"/>
        <v>Ózdi SZC Pattantyús-Ábrahám Géza Szakképző Iskola Építőipar</v>
      </c>
      <c r="F704">
        <f t="shared" si="32"/>
        <v>20</v>
      </c>
    </row>
    <row r="705" spans="1:6" x14ac:dyDescent="0.35">
      <c r="A705" t="s">
        <v>2552</v>
      </c>
      <c r="B705">
        <v>25</v>
      </c>
      <c r="D705">
        <f t="shared" si="30"/>
        <v>70</v>
      </c>
      <c r="E705" t="str">
        <f t="shared" si="31"/>
        <v>Ózdi SZC Pattantyús-Ábrahám Géza Szakképző Iskola Gépészet</v>
      </c>
      <c r="F705">
        <f t="shared" si="32"/>
        <v>25</v>
      </c>
    </row>
    <row r="706" spans="1:6" x14ac:dyDescent="0.35">
      <c r="A706" t="s">
        <v>2553</v>
      </c>
      <c r="B706">
        <v>88</v>
      </c>
      <c r="D706">
        <f t="shared" si="30"/>
        <v>71</v>
      </c>
      <c r="E706" t="str">
        <f t="shared" si="31"/>
        <v>Ózdi SZC Pattantyús-Ábrahám Géza Szakképző Iskola Szociális</v>
      </c>
      <c r="F706">
        <f t="shared" si="32"/>
        <v>88</v>
      </c>
    </row>
    <row r="707" spans="1:6" x14ac:dyDescent="0.35">
      <c r="A707" t="s">
        <v>2554</v>
      </c>
      <c r="B707">
        <v>45</v>
      </c>
      <c r="D707">
        <f t="shared" ref="D707:D770" si="33">LEN(A707)</f>
        <v>87</v>
      </c>
      <c r="E707" t="str">
        <f t="shared" ref="E707:E770" si="34">LEFT(A707,D707-12)</f>
        <v>Ózdi SZC Surányi Endre Technikum, Szakképző Iskola és Kollégium Egészségügy</v>
      </c>
      <c r="F707">
        <f t="shared" ref="F707:F770" si="35">B707</f>
        <v>45</v>
      </c>
    </row>
    <row r="708" spans="1:6" x14ac:dyDescent="0.35">
      <c r="A708" t="s">
        <v>2555</v>
      </c>
      <c r="B708">
        <v>30</v>
      </c>
      <c r="D708">
        <f t="shared" si="33"/>
        <v>106</v>
      </c>
      <c r="E708" t="str">
        <f t="shared" si="34"/>
        <v>Ózdi SZC Surányi Endre Technikum, Szakképző Iskola és Kollégium Elektronika és elektrotechnika</v>
      </c>
      <c r="F708">
        <f t="shared" si="35"/>
        <v>30</v>
      </c>
    </row>
    <row r="709" spans="1:6" x14ac:dyDescent="0.35">
      <c r="A709" t="s">
        <v>2557</v>
      </c>
      <c r="B709">
        <v>15</v>
      </c>
      <c r="D709">
        <f t="shared" si="33"/>
        <v>88</v>
      </c>
      <c r="E709" t="str">
        <f t="shared" si="34"/>
        <v>Ózdi SZC Surányi Endre Technikum, Szakképző Iskola és Kollégium Kereskedelem</v>
      </c>
      <c r="F709">
        <f t="shared" si="35"/>
        <v>15</v>
      </c>
    </row>
    <row r="710" spans="1:6" x14ac:dyDescent="0.35">
      <c r="A710" t="s">
        <v>2560</v>
      </c>
      <c r="B710">
        <v>10</v>
      </c>
      <c r="D710">
        <f t="shared" si="33"/>
        <v>85</v>
      </c>
      <c r="E710" t="str">
        <f t="shared" si="34"/>
        <v>Ózdi SZC Surányi Endre Technikum, Szakképző Iskola és Kollégium Szépészet</v>
      </c>
      <c r="F710">
        <f t="shared" si="35"/>
        <v>10</v>
      </c>
    </row>
    <row r="711" spans="1:6" x14ac:dyDescent="0.35">
      <c r="A711" t="s">
        <v>2562</v>
      </c>
      <c r="B711">
        <v>15</v>
      </c>
      <c r="D711">
        <f t="shared" si="33"/>
        <v>96</v>
      </c>
      <c r="E711" t="str">
        <f t="shared" si="34"/>
        <v>Ózdi SZC Surányi Endre Technikum, Szakképző Iskola és Kollégium Turizmus-vendéglátás</v>
      </c>
      <c r="F711">
        <f t="shared" si="35"/>
        <v>15</v>
      </c>
    </row>
    <row r="712" spans="1:6" x14ac:dyDescent="0.35">
      <c r="A712" t="s">
        <v>2563</v>
      </c>
      <c r="B712">
        <v>18</v>
      </c>
      <c r="D712">
        <f t="shared" si="33"/>
        <v>95</v>
      </c>
      <c r="E712" t="str">
        <f t="shared" si="34"/>
        <v>Pápai SZC Acsády Ignác Technikum és Szakképző Iskola Elektronika és elektrotechnika</v>
      </c>
      <c r="F712">
        <f t="shared" si="35"/>
        <v>18</v>
      </c>
    </row>
    <row r="713" spans="1:6" x14ac:dyDescent="0.35">
      <c r="A713" t="s">
        <v>2565</v>
      </c>
      <c r="B713">
        <v>15</v>
      </c>
      <c r="D713">
        <f t="shared" si="33"/>
        <v>74</v>
      </c>
      <c r="E713" t="str">
        <f t="shared" si="34"/>
        <v>Pápai SZC Acsády Ignác Technikum és Szakképző Iskola Építőipar</v>
      </c>
      <c r="F713">
        <f t="shared" si="35"/>
        <v>15</v>
      </c>
    </row>
    <row r="714" spans="1:6" x14ac:dyDescent="0.35">
      <c r="A714" t="s">
        <v>2567</v>
      </c>
      <c r="B714">
        <v>14</v>
      </c>
      <c r="D714">
        <f t="shared" si="33"/>
        <v>73</v>
      </c>
      <c r="E714" t="str">
        <f t="shared" si="34"/>
        <v>Pápai SZC Acsády Ignác Technikum és Szakképző Iskola Gépészet</v>
      </c>
      <c r="F714">
        <f t="shared" si="35"/>
        <v>14</v>
      </c>
    </row>
    <row r="715" spans="1:6" x14ac:dyDescent="0.35">
      <c r="A715" t="s">
        <v>2568</v>
      </c>
      <c r="B715">
        <v>15</v>
      </c>
      <c r="D715">
        <f t="shared" si="33"/>
        <v>77</v>
      </c>
      <c r="E715" t="str">
        <f t="shared" si="34"/>
        <v>Pápai SZC Acsády Ignác Technikum és Szakképző Iskola Kereskedelem</v>
      </c>
      <c r="F715">
        <f t="shared" si="35"/>
        <v>15</v>
      </c>
    </row>
    <row r="716" spans="1:6" x14ac:dyDescent="0.35">
      <c r="A716" t="s">
        <v>3348</v>
      </c>
      <c r="B716">
        <v>17</v>
      </c>
      <c r="D716">
        <f t="shared" si="33"/>
        <v>94</v>
      </c>
      <c r="E716" t="str">
        <f t="shared" si="34"/>
        <v>Pápai SZC Acsády Ignác Technikum és Szakképző Iskola Közlekedés és szállítmányozás</v>
      </c>
      <c r="F716">
        <f t="shared" si="35"/>
        <v>17</v>
      </c>
    </row>
    <row r="717" spans="1:6" x14ac:dyDescent="0.35">
      <c r="A717" t="s">
        <v>2571</v>
      </c>
      <c r="B717">
        <v>13</v>
      </c>
      <c r="D717">
        <f t="shared" si="33"/>
        <v>74</v>
      </c>
      <c r="E717" t="str">
        <f t="shared" si="34"/>
        <v>Pápai SZC Acsády Ignác Technikum és Szakképző Iskola Szociális</v>
      </c>
      <c r="F717">
        <f t="shared" si="35"/>
        <v>13</v>
      </c>
    </row>
    <row r="718" spans="1:6" x14ac:dyDescent="0.35">
      <c r="A718" t="s">
        <v>2573</v>
      </c>
      <c r="B718">
        <v>43</v>
      </c>
      <c r="D718">
        <f t="shared" si="33"/>
        <v>105</v>
      </c>
      <c r="E718" t="str">
        <f t="shared" si="34"/>
        <v>Pápai SZC Faller Jenő Technikum, Szakképző Iskola és Kollégium Elektronika és elektrotechnika</v>
      </c>
      <c r="F718">
        <f t="shared" si="35"/>
        <v>43</v>
      </c>
    </row>
    <row r="719" spans="1:6" x14ac:dyDescent="0.35">
      <c r="A719" t="s">
        <v>2575</v>
      </c>
      <c r="B719">
        <v>27</v>
      </c>
      <c r="D719">
        <f t="shared" si="33"/>
        <v>84</v>
      </c>
      <c r="E719" t="str">
        <f t="shared" si="34"/>
        <v>Pápai SZC Faller Jenő Technikum, Szakképző Iskola és Kollégium Építőipar</v>
      </c>
      <c r="F719">
        <f t="shared" si="35"/>
        <v>27</v>
      </c>
    </row>
    <row r="720" spans="1:6" x14ac:dyDescent="0.35">
      <c r="A720" t="s">
        <v>2576</v>
      </c>
      <c r="B720">
        <v>4</v>
      </c>
      <c r="D720">
        <f t="shared" si="33"/>
        <v>89</v>
      </c>
      <c r="E720" t="str">
        <f t="shared" si="34"/>
        <v>Pápai SZC Faller Jenő Technikum, Szakképző Iskola és Kollégium Épületgépészet</v>
      </c>
      <c r="F720">
        <f t="shared" si="35"/>
        <v>4</v>
      </c>
    </row>
    <row r="721" spans="1:6" x14ac:dyDescent="0.35">
      <c r="A721" t="s">
        <v>3349</v>
      </c>
      <c r="B721">
        <v>19</v>
      </c>
      <c r="D721">
        <f t="shared" si="33"/>
        <v>101</v>
      </c>
      <c r="E721" t="str">
        <f t="shared" si="34"/>
        <v>Pápai SZC Faller Jenő Technikum, Szakképző Iskola és Kollégium Gazdálkodás és menedzsment</v>
      </c>
      <c r="F721">
        <f t="shared" si="35"/>
        <v>19</v>
      </c>
    </row>
    <row r="722" spans="1:6" x14ac:dyDescent="0.35">
      <c r="A722" t="s">
        <v>2579</v>
      </c>
      <c r="B722">
        <v>14</v>
      </c>
      <c r="D722">
        <f t="shared" si="33"/>
        <v>99</v>
      </c>
      <c r="E722" t="str">
        <f t="shared" si="34"/>
        <v>Pápai SZC Faller Jenő Technikum, Szakképző Iskola és Kollégium Informatika és távközlés</v>
      </c>
      <c r="F722">
        <f t="shared" si="35"/>
        <v>14</v>
      </c>
    </row>
    <row r="723" spans="1:6" x14ac:dyDescent="0.35">
      <c r="A723" t="s">
        <v>2581</v>
      </c>
      <c r="B723">
        <v>12</v>
      </c>
      <c r="D723">
        <f t="shared" si="33"/>
        <v>104</v>
      </c>
      <c r="E723" t="str">
        <f t="shared" si="34"/>
        <v>Pápai SZC Faller Jenő Technikum, Szakképző Iskola és Kollégium Közlekedés és szállítmányozás</v>
      </c>
      <c r="F723">
        <f t="shared" si="35"/>
        <v>12</v>
      </c>
    </row>
    <row r="724" spans="1:6" x14ac:dyDescent="0.35">
      <c r="A724" t="s">
        <v>2584</v>
      </c>
      <c r="B724">
        <v>37</v>
      </c>
      <c r="D724">
        <f t="shared" si="33"/>
        <v>84</v>
      </c>
      <c r="E724" t="str">
        <f t="shared" si="34"/>
        <v>Pápai SZC Faller Jenő Technikum, Szakképző Iskola és Kollégium Szociális</v>
      </c>
      <c r="F724">
        <f t="shared" si="35"/>
        <v>37</v>
      </c>
    </row>
    <row r="725" spans="1:6" x14ac:dyDescent="0.35">
      <c r="A725" t="s">
        <v>2585</v>
      </c>
      <c r="B725">
        <v>16</v>
      </c>
      <c r="D725">
        <f t="shared" si="33"/>
        <v>95</v>
      </c>
      <c r="E725" t="str">
        <f t="shared" si="34"/>
        <v>Pápai SZC Faller Jenő Technikum, Szakképző Iskola és Kollégium Turizmus-vendéglátás</v>
      </c>
      <c r="F725">
        <f t="shared" si="35"/>
        <v>16</v>
      </c>
    </row>
    <row r="726" spans="1:6" x14ac:dyDescent="0.35">
      <c r="A726" t="s">
        <v>2586</v>
      </c>
      <c r="B726">
        <v>16</v>
      </c>
      <c r="D726">
        <f t="shared" si="33"/>
        <v>94</v>
      </c>
      <c r="E726" t="str">
        <f t="shared" si="34"/>
        <v>Pápai SZC Jókai Mór Közgazdasági Technikum és Kollégium Gazdálkodás és menedzsment</v>
      </c>
      <c r="F726">
        <f t="shared" si="35"/>
        <v>16</v>
      </c>
    </row>
    <row r="727" spans="1:6" x14ac:dyDescent="0.35">
      <c r="A727" t="s">
        <v>2588</v>
      </c>
      <c r="B727">
        <v>18</v>
      </c>
      <c r="D727">
        <f t="shared" si="33"/>
        <v>97</v>
      </c>
      <c r="E727" t="str">
        <f t="shared" si="34"/>
        <v>Pápai SZC Jókai Mór Közgazdasági Technikum és Kollégium Közlekedés és szállítmányozás</v>
      </c>
      <c r="F727">
        <f t="shared" si="35"/>
        <v>18</v>
      </c>
    </row>
    <row r="728" spans="1:6" x14ac:dyDescent="0.35">
      <c r="A728" t="s">
        <v>2590</v>
      </c>
      <c r="B728">
        <v>16</v>
      </c>
      <c r="D728">
        <f t="shared" si="33"/>
        <v>74</v>
      </c>
      <c r="E728" t="str">
        <f t="shared" si="34"/>
        <v>Pápai SZC Reguly Antal Szakképző Iskola és Kollégium Építőipar</v>
      </c>
      <c r="F728">
        <f t="shared" si="35"/>
        <v>16</v>
      </c>
    </row>
    <row r="729" spans="1:6" x14ac:dyDescent="0.35">
      <c r="A729" t="s">
        <v>2591</v>
      </c>
      <c r="B729">
        <v>7</v>
      </c>
      <c r="D729">
        <f t="shared" si="33"/>
        <v>73</v>
      </c>
      <c r="E729" t="str">
        <f t="shared" si="34"/>
        <v>Pápai SZC Reguly Antal Szakképző Iskola és Kollégium Gépészet</v>
      </c>
      <c r="F729">
        <f t="shared" si="35"/>
        <v>7</v>
      </c>
    </row>
    <row r="730" spans="1:6" x14ac:dyDescent="0.35">
      <c r="A730" t="s">
        <v>2593</v>
      </c>
      <c r="B730">
        <v>7</v>
      </c>
      <c r="D730">
        <f t="shared" si="33"/>
        <v>94</v>
      </c>
      <c r="E730" t="str">
        <f t="shared" si="34"/>
        <v>Pápai SZC Reguly Antal Szakképző Iskola és Kollégium Közlekedés és szállítmányozás</v>
      </c>
      <c r="F730">
        <f t="shared" si="35"/>
        <v>7</v>
      </c>
    </row>
    <row r="731" spans="1:6" x14ac:dyDescent="0.35">
      <c r="A731" t="s">
        <v>2597</v>
      </c>
      <c r="B731">
        <v>125</v>
      </c>
      <c r="D731">
        <f t="shared" si="33"/>
        <v>102</v>
      </c>
      <c r="E731" t="str">
        <f t="shared" si="34"/>
        <v>Pécsi Tudományegyetem Kelemen Endre Egészségügyi Technikum és Szakképző Iskola Egészségügy</v>
      </c>
      <c r="F731">
        <f t="shared" si="35"/>
        <v>125</v>
      </c>
    </row>
    <row r="732" spans="1:6" x14ac:dyDescent="0.35">
      <c r="A732" t="s">
        <v>2599</v>
      </c>
      <c r="B732">
        <v>24</v>
      </c>
      <c r="D732">
        <f t="shared" si="33"/>
        <v>100</v>
      </c>
      <c r="E732" t="str">
        <f t="shared" si="34"/>
        <v>Pécsi Tudományegyetem Kelemen Endre Egészségügyi Technikum és Szakképző Iskola Szociális</v>
      </c>
      <c r="F732">
        <f t="shared" si="35"/>
        <v>24</v>
      </c>
    </row>
    <row r="733" spans="1:6" x14ac:dyDescent="0.35">
      <c r="A733" t="s">
        <v>2600</v>
      </c>
      <c r="B733">
        <v>110</v>
      </c>
      <c r="D733">
        <f t="shared" si="33"/>
        <v>109</v>
      </c>
      <c r="E733" t="str">
        <f t="shared" si="34"/>
        <v>Pécsi Tudományegyetem Szent-Györgyi Albert Egészségügyi Technikum és Szakképző Iskola Egészségügy</v>
      </c>
      <c r="F733">
        <f t="shared" si="35"/>
        <v>110</v>
      </c>
    </row>
    <row r="734" spans="1:6" x14ac:dyDescent="0.35">
      <c r="A734" t="s">
        <v>2601</v>
      </c>
      <c r="B734">
        <v>28</v>
      </c>
      <c r="D734">
        <f t="shared" si="33"/>
        <v>107</v>
      </c>
      <c r="E734" t="str">
        <f t="shared" si="34"/>
        <v>Pécsi Tudományegyetem Szent-Györgyi Albert Egészségügyi Technikum és Szakképző Iskola Szociális</v>
      </c>
      <c r="F734">
        <f t="shared" si="35"/>
        <v>28</v>
      </c>
    </row>
    <row r="735" spans="1:6" x14ac:dyDescent="0.35">
      <c r="A735" t="s">
        <v>2602</v>
      </c>
      <c r="B735">
        <v>103</v>
      </c>
      <c r="D735">
        <f t="shared" si="33"/>
        <v>108</v>
      </c>
      <c r="E735" t="str">
        <f t="shared" si="34"/>
        <v>Pécsi Tudományegyetem Szigeti-Gyula János Egészségügyi Technikum és Szakképző Iskola Egészségügy</v>
      </c>
      <c r="F735">
        <f t="shared" si="35"/>
        <v>103</v>
      </c>
    </row>
    <row r="736" spans="1:6" x14ac:dyDescent="0.35">
      <c r="A736" t="s">
        <v>2603</v>
      </c>
      <c r="B736">
        <v>48</v>
      </c>
      <c r="D736">
        <f t="shared" si="33"/>
        <v>106</v>
      </c>
      <c r="E736" t="str">
        <f t="shared" si="34"/>
        <v>Pécsi Tudományegyetem Szigeti-Gyula János Egészségügyi Technikum és Szakképző Iskola Szociális</v>
      </c>
      <c r="F736">
        <f t="shared" si="35"/>
        <v>48</v>
      </c>
    </row>
    <row r="737" spans="1:6" x14ac:dyDescent="0.35">
      <c r="A737" t="s">
        <v>2604</v>
      </c>
      <c r="B737">
        <v>360</v>
      </c>
      <c r="D737">
        <f t="shared" si="33"/>
        <v>101</v>
      </c>
      <c r="E737" t="str">
        <f t="shared" si="34"/>
        <v>Pécsi Tudományegyetem Szociális és Egészségügyi Technikum és Szakképző Iskola Egészségügy</v>
      </c>
      <c r="F737">
        <f t="shared" si="35"/>
        <v>360</v>
      </c>
    </row>
    <row r="738" spans="1:6" x14ac:dyDescent="0.35">
      <c r="A738" t="s">
        <v>2605</v>
      </c>
      <c r="B738">
        <v>11</v>
      </c>
      <c r="D738">
        <f t="shared" si="33"/>
        <v>111</v>
      </c>
      <c r="E738" t="str">
        <f t="shared" si="34"/>
        <v>Pécsi Tudományegyetem Szociális és Egészségügyi Technikum és Szakképző Iskola Egészségügyi technika</v>
      </c>
      <c r="F738">
        <f t="shared" si="35"/>
        <v>11</v>
      </c>
    </row>
    <row r="739" spans="1:6" x14ac:dyDescent="0.35">
      <c r="A739" t="s">
        <v>2606</v>
      </c>
      <c r="B739">
        <v>16</v>
      </c>
      <c r="D739">
        <f t="shared" si="33"/>
        <v>95</v>
      </c>
      <c r="E739" t="str">
        <f t="shared" si="34"/>
        <v>Pécsi Tudományegyetem Szociális és Egészségügyi Technikum és Szakképző Iskola Sport</v>
      </c>
      <c r="F739">
        <f t="shared" si="35"/>
        <v>16</v>
      </c>
    </row>
    <row r="740" spans="1:6" x14ac:dyDescent="0.35">
      <c r="A740" t="s">
        <v>2607</v>
      </c>
      <c r="B740">
        <v>12</v>
      </c>
      <c r="D740">
        <f t="shared" si="33"/>
        <v>99</v>
      </c>
      <c r="E740" t="str">
        <f t="shared" si="34"/>
        <v>Pécsi Tudományegyetem Szociális és Egészségügyi Technikum és Szakképző Iskola Szociális</v>
      </c>
      <c r="F740">
        <f t="shared" si="35"/>
        <v>12</v>
      </c>
    </row>
    <row r="741" spans="1:6" x14ac:dyDescent="0.35">
      <c r="A741" t="s">
        <v>2620</v>
      </c>
      <c r="B741">
        <v>35</v>
      </c>
      <c r="D741">
        <f t="shared" si="33"/>
        <v>140</v>
      </c>
      <c r="E741" t="str">
        <f t="shared" si="34"/>
        <v>Schola Europa Akadémia Technikum, Gimnázium és Alapfokú Művészeti Iskola a Magyarországi Metodista Egyház fenntartásában Kreatív</v>
      </c>
      <c r="F741">
        <f t="shared" si="35"/>
        <v>35</v>
      </c>
    </row>
    <row r="742" spans="1:6" x14ac:dyDescent="0.35">
      <c r="A742" t="s">
        <v>2622</v>
      </c>
      <c r="B742">
        <v>83</v>
      </c>
      <c r="D742">
        <f t="shared" si="33"/>
        <v>142</v>
      </c>
      <c r="E742" t="str">
        <f t="shared" si="34"/>
        <v>Schola Europa Akadémia Technikum, Gimnázium és Alapfokú Művészeti Iskola a Magyarországi Metodista Egyház fenntartásában Szociális</v>
      </c>
      <c r="F742">
        <f t="shared" si="35"/>
        <v>83</v>
      </c>
    </row>
    <row r="743" spans="1:6" x14ac:dyDescent="0.35">
      <c r="A743" t="s">
        <v>2625</v>
      </c>
      <c r="B743">
        <v>159</v>
      </c>
      <c r="D743">
        <f t="shared" si="33"/>
        <v>84</v>
      </c>
      <c r="E743" t="str">
        <f t="shared" si="34"/>
        <v>Semmelweis Egyetem Bókay János Többcélú Szakképző Intézménye Egészségügy</v>
      </c>
      <c r="F743">
        <f t="shared" si="35"/>
        <v>159</v>
      </c>
    </row>
    <row r="744" spans="1:6" x14ac:dyDescent="0.35">
      <c r="A744" t="s">
        <v>2627</v>
      </c>
      <c r="B744">
        <v>56</v>
      </c>
      <c r="D744">
        <f t="shared" si="33"/>
        <v>90</v>
      </c>
      <c r="E744" t="str">
        <f t="shared" si="34"/>
        <v>Semmelweis Egyetem Kanizsai Dorottya Többcélú Szakképző Intézménye Egészségügy</v>
      </c>
      <c r="F744">
        <f t="shared" si="35"/>
        <v>56</v>
      </c>
    </row>
    <row r="745" spans="1:6" x14ac:dyDescent="0.35">
      <c r="A745" t="s">
        <v>2628</v>
      </c>
      <c r="B745">
        <v>6</v>
      </c>
      <c r="D745">
        <f t="shared" si="33"/>
        <v>88</v>
      </c>
      <c r="E745" t="str">
        <f t="shared" si="34"/>
        <v>Semmelweis Egyetem Kanizsai Dorottya Többcélú Szakképző Intézménye Szociális</v>
      </c>
      <c r="F745">
        <f t="shared" si="35"/>
        <v>6</v>
      </c>
    </row>
    <row r="746" spans="1:6" x14ac:dyDescent="0.35">
      <c r="A746" t="s">
        <v>2629</v>
      </c>
      <c r="B746">
        <v>565</v>
      </c>
      <c r="D746">
        <f t="shared" si="33"/>
        <v>89</v>
      </c>
      <c r="E746" t="str">
        <f t="shared" si="34"/>
        <v>Semmelweis Egyetem Raoul Wallenberg Többcélú Szakképző Intézménye Egészségügy</v>
      </c>
      <c r="F746">
        <f t="shared" si="35"/>
        <v>565</v>
      </c>
    </row>
    <row r="747" spans="1:6" x14ac:dyDescent="0.35">
      <c r="A747" t="s">
        <v>2630</v>
      </c>
      <c r="B747">
        <v>11</v>
      </c>
      <c r="D747">
        <f t="shared" si="33"/>
        <v>87</v>
      </c>
      <c r="E747" t="str">
        <f t="shared" si="34"/>
        <v>Semmelweis Egyetem Raoul Wallenberg Többcélú Szakképző Intézménye Szociális</v>
      </c>
      <c r="F747">
        <f t="shared" si="35"/>
        <v>11</v>
      </c>
    </row>
    <row r="748" spans="1:6" x14ac:dyDescent="0.35">
      <c r="A748" t="s">
        <v>2631</v>
      </c>
      <c r="B748">
        <v>178</v>
      </c>
      <c r="D748">
        <f t="shared" si="33"/>
        <v>89</v>
      </c>
      <c r="E748" t="str">
        <f t="shared" si="34"/>
        <v>Semmelweis Egyetem Semmelweis Ignác Többcélú Szakképző Intézménye Egészségügy</v>
      </c>
      <c r="F748">
        <f t="shared" si="35"/>
        <v>178</v>
      </c>
    </row>
    <row r="749" spans="1:6" x14ac:dyDescent="0.35">
      <c r="A749" t="s">
        <v>2632</v>
      </c>
      <c r="B749">
        <v>31</v>
      </c>
      <c r="D749">
        <f t="shared" si="33"/>
        <v>87</v>
      </c>
      <c r="E749" t="str">
        <f t="shared" si="34"/>
        <v>Semmelweis Egyetem Semmelweis Ignác Többcélú Szakképző Intézménye Szociális</v>
      </c>
      <c r="F749">
        <f t="shared" si="35"/>
        <v>31</v>
      </c>
    </row>
    <row r="750" spans="1:6" x14ac:dyDescent="0.35">
      <c r="A750" t="s">
        <v>2633</v>
      </c>
      <c r="B750">
        <v>24</v>
      </c>
      <c r="D750">
        <f t="shared" si="33"/>
        <v>98</v>
      </c>
      <c r="E750" t="str">
        <f t="shared" si="34"/>
        <v>Siófoki SZC Bacsák György Technikum és Szakképző Iskola Elektronika és elektrotechnika</v>
      </c>
      <c r="F750">
        <f t="shared" si="35"/>
        <v>24</v>
      </c>
    </row>
    <row r="751" spans="1:6" x14ac:dyDescent="0.35">
      <c r="A751" t="s">
        <v>2635</v>
      </c>
      <c r="B751">
        <v>22</v>
      </c>
      <c r="D751">
        <f t="shared" si="33"/>
        <v>94</v>
      </c>
      <c r="E751" t="str">
        <f t="shared" si="34"/>
        <v>Siófoki SZC Bacsák György Technikum és Szakképző Iskola Gazdálkodás és menedzsment</v>
      </c>
      <c r="F751">
        <f t="shared" si="35"/>
        <v>22</v>
      </c>
    </row>
    <row r="752" spans="1:6" x14ac:dyDescent="0.35">
      <c r="A752" t="s">
        <v>2642</v>
      </c>
      <c r="B752">
        <v>23</v>
      </c>
      <c r="D752">
        <f t="shared" si="33"/>
        <v>97</v>
      </c>
      <c r="E752" t="str">
        <f t="shared" si="34"/>
        <v>Siófoki SZC Baross Gábor Technikum és Szakképző Iskola Elektronika és elektrotechnika</v>
      </c>
      <c r="F752">
        <f t="shared" si="35"/>
        <v>23</v>
      </c>
    </row>
    <row r="753" spans="1:6" x14ac:dyDescent="0.35">
      <c r="A753" t="s">
        <v>2650</v>
      </c>
      <c r="B753">
        <v>11</v>
      </c>
      <c r="D753">
        <f t="shared" si="33"/>
        <v>100</v>
      </c>
      <c r="E753" t="str">
        <f t="shared" si="34"/>
        <v>Siófoki SZC Baross Gábor Technikum és Szakképző Iskola Specializált gép- és járműgyártás</v>
      </c>
      <c r="F753">
        <f t="shared" si="35"/>
        <v>11</v>
      </c>
    </row>
    <row r="754" spans="1:6" x14ac:dyDescent="0.35">
      <c r="A754" t="s">
        <v>2651</v>
      </c>
      <c r="B754">
        <v>8</v>
      </c>
      <c r="D754">
        <f t="shared" si="33"/>
        <v>76</v>
      </c>
      <c r="E754" t="str">
        <f t="shared" si="34"/>
        <v>Siófoki SZC Baross Gábor Technikum és Szakképző Iskola Szépészet</v>
      </c>
      <c r="F754">
        <f t="shared" si="35"/>
        <v>8</v>
      </c>
    </row>
    <row r="755" spans="1:6" x14ac:dyDescent="0.35">
      <c r="A755" t="s">
        <v>3350</v>
      </c>
      <c r="B755">
        <v>10</v>
      </c>
      <c r="D755">
        <f t="shared" si="33"/>
        <v>62</v>
      </c>
      <c r="E755" t="str">
        <f t="shared" si="34"/>
        <v>Siófoki SZC Hikman Béla Szakképző Iskola Szociális</v>
      </c>
      <c r="F755">
        <f t="shared" si="35"/>
        <v>10</v>
      </c>
    </row>
    <row r="756" spans="1:6" x14ac:dyDescent="0.35">
      <c r="A756" t="s">
        <v>3351</v>
      </c>
      <c r="B756">
        <v>8</v>
      </c>
      <c r="D756">
        <f t="shared" si="33"/>
        <v>73</v>
      </c>
      <c r="E756" t="str">
        <f t="shared" si="34"/>
        <v>Siófoki SZC Krúdy Gyula Technikum és Gimnázium Élelmiszeripar</v>
      </c>
      <c r="F756">
        <f t="shared" si="35"/>
        <v>8</v>
      </c>
    </row>
    <row r="757" spans="1:6" x14ac:dyDescent="0.35">
      <c r="A757" t="s">
        <v>2656</v>
      </c>
      <c r="B757">
        <v>22</v>
      </c>
      <c r="D757">
        <f t="shared" si="33"/>
        <v>85</v>
      </c>
      <c r="E757" t="str">
        <f t="shared" si="34"/>
        <v>Siófoki SZC Krúdy Gyula Technikum és Gimnázium Gazdálkodás és menedzsment</v>
      </c>
      <c r="F757">
        <f t="shared" si="35"/>
        <v>22</v>
      </c>
    </row>
    <row r="758" spans="1:6" x14ac:dyDescent="0.35">
      <c r="A758" t="s">
        <v>2658</v>
      </c>
      <c r="B758">
        <v>7</v>
      </c>
      <c r="D758">
        <f t="shared" si="33"/>
        <v>88</v>
      </c>
      <c r="E758" t="str">
        <f t="shared" si="34"/>
        <v>Siófoki SZC Krúdy Gyula Technikum és Gimnázium Közlekedés és szállítmányozás</v>
      </c>
      <c r="F758">
        <f t="shared" si="35"/>
        <v>7</v>
      </c>
    </row>
    <row r="759" spans="1:6" x14ac:dyDescent="0.35">
      <c r="A759" t="s">
        <v>2659</v>
      </c>
      <c r="B759">
        <v>11</v>
      </c>
      <c r="D759">
        <f t="shared" si="33"/>
        <v>79</v>
      </c>
      <c r="E759" t="str">
        <f t="shared" si="34"/>
        <v>Siófoki SZC Krúdy Gyula Technikum és Gimnázium Turizmus-vendéglátás</v>
      </c>
      <c r="F759">
        <f t="shared" si="35"/>
        <v>11</v>
      </c>
    </row>
    <row r="760" spans="1:6" x14ac:dyDescent="0.35">
      <c r="A760" t="s">
        <v>2661</v>
      </c>
      <c r="B760">
        <v>2</v>
      </c>
      <c r="D760">
        <f t="shared" si="33"/>
        <v>76</v>
      </c>
      <c r="E760" t="str">
        <f t="shared" si="34"/>
        <v>Siófoki SZC Mathiász János Technikum és Gimnázium Élelmiszeripar</v>
      </c>
      <c r="F760">
        <f t="shared" si="35"/>
        <v>2</v>
      </c>
    </row>
    <row r="761" spans="1:6" x14ac:dyDescent="0.35">
      <c r="A761" t="s">
        <v>2665</v>
      </c>
      <c r="B761">
        <v>10</v>
      </c>
      <c r="D761">
        <f t="shared" si="33"/>
        <v>86</v>
      </c>
      <c r="E761" t="str">
        <f t="shared" si="34"/>
        <v>Siófoki SZC Mathiász János Technikum és Gimnázium Mezőgazdaság és erdészet</v>
      </c>
      <c r="F761">
        <f t="shared" si="35"/>
        <v>10</v>
      </c>
    </row>
    <row r="762" spans="1:6" x14ac:dyDescent="0.35">
      <c r="A762" t="s">
        <v>3352</v>
      </c>
      <c r="B762">
        <v>25</v>
      </c>
      <c r="D762">
        <f t="shared" si="33"/>
        <v>68</v>
      </c>
      <c r="E762" t="str">
        <f t="shared" si="34"/>
        <v>Soproni SZC Berg Gusztáv Szakképző Iskola Élelmiszeripar</v>
      </c>
      <c r="F762">
        <f t="shared" si="35"/>
        <v>25</v>
      </c>
    </row>
    <row r="763" spans="1:6" x14ac:dyDescent="0.35">
      <c r="A763" t="s">
        <v>2670</v>
      </c>
      <c r="B763">
        <v>11</v>
      </c>
      <c r="D763">
        <f t="shared" si="33"/>
        <v>74</v>
      </c>
      <c r="E763" t="str">
        <f t="shared" si="34"/>
        <v>Soproni SZC Berg Gusztáv Szakképző Iskola Turizmus-vendéglátás</v>
      </c>
      <c r="F763">
        <f t="shared" si="35"/>
        <v>11</v>
      </c>
    </row>
    <row r="764" spans="1:6" x14ac:dyDescent="0.35">
      <c r="A764" t="s">
        <v>2671</v>
      </c>
      <c r="B764">
        <v>40</v>
      </c>
      <c r="D764">
        <f t="shared" si="33"/>
        <v>104</v>
      </c>
      <c r="E764" t="str">
        <f t="shared" si="34"/>
        <v>Soproni SZC Fáy András Két Tanítási Nyelvű Közgazdasági Technikum Gazdálkodás és menedzsment</v>
      </c>
      <c r="F764">
        <f t="shared" si="35"/>
        <v>40</v>
      </c>
    </row>
    <row r="765" spans="1:6" x14ac:dyDescent="0.35">
      <c r="A765" t="s">
        <v>2672</v>
      </c>
      <c r="B765">
        <v>30</v>
      </c>
      <c r="D765">
        <f t="shared" si="33"/>
        <v>107</v>
      </c>
      <c r="E765" t="str">
        <f t="shared" si="34"/>
        <v>Soproni SZC Fáy András Két Tanítási Nyelvű Közgazdasági Technikum Közlekedés és szállítmányozás</v>
      </c>
      <c r="F765">
        <f t="shared" si="35"/>
        <v>30</v>
      </c>
    </row>
    <row r="766" spans="1:6" x14ac:dyDescent="0.35">
      <c r="A766" t="s">
        <v>2673</v>
      </c>
      <c r="B766">
        <v>69</v>
      </c>
      <c r="D766">
        <f t="shared" si="33"/>
        <v>60</v>
      </c>
      <c r="E766" t="str">
        <f t="shared" si="34"/>
        <v>Soproni SZC Handler Nándor Technikum Egészségügy</v>
      </c>
      <c r="F766">
        <f t="shared" si="35"/>
        <v>69</v>
      </c>
    </row>
    <row r="767" spans="1:6" x14ac:dyDescent="0.35">
      <c r="A767" t="s">
        <v>2674</v>
      </c>
      <c r="B767">
        <v>56</v>
      </c>
      <c r="D767">
        <f t="shared" si="33"/>
        <v>58</v>
      </c>
      <c r="E767" t="str">
        <f t="shared" si="34"/>
        <v>Soproni SZC Handler Nándor Technikum Építőipar</v>
      </c>
      <c r="F767">
        <f t="shared" si="35"/>
        <v>56</v>
      </c>
    </row>
    <row r="768" spans="1:6" x14ac:dyDescent="0.35">
      <c r="A768" t="s">
        <v>2675</v>
      </c>
      <c r="B768">
        <v>16</v>
      </c>
      <c r="D768">
        <f t="shared" si="33"/>
        <v>65</v>
      </c>
      <c r="E768" t="str">
        <f t="shared" si="34"/>
        <v>Soproni SZC Handler Nándor Technikum Fa- és bútoripar</v>
      </c>
      <c r="F768">
        <f t="shared" si="35"/>
        <v>16</v>
      </c>
    </row>
    <row r="769" spans="1:6" x14ac:dyDescent="0.35">
      <c r="A769" t="s">
        <v>2676</v>
      </c>
      <c r="B769">
        <v>17</v>
      </c>
      <c r="D769">
        <f t="shared" si="33"/>
        <v>73</v>
      </c>
      <c r="E769" t="str">
        <f t="shared" si="34"/>
        <v>Soproni SZC Handler Nándor Technikum Informatika és távközlés</v>
      </c>
      <c r="F769">
        <f t="shared" si="35"/>
        <v>17</v>
      </c>
    </row>
    <row r="770" spans="1:6" x14ac:dyDescent="0.35">
      <c r="A770" t="s">
        <v>2677</v>
      </c>
      <c r="B770">
        <v>47</v>
      </c>
      <c r="D770">
        <f t="shared" si="33"/>
        <v>56</v>
      </c>
      <c r="E770" t="str">
        <f t="shared" si="34"/>
        <v>Soproni SZC Handler Nándor Technikum Kreatív</v>
      </c>
      <c r="F770">
        <f t="shared" si="35"/>
        <v>47</v>
      </c>
    </row>
    <row r="771" spans="1:6" x14ac:dyDescent="0.35">
      <c r="A771" t="s">
        <v>2678</v>
      </c>
      <c r="B771">
        <v>40</v>
      </c>
      <c r="D771">
        <f t="shared" ref="D771:D834" si="36">LEN(A771)</f>
        <v>58</v>
      </c>
      <c r="E771" t="str">
        <f t="shared" ref="E771:E834" si="37">LEFT(A771,D771-12)</f>
        <v>Soproni SZC Handler Nándor Technikum Szépészet</v>
      </c>
      <c r="F771">
        <f t="shared" ref="F771:F834" si="38">B771</f>
        <v>40</v>
      </c>
    </row>
    <row r="772" spans="1:6" x14ac:dyDescent="0.35">
      <c r="A772" t="s">
        <v>3353</v>
      </c>
      <c r="B772">
        <v>29</v>
      </c>
      <c r="D772">
        <f t="shared" si="36"/>
        <v>87</v>
      </c>
      <c r="E772" t="str">
        <f t="shared" si="37"/>
        <v>Soproni SZC Porpáczy Aladár Technikum és Kollégium Mezőgazdaság és erdészet</v>
      </c>
      <c r="F772">
        <f t="shared" si="38"/>
        <v>29</v>
      </c>
    </row>
    <row r="773" spans="1:6" x14ac:dyDescent="0.35">
      <c r="A773" t="s">
        <v>2685</v>
      </c>
      <c r="B773">
        <v>11</v>
      </c>
      <c r="D773">
        <f t="shared" si="36"/>
        <v>83</v>
      </c>
      <c r="E773" t="str">
        <f t="shared" si="37"/>
        <v>Soproni SZC Porpáczy Aladár Technikum és Kollégium Turizmus-vendéglátás</v>
      </c>
      <c r="F773">
        <f t="shared" si="38"/>
        <v>11</v>
      </c>
    </row>
    <row r="774" spans="1:6" x14ac:dyDescent="0.35">
      <c r="A774" t="s">
        <v>2686</v>
      </c>
      <c r="B774">
        <v>134</v>
      </c>
      <c r="D774">
        <f t="shared" si="36"/>
        <v>86</v>
      </c>
      <c r="E774" t="str">
        <f t="shared" si="37"/>
        <v>Soproni SZC Vas- és Villamosipari Technikum Elektronika és elektrotechnika</v>
      </c>
      <c r="F774">
        <f t="shared" si="38"/>
        <v>134</v>
      </c>
    </row>
    <row r="775" spans="1:6" x14ac:dyDescent="0.35">
      <c r="A775" t="s">
        <v>2688</v>
      </c>
      <c r="B775">
        <v>12</v>
      </c>
      <c r="D775">
        <f t="shared" si="36"/>
        <v>70</v>
      </c>
      <c r="E775" t="str">
        <f t="shared" si="37"/>
        <v>Soproni SZC Vas- és Villamosipari Technikum Épületgépészet</v>
      </c>
      <c r="F775">
        <f t="shared" si="38"/>
        <v>12</v>
      </c>
    </row>
    <row r="776" spans="1:6" x14ac:dyDescent="0.35">
      <c r="A776" t="s">
        <v>2689</v>
      </c>
      <c r="B776">
        <v>86</v>
      </c>
      <c r="D776">
        <f t="shared" si="36"/>
        <v>64</v>
      </c>
      <c r="E776" t="str">
        <f t="shared" si="37"/>
        <v>Soproni SZC Vas- és Villamosipari Technikum Gépészet</v>
      </c>
      <c r="F776">
        <f t="shared" si="38"/>
        <v>86</v>
      </c>
    </row>
    <row r="777" spans="1:6" x14ac:dyDescent="0.35">
      <c r="A777" t="s">
        <v>2691</v>
      </c>
      <c r="B777">
        <v>40</v>
      </c>
      <c r="D777">
        <f t="shared" si="36"/>
        <v>89</v>
      </c>
      <c r="E777" t="str">
        <f t="shared" si="37"/>
        <v>Soproni SZC Vas- és Villamosipari Technikum Specializált gép- és járműgyártás</v>
      </c>
      <c r="F777">
        <f t="shared" si="38"/>
        <v>40</v>
      </c>
    </row>
    <row r="778" spans="1:6" x14ac:dyDescent="0.35">
      <c r="A778" t="s">
        <v>2694</v>
      </c>
      <c r="B778">
        <v>81</v>
      </c>
      <c r="D778">
        <f t="shared" si="36"/>
        <v>92</v>
      </c>
      <c r="E778" t="str">
        <f t="shared" si="37"/>
        <v>Soproni SZC Vendéglátó, Kereskedelmi Technikum és Kollégium Turizmus-vendéglátás</v>
      </c>
      <c r="F778">
        <f t="shared" si="38"/>
        <v>81</v>
      </c>
    </row>
    <row r="779" spans="1:6" x14ac:dyDescent="0.35">
      <c r="A779" t="s">
        <v>2702</v>
      </c>
      <c r="B779">
        <v>70</v>
      </c>
      <c r="D779">
        <f t="shared" si="36"/>
        <v>81</v>
      </c>
      <c r="E779" t="str">
        <f t="shared" si="37"/>
        <v>SZÁMALK - Szalézi Technikum és Szakgimnázium Informatika és távközlés</v>
      </c>
      <c r="F779">
        <f t="shared" si="38"/>
        <v>70</v>
      </c>
    </row>
    <row r="780" spans="1:6" x14ac:dyDescent="0.35">
      <c r="A780" t="s">
        <v>2703</v>
      </c>
      <c r="B780">
        <v>132</v>
      </c>
      <c r="D780">
        <f t="shared" si="36"/>
        <v>64</v>
      </c>
      <c r="E780" t="str">
        <f t="shared" si="37"/>
        <v>SZÁMALK - Szalézi Technikum és Szakgimnázium Kreatív</v>
      </c>
      <c r="F780">
        <f t="shared" si="38"/>
        <v>132</v>
      </c>
    </row>
    <row r="781" spans="1:6" x14ac:dyDescent="0.35">
      <c r="A781" t="s">
        <v>2714</v>
      </c>
      <c r="B781">
        <v>77</v>
      </c>
      <c r="D781">
        <f t="shared" si="36"/>
        <v>125</v>
      </c>
      <c r="E781" t="str">
        <f t="shared" si="37"/>
        <v>Széchenyi István Egyetem Szent-Györgyi Albert Egészségügyi és Szociális Technikum és Szakképző Iskola Egészségügy</v>
      </c>
      <c r="F781">
        <f t="shared" si="38"/>
        <v>77</v>
      </c>
    </row>
    <row r="782" spans="1:6" x14ac:dyDescent="0.35">
      <c r="A782" t="s">
        <v>2715</v>
      </c>
      <c r="B782">
        <v>17</v>
      </c>
      <c r="D782">
        <f t="shared" si="36"/>
        <v>123</v>
      </c>
      <c r="E782" t="str">
        <f t="shared" si="37"/>
        <v>Széchenyi István Egyetem Szent-Györgyi Albert Egészségügyi és Szociális Technikum és Szakképző Iskola Szociális</v>
      </c>
      <c r="F782">
        <f t="shared" si="38"/>
        <v>17</v>
      </c>
    </row>
    <row r="783" spans="1:6" x14ac:dyDescent="0.35">
      <c r="A783" t="s">
        <v>2725</v>
      </c>
      <c r="B783">
        <v>85</v>
      </c>
      <c r="D783">
        <f t="shared" si="36"/>
        <v>80</v>
      </c>
      <c r="E783" t="str">
        <f t="shared" si="37"/>
        <v>Szegedi SZC Csonka János Technikum Specializált gép- és járműgyártás</v>
      </c>
      <c r="F783">
        <f t="shared" si="38"/>
        <v>85</v>
      </c>
    </row>
    <row r="784" spans="1:6" x14ac:dyDescent="0.35">
      <c r="A784" t="s">
        <v>2726</v>
      </c>
      <c r="B784">
        <v>3</v>
      </c>
      <c r="D784">
        <f t="shared" si="36"/>
        <v>83</v>
      </c>
      <c r="E784" t="str">
        <f t="shared" si="37"/>
        <v>Szegedi SZC Déri Miksa Műszaki Technikum Elektronika és elektrotechnika</v>
      </c>
      <c r="F784">
        <f t="shared" si="38"/>
        <v>3</v>
      </c>
    </row>
    <row r="785" spans="1:6" x14ac:dyDescent="0.35">
      <c r="A785" t="s">
        <v>2727</v>
      </c>
      <c r="B785">
        <v>1</v>
      </c>
      <c r="D785">
        <f t="shared" si="36"/>
        <v>61</v>
      </c>
      <c r="E785" t="str">
        <f t="shared" si="37"/>
        <v>Szegedi SZC Déri Miksa Műszaki Technikum Gépészet</v>
      </c>
      <c r="F785">
        <f t="shared" si="38"/>
        <v>1</v>
      </c>
    </row>
    <row r="786" spans="1:6" x14ac:dyDescent="0.35">
      <c r="A786" t="s">
        <v>2732</v>
      </c>
      <c r="B786">
        <v>20</v>
      </c>
      <c r="D786">
        <f t="shared" si="36"/>
        <v>89</v>
      </c>
      <c r="E786" t="str">
        <f t="shared" si="37"/>
        <v>Szegedi SZC Gábor Dénes Technikum és Szakgimnázium Környezetvédelem és vízügy</v>
      </c>
      <c r="F786">
        <f t="shared" si="38"/>
        <v>20</v>
      </c>
    </row>
    <row r="787" spans="1:6" x14ac:dyDescent="0.35">
      <c r="A787" t="s">
        <v>2733</v>
      </c>
      <c r="B787">
        <v>101</v>
      </c>
      <c r="D787">
        <f t="shared" si="36"/>
        <v>92</v>
      </c>
      <c r="E787" t="str">
        <f t="shared" si="37"/>
        <v>Szegedi SZC Gábor Dénes Technikum és Szakgimnázium Közlekedés és szállítmányozás</v>
      </c>
      <c r="F787">
        <f t="shared" si="38"/>
        <v>101</v>
      </c>
    </row>
    <row r="788" spans="1:6" x14ac:dyDescent="0.35">
      <c r="A788" t="s">
        <v>2736</v>
      </c>
      <c r="B788">
        <v>62</v>
      </c>
      <c r="D788">
        <f t="shared" si="36"/>
        <v>91</v>
      </c>
      <c r="E788" t="str">
        <f t="shared" si="37"/>
        <v>Szegedi SZC József Attila Általános Iskola és Szakképző Iskola Fa- és bútoripar</v>
      </c>
      <c r="F788">
        <f t="shared" si="38"/>
        <v>62</v>
      </c>
    </row>
    <row r="789" spans="1:6" x14ac:dyDescent="0.35">
      <c r="A789" t="s">
        <v>2737</v>
      </c>
      <c r="B789">
        <v>20</v>
      </c>
      <c r="D789">
        <f t="shared" si="36"/>
        <v>83</v>
      </c>
      <c r="E789" t="str">
        <f t="shared" si="37"/>
        <v>Szegedi SZC József Attila Általános Iskola és Szakképző Iskola Gépészet</v>
      </c>
      <c r="F789">
        <f t="shared" si="38"/>
        <v>20</v>
      </c>
    </row>
    <row r="790" spans="1:6" x14ac:dyDescent="0.35">
      <c r="A790" t="s">
        <v>2738</v>
      </c>
      <c r="B790">
        <v>76</v>
      </c>
      <c r="D790">
        <f t="shared" si="36"/>
        <v>82</v>
      </c>
      <c r="E790" t="str">
        <f t="shared" si="37"/>
        <v>Szegedi SZC József Attila Általános Iskola és Szakképző Iskola Kreatív</v>
      </c>
      <c r="F790">
        <f t="shared" si="38"/>
        <v>76</v>
      </c>
    </row>
    <row r="791" spans="1:6" x14ac:dyDescent="0.35">
      <c r="A791" t="s">
        <v>2739</v>
      </c>
      <c r="B791">
        <v>33</v>
      </c>
      <c r="D791">
        <f t="shared" si="36"/>
        <v>99</v>
      </c>
      <c r="E791" t="str">
        <f t="shared" si="37"/>
        <v>Szegedi SZC József Attila Általános Iskola és Szakképző Iskola Mezőgazdaság és erdészet</v>
      </c>
      <c r="F791">
        <f t="shared" si="38"/>
        <v>33</v>
      </c>
    </row>
    <row r="792" spans="1:6" x14ac:dyDescent="0.35">
      <c r="A792" t="s">
        <v>2740</v>
      </c>
      <c r="B792">
        <v>123</v>
      </c>
      <c r="D792">
        <f t="shared" si="36"/>
        <v>84</v>
      </c>
      <c r="E792" t="str">
        <f t="shared" si="37"/>
        <v>Szegedi SZC József Attila Általános Iskola és Szakképző Iskola Szociális</v>
      </c>
      <c r="F792">
        <f t="shared" si="38"/>
        <v>123</v>
      </c>
    </row>
    <row r="793" spans="1:6" x14ac:dyDescent="0.35">
      <c r="A793" t="s">
        <v>2741</v>
      </c>
      <c r="B793">
        <v>40</v>
      </c>
      <c r="D793">
        <f t="shared" si="36"/>
        <v>87</v>
      </c>
      <c r="E793" t="str">
        <f t="shared" si="37"/>
        <v>Szegedi SZC Kőrösy József Közgazdasági Technikum Gazdálkodás és menedzsment</v>
      </c>
      <c r="F793">
        <f t="shared" si="38"/>
        <v>40</v>
      </c>
    </row>
    <row r="794" spans="1:6" x14ac:dyDescent="0.35">
      <c r="A794" t="s">
        <v>2742</v>
      </c>
      <c r="B794">
        <v>143</v>
      </c>
      <c r="D794">
        <f t="shared" si="36"/>
        <v>65</v>
      </c>
      <c r="E794" t="str">
        <f t="shared" si="37"/>
        <v>Szegedi SZC Krúdy Gyula Szakképző Iskola Kereskedelem</v>
      </c>
      <c r="F794">
        <f t="shared" si="38"/>
        <v>143</v>
      </c>
    </row>
    <row r="795" spans="1:6" x14ac:dyDescent="0.35">
      <c r="A795" t="s">
        <v>2743</v>
      </c>
      <c r="B795">
        <v>42</v>
      </c>
      <c r="D795">
        <f t="shared" si="36"/>
        <v>73</v>
      </c>
      <c r="E795" t="str">
        <f t="shared" si="37"/>
        <v>Szegedi SZC Krúdy Gyula Szakképző Iskola Turizmus-vendéglátás</v>
      </c>
      <c r="F795">
        <f t="shared" si="38"/>
        <v>42</v>
      </c>
    </row>
    <row r="796" spans="1:6" x14ac:dyDescent="0.35">
      <c r="A796" t="s">
        <v>2744</v>
      </c>
      <c r="B796">
        <v>163</v>
      </c>
      <c r="D796">
        <f t="shared" si="36"/>
        <v>82</v>
      </c>
      <c r="E796" t="str">
        <f t="shared" si="37"/>
        <v>Szegedi SZC Móravárosi Szakképző Iskola Elektronika és elektrotechnika</v>
      </c>
      <c r="F796">
        <f t="shared" si="38"/>
        <v>163</v>
      </c>
    </row>
    <row r="797" spans="1:6" x14ac:dyDescent="0.35">
      <c r="A797" t="s">
        <v>2745</v>
      </c>
      <c r="B797">
        <v>124</v>
      </c>
      <c r="D797">
        <f t="shared" si="36"/>
        <v>61</v>
      </c>
      <c r="E797" t="str">
        <f t="shared" si="37"/>
        <v>Szegedi SZC Móravárosi Szakképző Iskola Építőipar</v>
      </c>
      <c r="F797">
        <f t="shared" si="38"/>
        <v>124</v>
      </c>
    </row>
    <row r="798" spans="1:6" x14ac:dyDescent="0.35">
      <c r="A798" t="s">
        <v>2746</v>
      </c>
      <c r="B798">
        <v>146</v>
      </c>
      <c r="D798">
        <f t="shared" si="36"/>
        <v>66</v>
      </c>
      <c r="E798" t="str">
        <f t="shared" si="37"/>
        <v>Szegedi SZC Móravárosi Szakképző Iskola Épületgépészet</v>
      </c>
      <c r="F798">
        <f t="shared" si="38"/>
        <v>146</v>
      </c>
    </row>
    <row r="799" spans="1:6" x14ac:dyDescent="0.35">
      <c r="A799" t="s">
        <v>2747</v>
      </c>
      <c r="B799">
        <v>31</v>
      </c>
      <c r="D799">
        <f t="shared" si="36"/>
        <v>68</v>
      </c>
      <c r="E799" t="str">
        <f t="shared" si="37"/>
        <v>Szegedi SZC Móravárosi Szakképző Iskola Fa- és bútoripar</v>
      </c>
      <c r="F799">
        <f t="shared" si="38"/>
        <v>31</v>
      </c>
    </row>
    <row r="800" spans="1:6" x14ac:dyDescent="0.35">
      <c r="A800" t="s">
        <v>2751</v>
      </c>
      <c r="B800">
        <v>59</v>
      </c>
      <c r="D800">
        <f t="shared" si="36"/>
        <v>61</v>
      </c>
      <c r="E800" t="str">
        <f t="shared" si="37"/>
        <v>Szegedi SZC Móravárosi Szakképző Iskola Szépészet</v>
      </c>
      <c r="F800">
        <f t="shared" si="38"/>
        <v>59</v>
      </c>
    </row>
    <row r="801" spans="1:6" x14ac:dyDescent="0.35">
      <c r="A801" t="s">
        <v>2752</v>
      </c>
      <c r="B801">
        <v>14</v>
      </c>
      <c r="D801">
        <f t="shared" si="36"/>
        <v>60</v>
      </c>
      <c r="E801" t="str">
        <f t="shared" si="37"/>
        <v>Szegedi SZC Móravárosi Szakképző Iskola Vegyipar</v>
      </c>
      <c r="F801">
        <f t="shared" si="38"/>
        <v>14</v>
      </c>
    </row>
    <row r="802" spans="1:6" x14ac:dyDescent="0.35">
      <c r="A802" t="s">
        <v>3354</v>
      </c>
      <c r="B802">
        <v>17</v>
      </c>
      <c r="D802">
        <f t="shared" si="36"/>
        <v>98</v>
      </c>
      <c r="E802" t="str">
        <f t="shared" si="37"/>
        <v>Szegedi SZC Tóth János Mórahalmi Szakképző Iskola és Garabonciás Kollégium Egészségügy</v>
      </c>
      <c r="F802">
        <f t="shared" si="38"/>
        <v>17</v>
      </c>
    </row>
    <row r="803" spans="1:6" x14ac:dyDescent="0.35">
      <c r="A803" t="s">
        <v>2753</v>
      </c>
      <c r="B803">
        <v>13</v>
      </c>
      <c r="D803">
        <f t="shared" si="36"/>
        <v>111</v>
      </c>
      <c r="E803" t="str">
        <f t="shared" si="37"/>
        <v>Szegedi SZC Tóth János Mórahalmi Szakképző Iskola és Garabonciás Kollégium Informatika és távközlés</v>
      </c>
      <c r="F803">
        <f t="shared" si="38"/>
        <v>13</v>
      </c>
    </row>
    <row r="804" spans="1:6" x14ac:dyDescent="0.35">
      <c r="A804" t="s">
        <v>2754</v>
      </c>
      <c r="B804">
        <v>30</v>
      </c>
      <c r="D804">
        <f t="shared" si="36"/>
        <v>107</v>
      </c>
      <c r="E804" t="str">
        <f t="shared" si="37"/>
        <v>Szegedi SZC Tóth János Mórahalmi Szakképző Iskola és Garabonciás Kollégium Turizmus-vendéglátás</v>
      </c>
      <c r="F804">
        <f t="shared" si="38"/>
        <v>30</v>
      </c>
    </row>
    <row r="805" spans="1:6" x14ac:dyDescent="0.35">
      <c r="A805" t="s">
        <v>2755</v>
      </c>
      <c r="B805">
        <v>35</v>
      </c>
      <c r="D805">
        <f t="shared" si="36"/>
        <v>98</v>
      </c>
      <c r="E805" t="str">
        <f t="shared" si="37"/>
        <v>Szegedi SZC Vasvári Pál Gazdasági és Informatikai Technikum Gazdálkodás és menedzsment</v>
      </c>
      <c r="F805">
        <f t="shared" si="38"/>
        <v>35</v>
      </c>
    </row>
    <row r="806" spans="1:6" x14ac:dyDescent="0.35">
      <c r="A806" t="s">
        <v>2756</v>
      </c>
      <c r="B806">
        <v>56</v>
      </c>
      <c r="D806">
        <f t="shared" si="36"/>
        <v>96</v>
      </c>
      <c r="E806" t="str">
        <f t="shared" si="37"/>
        <v>Szegedi SZC Vasvári Pál Gazdasági és Informatikai Technikum Informatika és távközlés</v>
      </c>
      <c r="F806">
        <f t="shared" si="38"/>
        <v>56</v>
      </c>
    </row>
    <row r="807" spans="1:6" x14ac:dyDescent="0.35">
      <c r="A807" t="s">
        <v>2758</v>
      </c>
      <c r="B807">
        <v>43</v>
      </c>
      <c r="D807">
        <f t="shared" si="36"/>
        <v>57</v>
      </c>
      <c r="E807" t="str">
        <f t="shared" si="37"/>
        <v>Szegedi SZC Vedres István Technikum Építőipar</v>
      </c>
      <c r="F807">
        <f t="shared" si="38"/>
        <v>43</v>
      </c>
    </row>
    <row r="808" spans="1:6" x14ac:dyDescent="0.35">
      <c r="A808" t="s">
        <v>2759</v>
      </c>
      <c r="B808">
        <v>146</v>
      </c>
      <c r="D808">
        <f t="shared" si="36"/>
        <v>55</v>
      </c>
      <c r="E808" t="str">
        <f t="shared" si="37"/>
        <v>Szegedi SZC Vedres István Technikum Kreatív</v>
      </c>
      <c r="F808">
        <f t="shared" si="38"/>
        <v>146</v>
      </c>
    </row>
    <row r="809" spans="1:6" x14ac:dyDescent="0.35">
      <c r="A809" t="s">
        <v>2767</v>
      </c>
      <c r="B809">
        <v>232</v>
      </c>
      <c r="D809">
        <f t="shared" si="36"/>
        <v>95</v>
      </c>
      <c r="E809" t="str">
        <f t="shared" si="37"/>
        <v>Szegedi Tudományegyetem Kossuth Zsuzsanna Technikum és Szakképző Iskola Egészségügy</v>
      </c>
      <c r="F809">
        <f t="shared" si="38"/>
        <v>232</v>
      </c>
    </row>
    <row r="810" spans="1:6" x14ac:dyDescent="0.35">
      <c r="A810" t="s">
        <v>2770</v>
      </c>
      <c r="B810">
        <v>17</v>
      </c>
      <c r="D810">
        <f t="shared" si="36"/>
        <v>93</v>
      </c>
      <c r="E810" t="str">
        <f t="shared" si="37"/>
        <v>Szegedi Tudományegyetem Kossuth Zsuzsanna Technikum és Szakképző Iskola Szociális</v>
      </c>
      <c r="F810">
        <f t="shared" si="38"/>
        <v>17</v>
      </c>
    </row>
    <row r="811" spans="1:6" x14ac:dyDescent="0.35">
      <c r="A811" t="s">
        <v>2776</v>
      </c>
      <c r="B811">
        <v>36</v>
      </c>
      <c r="D811">
        <f t="shared" si="36"/>
        <v>109</v>
      </c>
      <c r="E811" t="str">
        <f t="shared" si="37"/>
        <v>Székesfehérvári SZC Árpád Technikum, Szakképző Iskola és Kollégium Elektronika és elektrotechnika</v>
      </c>
      <c r="F811">
        <f t="shared" si="38"/>
        <v>36</v>
      </c>
    </row>
    <row r="812" spans="1:6" x14ac:dyDescent="0.35">
      <c r="A812" t="s">
        <v>2777</v>
      </c>
      <c r="B812">
        <v>8</v>
      </c>
      <c r="D812">
        <f t="shared" si="36"/>
        <v>95</v>
      </c>
      <c r="E812" t="str">
        <f t="shared" si="37"/>
        <v>Székesfehérvári SZC Árpád Technikum, Szakképző Iskola és Kollégium Fa- és bútoripar</v>
      </c>
      <c r="F812">
        <f t="shared" si="38"/>
        <v>8</v>
      </c>
    </row>
    <row r="813" spans="1:6" x14ac:dyDescent="0.35">
      <c r="A813" t="s">
        <v>2780</v>
      </c>
      <c r="B813">
        <v>72</v>
      </c>
      <c r="D813">
        <f t="shared" si="36"/>
        <v>86</v>
      </c>
      <c r="E813" t="str">
        <f t="shared" si="37"/>
        <v>Székesfehérvári SZC Árpád Technikum, Szakképző Iskola és Kollégium Kreatív</v>
      </c>
      <c r="F813">
        <f t="shared" si="38"/>
        <v>72</v>
      </c>
    </row>
    <row r="814" spans="1:6" x14ac:dyDescent="0.35">
      <c r="A814" t="s">
        <v>2782</v>
      </c>
      <c r="B814">
        <v>13</v>
      </c>
      <c r="D814">
        <f t="shared" si="36"/>
        <v>84</v>
      </c>
      <c r="E814" t="str">
        <f t="shared" si="37"/>
        <v>Székesfehérvári SZC Árpád Technikum, Szakképző Iskola és Kollégium Sport</v>
      </c>
      <c r="F814">
        <f t="shared" si="38"/>
        <v>13</v>
      </c>
    </row>
    <row r="815" spans="1:6" x14ac:dyDescent="0.35">
      <c r="A815" t="s">
        <v>2783</v>
      </c>
      <c r="B815">
        <v>55</v>
      </c>
      <c r="D815">
        <f t="shared" si="36"/>
        <v>88</v>
      </c>
      <c r="E815" t="str">
        <f t="shared" si="37"/>
        <v>Székesfehérvári SZC Árpád Technikum, Szakképző Iskola és Kollégium Szépészet</v>
      </c>
      <c r="F815">
        <f t="shared" si="38"/>
        <v>55</v>
      </c>
    </row>
    <row r="816" spans="1:6" x14ac:dyDescent="0.35">
      <c r="A816" t="s">
        <v>2784</v>
      </c>
      <c r="B816">
        <v>81</v>
      </c>
      <c r="D816">
        <f t="shared" si="36"/>
        <v>63</v>
      </c>
      <c r="E816" t="str">
        <f t="shared" si="37"/>
        <v>Székesfehérvári SZC Bugát Pál Technikum Egészségügy</v>
      </c>
      <c r="F816">
        <f t="shared" si="38"/>
        <v>81</v>
      </c>
    </row>
    <row r="817" spans="1:6" x14ac:dyDescent="0.35">
      <c r="A817" t="s">
        <v>2785</v>
      </c>
      <c r="B817">
        <v>13</v>
      </c>
      <c r="D817">
        <f t="shared" si="36"/>
        <v>78</v>
      </c>
      <c r="E817" t="str">
        <f t="shared" si="37"/>
        <v>Székesfehérvári SZC Bugát Pál Technikum Környezetvédelem és vízügy</v>
      </c>
      <c r="F817">
        <f t="shared" si="38"/>
        <v>13</v>
      </c>
    </row>
    <row r="818" spans="1:6" x14ac:dyDescent="0.35">
      <c r="A818" t="s">
        <v>2787</v>
      </c>
      <c r="B818">
        <v>32</v>
      </c>
      <c r="D818">
        <f t="shared" si="36"/>
        <v>94</v>
      </c>
      <c r="E818" t="str">
        <f t="shared" si="37"/>
        <v>Székesfehérvári SZC Deák Ferenc Technikum és Szakképző Iskola Turizmus-vendéglátás</v>
      </c>
      <c r="F818">
        <f t="shared" si="38"/>
        <v>32</v>
      </c>
    </row>
    <row r="819" spans="1:6" x14ac:dyDescent="0.35">
      <c r="A819" t="s">
        <v>2788</v>
      </c>
      <c r="B819">
        <v>7</v>
      </c>
      <c r="D819">
        <f t="shared" si="36"/>
        <v>83</v>
      </c>
      <c r="E819" t="str">
        <f t="shared" si="37"/>
        <v>Székesfehérvári SZC Hunyadi Mátyás Technikum Gazdálkodás és menedzsment</v>
      </c>
      <c r="F819">
        <f t="shared" si="38"/>
        <v>7</v>
      </c>
    </row>
    <row r="820" spans="1:6" x14ac:dyDescent="0.35">
      <c r="A820" t="s">
        <v>2790</v>
      </c>
      <c r="B820">
        <v>49</v>
      </c>
      <c r="D820">
        <f t="shared" si="36"/>
        <v>78</v>
      </c>
      <c r="E820" t="str">
        <f t="shared" si="37"/>
        <v>Székesfehérvári SZC I. István Technikum Gazdálkodás és menedzsment</v>
      </c>
      <c r="F820">
        <f t="shared" si="38"/>
        <v>49</v>
      </c>
    </row>
    <row r="821" spans="1:6" x14ac:dyDescent="0.35">
      <c r="A821" t="s">
        <v>2792</v>
      </c>
      <c r="B821">
        <v>43</v>
      </c>
      <c r="D821">
        <f t="shared" si="36"/>
        <v>81</v>
      </c>
      <c r="E821" t="str">
        <f t="shared" si="37"/>
        <v>Székesfehérvári SZC I. István Technikum Közlekedés és szállítmányozás</v>
      </c>
      <c r="F821">
        <f t="shared" si="38"/>
        <v>43</v>
      </c>
    </row>
    <row r="822" spans="1:6" x14ac:dyDescent="0.35">
      <c r="A822" t="s">
        <v>2795</v>
      </c>
      <c r="B822">
        <v>54</v>
      </c>
      <c r="D822">
        <f t="shared" si="36"/>
        <v>63</v>
      </c>
      <c r="E822" t="str">
        <f t="shared" si="37"/>
        <v>Székesfehérvári SZC Jáky József Technikum Építőipar</v>
      </c>
      <c r="F822">
        <f t="shared" si="38"/>
        <v>54</v>
      </c>
    </row>
    <row r="823" spans="1:6" x14ac:dyDescent="0.35">
      <c r="A823" t="s">
        <v>2797</v>
      </c>
      <c r="B823">
        <v>19</v>
      </c>
      <c r="D823">
        <f t="shared" si="36"/>
        <v>78</v>
      </c>
      <c r="E823" t="str">
        <f t="shared" si="37"/>
        <v>Székesfehérvári SZC Jáky József Technikum Mezőgazdaság és erdészet</v>
      </c>
      <c r="F823">
        <f t="shared" si="38"/>
        <v>19</v>
      </c>
    </row>
    <row r="824" spans="1:6" x14ac:dyDescent="0.35">
      <c r="A824" t="s">
        <v>2804</v>
      </c>
      <c r="B824">
        <v>19</v>
      </c>
      <c r="D824">
        <f t="shared" si="36"/>
        <v>97</v>
      </c>
      <c r="E824" t="str">
        <f t="shared" si="37"/>
        <v>Székesfehérvári SZC Széchenyi István Műszaki Technikum Elektronika és elektrotechnika</v>
      </c>
      <c r="F824">
        <f t="shared" si="38"/>
        <v>19</v>
      </c>
    </row>
    <row r="825" spans="1:6" x14ac:dyDescent="0.35">
      <c r="A825" t="s">
        <v>2805</v>
      </c>
      <c r="B825">
        <v>14</v>
      </c>
      <c r="D825">
        <f t="shared" si="36"/>
        <v>75</v>
      </c>
      <c r="E825" t="str">
        <f t="shared" si="37"/>
        <v>Székesfehérvári SZC Széchenyi István Műszaki Technikum Gépészet</v>
      </c>
      <c r="F825">
        <f t="shared" si="38"/>
        <v>14</v>
      </c>
    </row>
    <row r="826" spans="1:6" x14ac:dyDescent="0.35">
      <c r="A826" t="s">
        <v>2806</v>
      </c>
      <c r="B826">
        <v>40</v>
      </c>
      <c r="D826">
        <f t="shared" si="36"/>
        <v>91</v>
      </c>
      <c r="E826" t="str">
        <f t="shared" si="37"/>
        <v>Székesfehérvári SZC Széchenyi István Műszaki Technikum Informatika és távközlés</v>
      </c>
      <c r="F826">
        <f t="shared" si="38"/>
        <v>40</v>
      </c>
    </row>
    <row r="827" spans="1:6" x14ac:dyDescent="0.35">
      <c r="A827" t="s">
        <v>2807</v>
      </c>
      <c r="B827">
        <v>4</v>
      </c>
      <c r="D827">
        <f t="shared" si="36"/>
        <v>100</v>
      </c>
      <c r="E827" t="str">
        <f t="shared" si="37"/>
        <v>Székesfehérvári SZC Széchenyi István Műszaki Technikum Specializált gép- és járműgyártás</v>
      </c>
      <c r="F827">
        <f t="shared" si="38"/>
        <v>4</v>
      </c>
    </row>
    <row r="828" spans="1:6" x14ac:dyDescent="0.35">
      <c r="A828" t="s">
        <v>3355</v>
      </c>
      <c r="B828">
        <v>18</v>
      </c>
      <c r="D828">
        <f t="shared" si="36"/>
        <v>83</v>
      </c>
      <c r="E828" t="str">
        <f t="shared" si="37"/>
        <v>Székesfehérvári SZC Vajda János Technikum Közlekedés és szállítmányozás</v>
      </c>
      <c r="F828">
        <f t="shared" si="38"/>
        <v>18</v>
      </c>
    </row>
    <row r="829" spans="1:6" x14ac:dyDescent="0.35">
      <c r="A829" t="s">
        <v>2813</v>
      </c>
      <c r="B829">
        <v>28</v>
      </c>
      <c r="D829">
        <f t="shared" si="36"/>
        <v>89</v>
      </c>
      <c r="E829" t="str">
        <f t="shared" si="37"/>
        <v>Székesfehérvári SZC Vörösmarty Mihály Technikum és Szakképző Iskola Építőipar</v>
      </c>
      <c r="F829">
        <f t="shared" si="38"/>
        <v>28</v>
      </c>
    </row>
    <row r="830" spans="1:6" x14ac:dyDescent="0.35">
      <c r="A830" t="s">
        <v>2814</v>
      </c>
      <c r="B830">
        <v>35</v>
      </c>
      <c r="D830">
        <f t="shared" si="36"/>
        <v>94</v>
      </c>
      <c r="E830" t="str">
        <f t="shared" si="37"/>
        <v>Székesfehérvári SZC Vörösmarty Mihály Technikum és Szakképző Iskola Épületgépészet</v>
      </c>
      <c r="F830">
        <f t="shared" si="38"/>
        <v>35</v>
      </c>
    </row>
    <row r="831" spans="1:6" x14ac:dyDescent="0.35">
      <c r="A831" t="s">
        <v>2815</v>
      </c>
      <c r="B831">
        <v>19</v>
      </c>
      <c r="D831">
        <f t="shared" si="36"/>
        <v>96</v>
      </c>
      <c r="E831" t="str">
        <f t="shared" si="37"/>
        <v>Székesfehérvári SZC Vörösmarty Mihály Technikum és Szakképző Iskola Fa- és bútoripar</v>
      </c>
      <c r="F831">
        <f t="shared" si="38"/>
        <v>19</v>
      </c>
    </row>
    <row r="832" spans="1:6" x14ac:dyDescent="0.35">
      <c r="A832" t="s">
        <v>2816</v>
      </c>
      <c r="B832">
        <v>10</v>
      </c>
      <c r="D832">
        <f t="shared" si="36"/>
        <v>87</v>
      </c>
      <c r="E832" t="str">
        <f t="shared" si="37"/>
        <v>Szent Anna Görögkatolikus Gimnázium és Technikum Gazdálkodás és menedzsment</v>
      </c>
      <c r="F832">
        <f t="shared" si="38"/>
        <v>10</v>
      </c>
    </row>
    <row r="833" spans="1:6" x14ac:dyDescent="0.35">
      <c r="A833" t="s">
        <v>2817</v>
      </c>
      <c r="B833">
        <v>182</v>
      </c>
      <c r="D833">
        <f t="shared" si="36"/>
        <v>179</v>
      </c>
      <c r="E833" t="str">
        <f t="shared" si="37"/>
        <v>Szent Bazil Görögkatolikus Óvoda, Általános Iskola, Gimnázium, Technikum, Szakképző Iskola, Készségfejlesztő Iskola és Kollégium Középiskolai Tagintézménye Egészségügy</v>
      </c>
      <c r="F833">
        <f t="shared" si="38"/>
        <v>182</v>
      </c>
    </row>
    <row r="834" spans="1:6" x14ac:dyDescent="0.35">
      <c r="A834" t="s">
        <v>2818</v>
      </c>
      <c r="B834">
        <v>85</v>
      </c>
      <c r="D834">
        <f t="shared" si="36"/>
        <v>194</v>
      </c>
      <c r="E834" t="str">
        <f t="shared" si="37"/>
        <v>Szent Bazil Görögkatolikus Óvoda, Általános Iskola, Gimnázium, Technikum, Szakképző Iskola, Készségfejlesztő Iskola és Kollégium Középiskolai Tagintézménye Gazdálkodás és menedzsment</v>
      </c>
      <c r="F834">
        <f t="shared" si="38"/>
        <v>85</v>
      </c>
    </row>
    <row r="835" spans="1:6" x14ac:dyDescent="0.35">
      <c r="A835" t="s">
        <v>2819</v>
      </c>
      <c r="B835">
        <v>49</v>
      </c>
      <c r="D835">
        <f t="shared" ref="D835:D898" si="39">LEN(A835)</f>
        <v>180</v>
      </c>
      <c r="E835" t="str">
        <f t="shared" ref="E835:E898" si="40">LEFT(A835,D835-12)</f>
        <v>Szent Bazil Görögkatolikus Óvoda, Általános Iskola, Gimnázium, Technikum, Szakképző Iskola, Készségfejlesztő Iskola és Kollégium Középiskolai Tagintézménye Kereskedelem</v>
      </c>
      <c r="F835">
        <f t="shared" ref="F835:F898" si="41">B835</f>
        <v>49</v>
      </c>
    </row>
    <row r="836" spans="1:6" x14ac:dyDescent="0.35">
      <c r="A836" t="s">
        <v>2820</v>
      </c>
      <c r="B836">
        <v>124</v>
      </c>
      <c r="D836">
        <f t="shared" si="39"/>
        <v>177</v>
      </c>
      <c r="E836" t="str">
        <f t="shared" si="40"/>
        <v>Szent Bazil Görögkatolikus Óvoda, Általános Iskola, Gimnázium, Technikum, Szakképző Iskola, Készségfejlesztő Iskola és Kollégium Középiskolai Tagintézménye Szépészet</v>
      </c>
      <c r="F836">
        <f t="shared" si="41"/>
        <v>124</v>
      </c>
    </row>
    <row r="837" spans="1:6" x14ac:dyDescent="0.35">
      <c r="A837" t="s">
        <v>2821</v>
      </c>
      <c r="B837">
        <v>24</v>
      </c>
      <c r="D837">
        <f t="shared" si="39"/>
        <v>177</v>
      </c>
      <c r="E837" t="str">
        <f t="shared" si="40"/>
        <v>Szent Bazil Görögkatolikus Óvoda, Általános Iskola, Gimnázium, Technikum, Szakképző Iskola, Készségfejlesztő Iskola és Kollégium Középiskolai Tagintézménye Szociális</v>
      </c>
      <c r="F837">
        <f t="shared" si="41"/>
        <v>24</v>
      </c>
    </row>
    <row r="838" spans="1:6" x14ac:dyDescent="0.35">
      <c r="A838" t="s">
        <v>2822</v>
      </c>
      <c r="B838">
        <v>24</v>
      </c>
      <c r="D838">
        <f t="shared" si="39"/>
        <v>188</v>
      </c>
      <c r="E838" t="str">
        <f t="shared" si="40"/>
        <v>Szent Bazil Görögkatolikus Óvoda, Általános Iskola, Gimnázium, Technikum, Szakképző Iskola, Készségfejlesztő Iskola és Kollégium Középiskolai Tagintézménye Turizmus-vendéglátás</v>
      </c>
      <c r="F838">
        <f t="shared" si="41"/>
        <v>24</v>
      </c>
    </row>
    <row r="839" spans="1:6" x14ac:dyDescent="0.35">
      <c r="A839" t="s">
        <v>2825</v>
      </c>
      <c r="B839">
        <v>9</v>
      </c>
      <c r="D839">
        <f t="shared" si="39"/>
        <v>122</v>
      </c>
      <c r="E839" t="str">
        <f t="shared" si="40"/>
        <v>Szent Benedek Technikum, Szakképző Iskola, Középiskola és Alapfokú Művészeti Iskola Gazdálkodás és menedzsment</v>
      </c>
      <c r="F839">
        <f t="shared" si="41"/>
        <v>9</v>
      </c>
    </row>
    <row r="840" spans="1:6" x14ac:dyDescent="0.35">
      <c r="A840" t="s">
        <v>2826</v>
      </c>
      <c r="B840">
        <v>7</v>
      </c>
      <c r="D840">
        <f t="shared" si="39"/>
        <v>120</v>
      </c>
      <c r="E840" t="str">
        <f t="shared" si="40"/>
        <v>Szent Benedek Technikum, Szakképző Iskola, Középiskola és Alapfokú Művészeti Iskola Informatika és távközlés</v>
      </c>
      <c r="F840">
        <f t="shared" si="41"/>
        <v>7</v>
      </c>
    </row>
    <row r="841" spans="1:6" x14ac:dyDescent="0.35">
      <c r="A841" t="s">
        <v>3356</v>
      </c>
      <c r="B841">
        <v>14</v>
      </c>
      <c r="D841">
        <f t="shared" si="39"/>
        <v>105</v>
      </c>
      <c r="E841" t="str">
        <f t="shared" si="40"/>
        <v>Szent Benedek Technikum, Szakképző Iskola, Középiskola és Alapfokú Művészeti Iskola Szociális</v>
      </c>
      <c r="F841">
        <f t="shared" si="41"/>
        <v>14</v>
      </c>
    </row>
    <row r="842" spans="1:6" x14ac:dyDescent="0.35">
      <c r="A842" t="s">
        <v>2831</v>
      </c>
      <c r="B842">
        <v>12</v>
      </c>
      <c r="D842">
        <f t="shared" si="39"/>
        <v>84</v>
      </c>
      <c r="E842" t="str">
        <f t="shared" si="40"/>
        <v>Szent István Katolikus Technikum és Gimnázium Gazdálkodás és menedzsment</v>
      </c>
      <c r="F842">
        <f t="shared" si="41"/>
        <v>12</v>
      </c>
    </row>
    <row r="843" spans="1:6" x14ac:dyDescent="0.35">
      <c r="A843" t="s">
        <v>2833</v>
      </c>
      <c r="B843">
        <v>13</v>
      </c>
      <c r="D843">
        <f t="shared" si="39"/>
        <v>112</v>
      </c>
      <c r="E843" t="str">
        <f t="shared" si="40"/>
        <v>Szent József Katolikus Elektronikai Technikum, Gimnázium és Kollégium Elektronika és elektrotechnika</v>
      </c>
      <c r="F843">
        <f t="shared" si="41"/>
        <v>13</v>
      </c>
    </row>
    <row r="844" spans="1:6" x14ac:dyDescent="0.35">
      <c r="A844" t="s">
        <v>2838</v>
      </c>
      <c r="B844">
        <v>38</v>
      </c>
      <c r="D844">
        <f t="shared" si="39"/>
        <v>106</v>
      </c>
      <c r="E844" t="str">
        <f t="shared" si="40"/>
        <v>Szent József Katolikus Elektronikai Technikum, Gimnázium és Kollégium Mezőgazdaság és erdészet</v>
      </c>
      <c r="F844">
        <f t="shared" si="41"/>
        <v>38</v>
      </c>
    </row>
    <row r="845" spans="1:6" x14ac:dyDescent="0.35">
      <c r="A845" t="s">
        <v>2841</v>
      </c>
      <c r="B845">
        <v>121</v>
      </c>
      <c r="D845">
        <f t="shared" si="39"/>
        <v>74</v>
      </c>
      <c r="E845" t="str">
        <f t="shared" si="40"/>
        <v>Szent László Görögkatolikus Gimnázium és Technikum Egészségügy</v>
      </c>
      <c r="F845">
        <f t="shared" si="41"/>
        <v>121</v>
      </c>
    </row>
    <row r="846" spans="1:6" x14ac:dyDescent="0.35">
      <c r="A846" t="s">
        <v>2848</v>
      </c>
      <c r="B846">
        <v>15</v>
      </c>
      <c r="D846">
        <f t="shared" si="39"/>
        <v>69</v>
      </c>
      <c r="E846" t="str">
        <f t="shared" si="40"/>
        <v>Szerencsi SZC Encsi Aba Sámuel Szakképző Iskola Építőipar</v>
      </c>
      <c r="F846">
        <f t="shared" si="41"/>
        <v>15</v>
      </c>
    </row>
    <row r="847" spans="1:6" x14ac:dyDescent="0.35">
      <c r="A847" t="s">
        <v>3357</v>
      </c>
      <c r="B847">
        <v>12</v>
      </c>
      <c r="D847">
        <f t="shared" si="39"/>
        <v>72</v>
      </c>
      <c r="E847" t="str">
        <f t="shared" si="40"/>
        <v>Szerencsi SZC Encsi Aba Sámuel Szakképző Iskola Kereskedelem</v>
      </c>
      <c r="F847">
        <f t="shared" si="41"/>
        <v>12</v>
      </c>
    </row>
    <row r="848" spans="1:6" x14ac:dyDescent="0.35">
      <c r="A848" t="s">
        <v>2852</v>
      </c>
      <c r="B848">
        <v>29</v>
      </c>
      <c r="D848">
        <f t="shared" si="39"/>
        <v>111</v>
      </c>
      <c r="E848" t="str">
        <f t="shared" si="40"/>
        <v>Szerencsi SZC Műszaki és Szolgáltatási Technikum és Szakképző Iskola Elektronika és elektrotechnika</v>
      </c>
      <c r="F848">
        <f t="shared" si="41"/>
        <v>29</v>
      </c>
    </row>
    <row r="849" spans="1:6" x14ac:dyDescent="0.35">
      <c r="A849" t="s">
        <v>3358</v>
      </c>
      <c r="B849">
        <v>12</v>
      </c>
      <c r="D849">
        <f t="shared" si="39"/>
        <v>90</v>
      </c>
      <c r="E849" t="str">
        <f t="shared" si="40"/>
        <v>Szerencsi SZC Műszaki és Szolgáltatási Technikum és Szakképző Iskola Építőipar</v>
      </c>
      <c r="F849">
        <f t="shared" si="41"/>
        <v>12</v>
      </c>
    </row>
    <row r="850" spans="1:6" x14ac:dyDescent="0.35">
      <c r="A850" t="s">
        <v>2856</v>
      </c>
      <c r="B850">
        <v>26</v>
      </c>
      <c r="D850">
        <f t="shared" si="39"/>
        <v>89</v>
      </c>
      <c r="E850" t="str">
        <f t="shared" si="40"/>
        <v>Szerencsi SZC Műszaki és Szolgáltatási Technikum és Szakképző Iskola Gépészet</v>
      </c>
      <c r="F850">
        <f t="shared" si="41"/>
        <v>26</v>
      </c>
    </row>
    <row r="851" spans="1:6" x14ac:dyDescent="0.35">
      <c r="A851" t="s">
        <v>2857</v>
      </c>
      <c r="B851">
        <v>1</v>
      </c>
      <c r="D851">
        <f t="shared" si="39"/>
        <v>105</v>
      </c>
      <c r="E851" t="str">
        <f t="shared" si="40"/>
        <v>Szerencsi SZC Műszaki és Szolgáltatási Technikum és Szakképző Iskola Informatika és távközlés</v>
      </c>
      <c r="F851">
        <f t="shared" si="41"/>
        <v>1</v>
      </c>
    </row>
    <row r="852" spans="1:6" x14ac:dyDescent="0.35">
      <c r="A852" t="s">
        <v>2858</v>
      </c>
      <c r="B852">
        <v>58</v>
      </c>
      <c r="D852">
        <f t="shared" si="39"/>
        <v>88</v>
      </c>
      <c r="E852" t="str">
        <f t="shared" si="40"/>
        <v>Szerencsi SZC Műszaki és Szolgáltatási Technikum és Szakképző Iskola Kreatív</v>
      </c>
      <c r="F852">
        <f t="shared" si="41"/>
        <v>58</v>
      </c>
    </row>
    <row r="853" spans="1:6" x14ac:dyDescent="0.35">
      <c r="A853" t="s">
        <v>2860</v>
      </c>
      <c r="B853">
        <v>4</v>
      </c>
      <c r="D853">
        <f t="shared" si="39"/>
        <v>90</v>
      </c>
      <c r="E853" t="str">
        <f t="shared" si="40"/>
        <v>Szerencsi SZC Műszaki és Szolgáltatási Technikum és Szakképző Iskola Szépészet</v>
      </c>
      <c r="F853">
        <f t="shared" si="41"/>
        <v>4</v>
      </c>
    </row>
    <row r="854" spans="1:6" x14ac:dyDescent="0.35">
      <c r="A854" t="s">
        <v>3359</v>
      </c>
      <c r="B854">
        <v>17</v>
      </c>
      <c r="D854">
        <f t="shared" si="39"/>
        <v>90</v>
      </c>
      <c r="E854" t="str">
        <f t="shared" si="40"/>
        <v>Szerencsi SZC Műszaki és Szolgáltatási Technikum és Szakképző Iskola Szociális</v>
      </c>
      <c r="F854">
        <f t="shared" si="41"/>
        <v>17</v>
      </c>
    </row>
    <row r="855" spans="1:6" x14ac:dyDescent="0.35">
      <c r="A855" t="s">
        <v>2861</v>
      </c>
      <c r="B855">
        <v>47</v>
      </c>
      <c r="D855">
        <f t="shared" si="39"/>
        <v>109</v>
      </c>
      <c r="E855" t="str">
        <f t="shared" si="40"/>
        <v>Szerencsi SZC Sátoraljaújhelyi Kossuth Lajos Technikum, Szakképző Iskola és Gimnázium Egészségügy</v>
      </c>
      <c r="F855">
        <f t="shared" si="41"/>
        <v>47</v>
      </c>
    </row>
    <row r="856" spans="1:6" x14ac:dyDescent="0.35">
      <c r="A856" t="s">
        <v>2862</v>
      </c>
      <c r="B856">
        <v>17</v>
      </c>
      <c r="D856">
        <f t="shared" si="39"/>
        <v>127</v>
      </c>
      <c r="E856" t="str">
        <f t="shared" si="40"/>
        <v>Szerencsi SZC Sátoraljaújhelyi Kossuth Lajos Technikum, Szakképző Iskola és Gimnázium Közlekedés és szállítmányozás</v>
      </c>
      <c r="F856">
        <f t="shared" si="41"/>
        <v>17</v>
      </c>
    </row>
    <row r="857" spans="1:6" x14ac:dyDescent="0.35">
      <c r="A857" t="s">
        <v>2864</v>
      </c>
      <c r="B857">
        <v>58</v>
      </c>
      <c r="D857">
        <f t="shared" si="39"/>
        <v>107</v>
      </c>
      <c r="E857" t="str">
        <f t="shared" si="40"/>
        <v>Szerencsi SZC Sátoraljaújhelyi Kossuth Lajos Technikum, Szakképző Iskola és Gimnázium Szociális</v>
      </c>
      <c r="F857">
        <f t="shared" si="41"/>
        <v>58</v>
      </c>
    </row>
    <row r="858" spans="1:6" x14ac:dyDescent="0.35">
      <c r="A858" t="s">
        <v>2869</v>
      </c>
      <c r="B858">
        <v>47</v>
      </c>
      <c r="D858">
        <f t="shared" si="39"/>
        <v>96</v>
      </c>
      <c r="E858" t="str">
        <f t="shared" si="40"/>
        <v>Szerencsi SZC Sátoraljaújhelyi Trefort Ágoston Szakképző Iskola Turizmus-vendéglátás</v>
      </c>
      <c r="F858">
        <f t="shared" si="41"/>
        <v>47</v>
      </c>
    </row>
    <row r="859" spans="1:6" x14ac:dyDescent="0.35">
      <c r="A859" t="s">
        <v>2870</v>
      </c>
      <c r="B859">
        <v>99</v>
      </c>
      <c r="D859">
        <f t="shared" si="39"/>
        <v>115</v>
      </c>
      <c r="E859" t="str">
        <f t="shared" si="40"/>
        <v>Szerencsi SZC Tiszaújvárosi Brassai Sámuel Technikum és Szakképző Iskola Elektronika és elektrotechnika</v>
      </c>
      <c r="F859">
        <f t="shared" si="41"/>
        <v>99</v>
      </c>
    </row>
    <row r="860" spans="1:6" x14ac:dyDescent="0.35">
      <c r="A860" t="s">
        <v>2871</v>
      </c>
      <c r="B860">
        <v>40</v>
      </c>
      <c r="D860">
        <f t="shared" si="39"/>
        <v>99</v>
      </c>
      <c r="E860" t="str">
        <f t="shared" si="40"/>
        <v>Szerencsi SZC Tiszaújvárosi Brassai Sámuel Technikum és Szakképző Iskola Épületgépészet</v>
      </c>
      <c r="F860">
        <f t="shared" si="41"/>
        <v>40</v>
      </c>
    </row>
    <row r="861" spans="1:6" x14ac:dyDescent="0.35">
      <c r="A861" t="s">
        <v>2873</v>
      </c>
      <c r="B861">
        <v>52</v>
      </c>
      <c r="D861">
        <f t="shared" si="39"/>
        <v>93</v>
      </c>
      <c r="E861" t="str">
        <f t="shared" si="40"/>
        <v>Szerencsi SZC Tiszaújvárosi Brassai Sámuel Technikum és Szakképző Iskola Gépészet</v>
      </c>
      <c r="F861">
        <f t="shared" si="41"/>
        <v>52</v>
      </c>
    </row>
    <row r="862" spans="1:6" x14ac:dyDescent="0.35">
      <c r="A862" t="s">
        <v>2874</v>
      </c>
      <c r="B862">
        <v>19</v>
      </c>
      <c r="D862">
        <f t="shared" si="39"/>
        <v>109</v>
      </c>
      <c r="E862" t="str">
        <f t="shared" si="40"/>
        <v>Szerencsi SZC Tiszaújvárosi Brassai Sámuel Technikum és Szakképző Iskola Informatika és távközlés</v>
      </c>
      <c r="F862">
        <f t="shared" si="41"/>
        <v>19</v>
      </c>
    </row>
    <row r="863" spans="1:6" x14ac:dyDescent="0.35">
      <c r="A863" t="s">
        <v>2877</v>
      </c>
      <c r="B863">
        <v>27</v>
      </c>
      <c r="D863">
        <f t="shared" si="39"/>
        <v>104</v>
      </c>
      <c r="E863" t="str">
        <f t="shared" si="40"/>
        <v>Szerencsi SZC Tokaji Ferenc Technikum, Szakgimnázium és Gimnázium Gazdálkodás és menedzsment</v>
      </c>
      <c r="F863">
        <f t="shared" si="41"/>
        <v>27</v>
      </c>
    </row>
    <row r="864" spans="1:6" x14ac:dyDescent="0.35">
      <c r="A864" t="s">
        <v>2881</v>
      </c>
      <c r="B864">
        <v>12</v>
      </c>
      <c r="D864">
        <f t="shared" si="39"/>
        <v>83</v>
      </c>
      <c r="E864" t="str">
        <f t="shared" si="40"/>
        <v>Szerencsi SZC Tokaji Ferenc Technikum, Szakgimnázium és Gimnázium Sport</v>
      </c>
      <c r="F864">
        <f t="shared" si="41"/>
        <v>12</v>
      </c>
    </row>
    <row r="865" spans="1:6" x14ac:dyDescent="0.35">
      <c r="A865" t="s">
        <v>3360</v>
      </c>
      <c r="B865">
        <v>24</v>
      </c>
      <c r="D865">
        <f t="shared" si="39"/>
        <v>87</v>
      </c>
      <c r="E865" t="str">
        <f t="shared" si="40"/>
        <v>Szerencsi SZC Tokaji Ferenc Technikum, Szakgimnázium és Gimnázium Szociális</v>
      </c>
      <c r="F865">
        <f t="shared" si="41"/>
        <v>24</v>
      </c>
    </row>
    <row r="866" spans="1:6" x14ac:dyDescent="0.35">
      <c r="A866" t="s">
        <v>2885</v>
      </c>
      <c r="B866">
        <v>23</v>
      </c>
      <c r="D866">
        <f t="shared" si="39"/>
        <v>106</v>
      </c>
      <c r="E866" t="str">
        <f t="shared" si="40"/>
        <v>Szolnoki SZC Baross Gábor Műszaki Technikum és Szakképző Iskola Elektronika és elektrotechnika</v>
      </c>
      <c r="F866">
        <f t="shared" si="41"/>
        <v>23</v>
      </c>
    </row>
    <row r="867" spans="1:6" x14ac:dyDescent="0.35">
      <c r="A867" t="s">
        <v>2887</v>
      </c>
      <c r="B867">
        <v>51</v>
      </c>
      <c r="D867">
        <f t="shared" si="39"/>
        <v>84</v>
      </c>
      <c r="E867" t="str">
        <f t="shared" si="40"/>
        <v>Szolnoki SZC Baross Gábor Műszaki Technikum és Szakképző Iskola Gépészet</v>
      </c>
      <c r="F867">
        <f t="shared" si="41"/>
        <v>51</v>
      </c>
    </row>
    <row r="868" spans="1:6" x14ac:dyDescent="0.35">
      <c r="A868" t="s">
        <v>2888</v>
      </c>
      <c r="B868">
        <v>41</v>
      </c>
      <c r="D868">
        <f t="shared" si="39"/>
        <v>109</v>
      </c>
      <c r="E868" t="str">
        <f t="shared" si="40"/>
        <v>Szolnoki SZC Baross Gábor Műszaki Technikum és Szakképző Iskola Specializált gép- és járműgyártás</v>
      </c>
      <c r="F868">
        <f t="shared" si="41"/>
        <v>41</v>
      </c>
    </row>
    <row r="869" spans="1:6" x14ac:dyDescent="0.35">
      <c r="A869" t="s">
        <v>2893</v>
      </c>
      <c r="B869">
        <v>9</v>
      </c>
      <c r="D869">
        <f t="shared" si="39"/>
        <v>78</v>
      </c>
      <c r="E869" t="str">
        <f t="shared" si="40"/>
        <v>Szolnoki SZC Damjanich János Szakképző Iskola és Kollégium Kreatív</v>
      </c>
      <c r="F869">
        <f t="shared" si="41"/>
        <v>9</v>
      </c>
    </row>
    <row r="870" spans="1:6" x14ac:dyDescent="0.35">
      <c r="A870" t="s">
        <v>2895</v>
      </c>
      <c r="B870">
        <v>28</v>
      </c>
      <c r="D870">
        <f t="shared" si="39"/>
        <v>70</v>
      </c>
      <c r="E870" t="str">
        <f t="shared" si="40"/>
        <v>Szolnoki SZC Jendrassik György Gépipari Technikum Gépészet</v>
      </c>
      <c r="F870">
        <f t="shared" si="41"/>
        <v>28</v>
      </c>
    </row>
    <row r="871" spans="1:6" x14ac:dyDescent="0.35">
      <c r="A871" t="s">
        <v>2901</v>
      </c>
      <c r="B871">
        <v>29</v>
      </c>
      <c r="D871">
        <f t="shared" si="39"/>
        <v>107</v>
      </c>
      <c r="E871" t="str">
        <f t="shared" si="40"/>
        <v>Szolnoki SZC Kereskedelmi és Vendéglátóipari Technikum és Szakképző Iskola Turizmus-vendéglátás</v>
      </c>
      <c r="F871">
        <f t="shared" si="41"/>
        <v>29</v>
      </c>
    </row>
    <row r="872" spans="1:6" x14ac:dyDescent="0.35">
      <c r="A872" t="s">
        <v>2903</v>
      </c>
      <c r="B872">
        <v>7</v>
      </c>
      <c r="D872">
        <f t="shared" si="39"/>
        <v>85</v>
      </c>
      <c r="E872" t="str">
        <f t="shared" si="40"/>
        <v>Szolnoki SZC Klapka György Technikum és Szakképző Iskola Fa- és bútoripar</v>
      </c>
      <c r="F872">
        <f t="shared" si="41"/>
        <v>7</v>
      </c>
    </row>
    <row r="873" spans="1:6" x14ac:dyDescent="0.35">
      <c r="A873" t="s">
        <v>2905</v>
      </c>
      <c r="B873">
        <v>8</v>
      </c>
      <c r="D873">
        <f t="shared" si="39"/>
        <v>81</v>
      </c>
      <c r="E873" t="str">
        <f t="shared" si="40"/>
        <v>Szolnoki SZC Klapka György Technikum és Szakképző Iskola Kereskedelem</v>
      </c>
      <c r="F873">
        <f t="shared" si="41"/>
        <v>8</v>
      </c>
    </row>
    <row r="874" spans="1:6" x14ac:dyDescent="0.35">
      <c r="A874" t="s">
        <v>2909</v>
      </c>
      <c r="B874">
        <v>34</v>
      </c>
      <c r="D874">
        <f t="shared" si="39"/>
        <v>89</v>
      </c>
      <c r="E874" t="str">
        <f t="shared" si="40"/>
        <v>Szolnoki SZC Klapka György Technikum és Szakképző Iskola Turizmus-vendéglátás</v>
      </c>
      <c r="F874">
        <f t="shared" si="41"/>
        <v>34</v>
      </c>
    </row>
    <row r="875" spans="1:6" x14ac:dyDescent="0.35">
      <c r="A875" t="s">
        <v>2911</v>
      </c>
      <c r="B875">
        <v>7</v>
      </c>
      <c r="D875">
        <f t="shared" si="39"/>
        <v>87</v>
      </c>
      <c r="E875" t="str">
        <f t="shared" si="40"/>
        <v>Szolnoki SZC Kreatív Technikum és Szakképző Iskola Informatika és távközlés</v>
      </c>
      <c r="F875">
        <f t="shared" si="41"/>
        <v>7</v>
      </c>
    </row>
    <row r="876" spans="1:6" x14ac:dyDescent="0.35">
      <c r="A876" t="s">
        <v>2912</v>
      </c>
      <c r="B876">
        <v>13</v>
      </c>
      <c r="D876">
        <f t="shared" si="39"/>
        <v>70</v>
      </c>
      <c r="E876" t="str">
        <f t="shared" si="40"/>
        <v>Szolnoki SZC Kreatív Technikum és Szakképző Iskola Kreatív</v>
      </c>
      <c r="F876">
        <f t="shared" si="41"/>
        <v>13</v>
      </c>
    </row>
    <row r="877" spans="1:6" x14ac:dyDescent="0.35">
      <c r="A877" t="s">
        <v>2914</v>
      </c>
      <c r="B877">
        <v>45</v>
      </c>
      <c r="D877">
        <f t="shared" si="39"/>
        <v>72</v>
      </c>
      <c r="E877" t="str">
        <f t="shared" si="40"/>
        <v>Szolnoki SZC Kreatív Technikum és Szakképző Iskola Szépészet</v>
      </c>
      <c r="F877">
        <f t="shared" si="41"/>
        <v>45</v>
      </c>
    </row>
    <row r="878" spans="1:6" x14ac:dyDescent="0.35">
      <c r="A878" t="s">
        <v>2915</v>
      </c>
      <c r="B878">
        <v>9</v>
      </c>
      <c r="D878">
        <f t="shared" si="39"/>
        <v>81</v>
      </c>
      <c r="E878" t="str">
        <f t="shared" si="40"/>
        <v>Szolnoki SZC Pálfy - Vízügyi Technikum Elektronika és elektrotechnika</v>
      </c>
      <c r="F878">
        <f t="shared" si="41"/>
        <v>9</v>
      </c>
    </row>
    <row r="879" spans="1:6" x14ac:dyDescent="0.35">
      <c r="A879" t="s">
        <v>2917</v>
      </c>
      <c r="B879">
        <v>13</v>
      </c>
      <c r="D879">
        <f t="shared" si="39"/>
        <v>75</v>
      </c>
      <c r="E879" t="str">
        <f t="shared" si="40"/>
        <v>Szolnoki SZC Pálfy - Vízügyi Technikum Informatika és távközlés</v>
      </c>
      <c r="F879">
        <f t="shared" si="41"/>
        <v>13</v>
      </c>
    </row>
    <row r="880" spans="1:6" x14ac:dyDescent="0.35">
      <c r="A880" t="s">
        <v>2918</v>
      </c>
      <c r="B880">
        <v>30</v>
      </c>
      <c r="D880">
        <f t="shared" si="39"/>
        <v>77</v>
      </c>
      <c r="E880" t="str">
        <f t="shared" si="40"/>
        <v>Szolnoki SZC Pálfy - Vízügyi Technikum Környezetvédelem és vízügy</v>
      </c>
      <c r="F880">
        <f t="shared" si="41"/>
        <v>30</v>
      </c>
    </row>
    <row r="881" spans="1:6" x14ac:dyDescent="0.35">
      <c r="A881" t="s">
        <v>2920</v>
      </c>
      <c r="B881">
        <v>19</v>
      </c>
      <c r="D881">
        <f t="shared" si="39"/>
        <v>100</v>
      </c>
      <c r="E881" t="str">
        <f t="shared" si="40"/>
        <v>Szolnoki SZC Petőfi Sándor Építészeti és Faipari Technikum és Szakképző Iskola Építőipar</v>
      </c>
      <c r="F881">
        <f t="shared" si="41"/>
        <v>19</v>
      </c>
    </row>
    <row r="882" spans="1:6" x14ac:dyDescent="0.35">
      <c r="A882" t="s">
        <v>2921</v>
      </c>
      <c r="B882">
        <v>18</v>
      </c>
      <c r="D882">
        <f t="shared" si="39"/>
        <v>107</v>
      </c>
      <c r="E882" t="str">
        <f t="shared" si="40"/>
        <v>Szolnoki SZC Petőfi Sándor Építészeti és Faipari Technikum és Szakképző Iskola Fa- és bútoripar</v>
      </c>
      <c r="F882">
        <f t="shared" si="41"/>
        <v>18</v>
      </c>
    </row>
    <row r="883" spans="1:6" x14ac:dyDescent="0.35">
      <c r="A883" t="s">
        <v>2922</v>
      </c>
      <c r="B883">
        <v>25</v>
      </c>
      <c r="D883">
        <f t="shared" si="39"/>
        <v>98</v>
      </c>
      <c r="E883" t="str">
        <f t="shared" si="40"/>
        <v>Szolnoki SZC Petőfi Sándor Építészeti és Faipari Technikum és Szakképző Iskola Kreatív</v>
      </c>
      <c r="F883">
        <f t="shared" si="41"/>
        <v>25</v>
      </c>
    </row>
    <row r="884" spans="1:6" x14ac:dyDescent="0.35">
      <c r="A884" t="s">
        <v>2925</v>
      </c>
      <c r="B884">
        <v>18</v>
      </c>
      <c r="D884">
        <f t="shared" si="39"/>
        <v>75</v>
      </c>
      <c r="E884" t="str">
        <f t="shared" si="40"/>
        <v>Szolnoki SZC Rózsa Imre Technikum Közlekedés és szállítmányozás</v>
      </c>
      <c r="F884">
        <f t="shared" si="41"/>
        <v>18</v>
      </c>
    </row>
    <row r="885" spans="1:6" x14ac:dyDescent="0.35">
      <c r="A885" t="s">
        <v>2931</v>
      </c>
      <c r="B885">
        <v>160</v>
      </c>
      <c r="D885">
        <f t="shared" si="39"/>
        <v>81</v>
      </c>
      <c r="E885" t="str">
        <f t="shared" si="40"/>
        <v>Szolnoki SZC Vásárhelyi Pál Két Tanítási Nyelvű Technikum Egészségügy</v>
      </c>
      <c r="F885">
        <f t="shared" si="41"/>
        <v>160</v>
      </c>
    </row>
    <row r="886" spans="1:6" x14ac:dyDescent="0.35">
      <c r="A886" t="s">
        <v>2932</v>
      </c>
      <c r="B886">
        <v>7</v>
      </c>
      <c r="D886">
        <f t="shared" si="39"/>
        <v>96</v>
      </c>
      <c r="E886" t="str">
        <f t="shared" si="40"/>
        <v>Szolnoki SZC Vásárhelyi Pál Két Tanítási Nyelvű Technikum Gazdálkodás és menedzsment</v>
      </c>
      <c r="F886">
        <f t="shared" si="41"/>
        <v>7</v>
      </c>
    </row>
    <row r="887" spans="1:6" x14ac:dyDescent="0.35">
      <c r="A887" t="s">
        <v>2933</v>
      </c>
      <c r="B887">
        <v>39</v>
      </c>
      <c r="D887">
        <f t="shared" si="39"/>
        <v>79</v>
      </c>
      <c r="E887" t="str">
        <f t="shared" si="40"/>
        <v>Szolnoki SZC Vásárhelyi Pál Két Tanítási Nyelvű Technikum Szociális</v>
      </c>
      <c r="F887">
        <f t="shared" si="41"/>
        <v>39</v>
      </c>
    </row>
    <row r="888" spans="1:6" x14ac:dyDescent="0.35">
      <c r="A888" t="s">
        <v>2936</v>
      </c>
      <c r="B888">
        <v>4</v>
      </c>
      <c r="D888">
        <f t="shared" si="39"/>
        <v>97</v>
      </c>
      <c r="E888" t="str">
        <f t="shared" si="40"/>
        <v>Tanext Akadémia Technikum, Szakképző Iskola, Szakiskola és Szakgimnázium Kereskedelem</v>
      </c>
      <c r="F888">
        <f t="shared" si="41"/>
        <v>4</v>
      </c>
    </row>
    <row r="889" spans="1:6" x14ac:dyDescent="0.35">
      <c r="A889" t="s">
        <v>2939</v>
      </c>
      <c r="B889">
        <v>39</v>
      </c>
      <c r="D889">
        <f t="shared" si="39"/>
        <v>100</v>
      </c>
      <c r="E889" t="str">
        <f t="shared" si="40"/>
        <v>Tatabányai SZC Alapy Gáspár Technikum és Szakképző Iskola Elektronika és elektrotechnika</v>
      </c>
      <c r="F889">
        <f t="shared" si="41"/>
        <v>39</v>
      </c>
    </row>
    <row r="890" spans="1:6" x14ac:dyDescent="0.35">
      <c r="A890" t="s">
        <v>2942</v>
      </c>
      <c r="B890">
        <v>29</v>
      </c>
      <c r="D890">
        <f t="shared" si="39"/>
        <v>78</v>
      </c>
      <c r="E890" t="str">
        <f t="shared" si="40"/>
        <v>Tatabányai SZC Alapy Gáspár Technikum és Szakképző Iskola Gépészet</v>
      </c>
      <c r="F890">
        <f t="shared" si="41"/>
        <v>29</v>
      </c>
    </row>
    <row r="891" spans="1:6" x14ac:dyDescent="0.35">
      <c r="A891" t="s">
        <v>2943</v>
      </c>
      <c r="B891">
        <v>7</v>
      </c>
      <c r="D891">
        <f t="shared" si="39"/>
        <v>77</v>
      </c>
      <c r="E891" t="str">
        <f t="shared" si="40"/>
        <v>Tatabányai SZC Alapy Gáspár Technikum és Szakképző Iskola Kreatív</v>
      </c>
      <c r="F891">
        <f t="shared" si="41"/>
        <v>7</v>
      </c>
    </row>
    <row r="892" spans="1:6" x14ac:dyDescent="0.35">
      <c r="A892" t="s">
        <v>2945</v>
      </c>
      <c r="B892">
        <v>12</v>
      </c>
      <c r="D892">
        <f t="shared" si="39"/>
        <v>79</v>
      </c>
      <c r="E892" t="str">
        <f t="shared" si="40"/>
        <v>Tatabányai SZC Alapy Gáspár Technikum és Szakképző Iskola Szépészet</v>
      </c>
      <c r="F892">
        <f t="shared" si="41"/>
        <v>12</v>
      </c>
    </row>
    <row r="893" spans="1:6" x14ac:dyDescent="0.35">
      <c r="A893" t="s">
        <v>2946</v>
      </c>
      <c r="B893">
        <v>11</v>
      </c>
      <c r="D893">
        <f t="shared" si="39"/>
        <v>72</v>
      </c>
      <c r="E893" t="str">
        <f t="shared" si="40"/>
        <v>Tatabányai SZC Bánki Donát Szakképző Iskola Fa- és bútoripar</v>
      </c>
      <c r="F893">
        <f t="shared" si="41"/>
        <v>11</v>
      </c>
    </row>
    <row r="894" spans="1:6" x14ac:dyDescent="0.35">
      <c r="A894" t="s">
        <v>2947</v>
      </c>
      <c r="B894">
        <v>20</v>
      </c>
      <c r="D894">
        <f t="shared" si="39"/>
        <v>64</v>
      </c>
      <c r="E894" t="str">
        <f t="shared" si="40"/>
        <v>Tatabányai SZC Bánki Donát Szakképző Iskola Gépészet</v>
      </c>
      <c r="F894">
        <f t="shared" si="41"/>
        <v>20</v>
      </c>
    </row>
    <row r="895" spans="1:6" x14ac:dyDescent="0.35">
      <c r="A895" t="s">
        <v>3361</v>
      </c>
      <c r="B895">
        <v>10</v>
      </c>
      <c r="D895">
        <f t="shared" si="39"/>
        <v>85</v>
      </c>
      <c r="E895" t="str">
        <f t="shared" si="40"/>
        <v>Tatabányai SZC Bánki Donát Szakképző Iskola Közlekedés és szállítmányozás</v>
      </c>
      <c r="F895">
        <f t="shared" si="41"/>
        <v>10</v>
      </c>
    </row>
    <row r="896" spans="1:6" x14ac:dyDescent="0.35">
      <c r="A896" t="s">
        <v>2949</v>
      </c>
      <c r="B896">
        <v>12</v>
      </c>
      <c r="D896">
        <f t="shared" si="39"/>
        <v>63</v>
      </c>
      <c r="E896" t="str">
        <f t="shared" si="40"/>
        <v>Tatabányai SZC Bánki Donát Szakképző Iskola Kreatív</v>
      </c>
      <c r="F896">
        <f t="shared" si="41"/>
        <v>12</v>
      </c>
    </row>
    <row r="897" spans="1:6" x14ac:dyDescent="0.35">
      <c r="A897" t="s">
        <v>2950</v>
      </c>
      <c r="B897">
        <v>18</v>
      </c>
      <c r="D897">
        <f t="shared" si="39"/>
        <v>90</v>
      </c>
      <c r="E897" t="str">
        <f t="shared" si="40"/>
        <v>Tatabányai SZC Bánki Donát-Péch Antal Technikum Elektronika és elektrotechnika</v>
      </c>
      <c r="F897">
        <f t="shared" si="41"/>
        <v>18</v>
      </c>
    </row>
    <row r="898" spans="1:6" x14ac:dyDescent="0.35">
      <c r="A898" t="s">
        <v>2951</v>
      </c>
      <c r="B898">
        <v>19</v>
      </c>
      <c r="D898">
        <f t="shared" si="39"/>
        <v>68</v>
      </c>
      <c r="E898" t="str">
        <f t="shared" si="40"/>
        <v>Tatabányai SZC Bánki Donát-Péch Antal Technikum Gépészet</v>
      </c>
      <c r="F898">
        <f t="shared" si="41"/>
        <v>19</v>
      </c>
    </row>
    <row r="899" spans="1:6" x14ac:dyDescent="0.35">
      <c r="A899" t="s">
        <v>2953</v>
      </c>
      <c r="B899">
        <v>51</v>
      </c>
      <c r="D899">
        <f t="shared" ref="D899:D962" si="42">LEN(A899)</f>
        <v>93</v>
      </c>
      <c r="E899" t="str">
        <f t="shared" ref="E899:E962" si="43">LEFT(A899,D899-12)</f>
        <v>Tatabányai SZC Bánki Donát-Péch Antal Technikum Specializált gép- és járműgyártás</v>
      </c>
      <c r="F899">
        <f t="shared" ref="F899:F962" si="44">B899</f>
        <v>51</v>
      </c>
    </row>
    <row r="900" spans="1:6" x14ac:dyDescent="0.35">
      <c r="A900" t="s">
        <v>2956</v>
      </c>
      <c r="B900">
        <v>60</v>
      </c>
      <c r="D900">
        <f t="shared" si="42"/>
        <v>110</v>
      </c>
      <c r="E900" t="str">
        <f t="shared" si="43"/>
        <v>Tatabányai SZC Bláthy Ottó Technikum, Szakképző Iskola és Kollégium Elektronika és elektrotechnika</v>
      </c>
      <c r="F900">
        <f t="shared" si="44"/>
        <v>60</v>
      </c>
    </row>
    <row r="901" spans="1:6" x14ac:dyDescent="0.35">
      <c r="A901" t="s">
        <v>2957</v>
      </c>
      <c r="B901">
        <v>28</v>
      </c>
      <c r="D901">
        <f t="shared" si="42"/>
        <v>94</v>
      </c>
      <c r="E901" t="str">
        <f t="shared" si="43"/>
        <v>Tatabányai SZC Bláthy Ottó Technikum, Szakképző Iskola és Kollégium Épületgépészet</v>
      </c>
      <c r="F901">
        <f t="shared" si="44"/>
        <v>28</v>
      </c>
    </row>
    <row r="902" spans="1:6" x14ac:dyDescent="0.35">
      <c r="A902" t="s">
        <v>2958</v>
      </c>
      <c r="B902">
        <v>24</v>
      </c>
      <c r="D902">
        <f t="shared" si="42"/>
        <v>88</v>
      </c>
      <c r="E902" t="str">
        <f t="shared" si="43"/>
        <v>Tatabányai SZC Bláthy Ottó Technikum, Szakképző Iskola és Kollégium Gépészet</v>
      </c>
      <c r="F902">
        <f t="shared" si="44"/>
        <v>24</v>
      </c>
    </row>
    <row r="903" spans="1:6" x14ac:dyDescent="0.35">
      <c r="A903" t="s">
        <v>2960</v>
      </c>
      <c r="B903">
        <v>18</v>
      </c>
      <c r="D903">
        <f t="shared" si="42"/>
        <v>104</v>
      </c>
      <c r="E903" t="str">
        <f t="shared" si="43"/>
        <v>Tatabányai SZC Bláthy Ottó Technikum, Szakképző Iskola és Kollégium Informatika és távközlés</v>
      </c>
      <c r="F903">
        <f t="shared" si="44"/>
        <v>18</v>
      </c>
    </row>
    <row r="904" spans="1:6" x14ac:dyDescent="0.35">
      <c r="A904" t="s">
        <v>2961</v>
      </c>
      <c r="B904">
        <v>11</v>
      </c>
      <c r="D904">
        <f t="shared" si="42"/>
        <v>109</v>
      </c>
      <c r="E904" t="str">
        <f t="shared" si="43"/>
        <v>Tatabányai SZC Bláthy Ottó Technikum, Szakképző Iskola és Kollégium Közlekedés és szállítmányozás</v>
      </c>
      <c r="F904">
        <f t="shared" si="44"/>
        <v>11</v>
      </c>
    </row>
    <row r="905" spans="1:6" x14ac:dyDescent="0.35">
      <c r="A905" t="s">
        <v>2963</v>
      </c>
      <c r="B905">
        <v>32</v>
      </c>
      <c r="D905">
        <f t="shared" si="42"/>
        <v>113</v>
      </c>
      <c r="E905" t="str">
        <f t="shared" si="43"/>
        <v>Tatabányai SZC Bláthy Ottó Technikum, Szakképző Iskola és Kollégium Specializált gép- és járműgyártás</v>
      </c>
      <c r="F905">
        <f t="shared" si="44"/>
        <v>32</v>
      </c>
    </row>
    <row r="906" spans="1:6" x14ac:dyDescent="0.35">
      <c r="A906" t="s">
        <v>2964</v>
      </c>
      <c r="B906">
        <v>46</v>
      </c>
      <c r="D906">
        <f t="shared" si="42"/>
        <v>89</v>
      </c>
      <c r="E906" t="str">
        <f t="shared" si="43"/>
        <v>Tatabányai SZC Bláthy Ottó Technikum, Szakképző Iskola és Kollégium Szépészet</v>
      </c>
      <c r="F906">
        <f t="shared" si="44"/>
        <v>46</v>
      </c>
    </row>
    <row r="907" spans="1:6" x14ac:dyDescent="0.35">
      <c r="A907" t="s">
        <v>2967</v>
      </c>
      <c r="B907">
        <v>13</v>
      </c>
      <c r="D907">
        <f t="shared" si="42"/>
        <v>66</v>
      </c>
      <c r="E907" t="str">
        <f t="shared" si="43"/>
        <v>Tatabányai SZC Eötvös Loránd Szakképző Iskola Gépészet</v>
      </c>
      <c r="F907">
        <f t="shared" si="44"/>
        <v>13</v>
      </c>
    </row>
    <row r="908" spans="1:6" x14ac:dyDescent="0.35">
      <c r="A908" t="s">
        <v>2968</v>
      </c>
      <c r="B908">
        <v>14</v>
      </c>
      <c r="D908">
        <f t="shared" si="42"/>
        <v>67</v>
      </c>
      <c r="E908" t="str">
        <f t="shared" si="43"/>
        <v>Tatabányai SZC Eötvös Loránd Szakképző Iskola Szociális</v>
      </c>
      <c r="F908">
        <f t="shared" si="44"/>
        <v>14</v>
      </c>
    </row>
    <row r="909" spans="1:6" x14ac:dyDescent="0.35">
      <c r="A909" t="s">
        <v>2969</v>
      </c>
      <c r="B909">
        <v>13</v>
      </c>
      <c r="D909">
        <f t="shared" si="42"/>
        <v>80</v>
      </c>
      <c r="E909" t="str">
        <f t="shared" si="43"/>
        <v>Tatabányai SZC Fellner Jakab Technikum és Szakképző Iskola Építőipar</v>
      </c>
      <c r="F909">
        <f t="shared" si="44"/>
        <v>13</v>
      </c>
    </row>
    <row r="910" spans="1:6" x14ac:dyDescent="0.35">
      <c r="A910" t="s">
        <v>2970</v>
      </c>
      <c r="B910">
        <v>7</v>
      </c>
      <c r="D910">
        <f t="shared" si="42"/>
        <v>85</v>
      </c>
      <c r="E910" t="str">
        <f t="shared" si="43"/>
        <v>Tatabányai SZC Fellner Jakab Technikum és Szakképző Iskola Épületgépészet</v>
      </c>
      <c r="F910">
        <f t="shared" si="44"/>
        <v>7</v>
      </c>
    </row>
    <row r="911" spans="1:6" x14ac:dyDescent="0.35">
      <c r="A911" t="s">
        <v>2974</v>
      </c>
      <c r="B911">
        <v>17</v>
      </c>
      <c r="D911">
        <f t="shared" si="42"/>
        <v>80</v>
      </c>
      <c r="E911" t="str">
        <f t="shared" si="43"/>
        <v>Tatabányai SZC Fellner Jakab Technikum és Szakképző Iskola Szépészet</v>
      </c>
      <c r="F911">
        <f t="shared" si="44"/>
        <v>17</v>
      </c>
    </row>
    <row r="912" spans="1:6" x14ac:dyDescent="0.35">
      <c r="A912" t="s">
        <v>2976</v>
      </c>
      <c r="B912">
        <v>26</v>
      </c>
      <c r="D912">
        <f t="shared" si="42"/>
        <v>120</v>
      </c>
      <c r="E912" t="str">
        <f t="shared" si="43"/>
        <v>Tatabányai SZC Kereskedelmi, Vendéglátó és Idegenforgalmi Technikum és Szakképző Iskola Turizmus-vendéglátás</v>
      </c>
      <c r="F912">
        <f t="shared" si="44"/>
        <v>26</v>
      </c>
    </row>
    <row r="913" spans="1:6" x14ac:dyDescent="0.35">
      <c r="A913" t="s">
        <v>2977</v>
      </c>
      <c r="B913">
        <v>36</v>
      </c>
      <c r="D913">
        <f t="shared" si="42"/>
        <v>81</v>
      </c>
      <c r="E913" t="str">
        <f t="shared" si="43"/>
        <v>Tatabányai SZC Kossuth Lajos Gazdasági és Humán Technikum Egészségügy</v>
      </c>
      <c r="F913">
        <f t="shared" si="44"/>
        <v>36</v>
      </c>
    </row>
    <row r="914" spans="1:6" x14ac:dyDescent="0.35">
      <c r="A914" t="s">
        <v>2978</v>
      </c>
      <c r="B914">
        <v>25</v>
      </c>
      <c r="D914">
        <f t="shared" si="42"/>
        <v>96</v>
      </c>
      <c r="E914" t="str">
        <f t="shared" si="43"/>
        <v>Tatabányai SZC Kossuth Lajos Gazdasági és Humán Technikum Gazdálkodás és menedzsment</v>
      </c>
      <c r="F914">
        <f t="shared" si="44"/>
        <v>25</v>
      </c>
    </row>
    <row r="915" spans="1:6" x14ac:dyDescent="0.35">
      <c r="A915" t="s">
        <v>2980</v>
      </c>
      <c r="B915">
        <v>18</v>
      </c>
      <c r="D915">
        <f t="shared" si="42"/>
        <v>99</v>
      </c>
      <c r="E915" t="str">
        <f t="shared" si="43"/>
        <v>Tatabányai SZC Kossuth Lajos Gazdasági és Humán Technikum Közlekedés és szállítmányozás</v>
      </c>
      <c r="F915">
        <f t="shared" si="44"/>
        <v>18</v>
      </c>
    </row>
    <row r="916" spans="1:6" x14ac:dyDescent="0.35">
      <c r="A916" t="s">
        <v>2983</v>
      </c>
      <c r="B916">
        <v>16</v>
      </c>
      <c r="D916">
        <f t="shared" si="42"/>
        <v>98</v>
      </c>
      <c r="E916" t="str">
        <f t="shared" si="43"/>
        <v>Tatabányai SZC Kultsár István Technikum és Szakgimnázium Közlekedés és szállítmányozás</v>
      </c>
      <c r="F916">
        <f t="shared" si="44"/>
        <v>16</v>
      </c>
    </row>
    <row r="917" spans="1:6" x14ac:dyDescent="0.35">
      <c r="A917" t="s">
        <v>2985</v>
      </c>
      <c r="B917">
        <v>14</v>
      </c>
      <c r="D917">
        <f t="shared" si="42"/>
        <v>74</v>
      </c>
      <c r="E917" t="str">
        <f t="shared" si="43"/>
        <v>Tatabányai SZC Kultsár István Technikum és Szakgimnázium Sport</v>
      </c>
      <c r="F917">
        <f t="shared" si="44"/>
        <v>14</v>
      </c>
    </row>
    <row r="918" spans="1:6" x14ac:dyDescent="0.35">
      <c r="A918" t="s">
        <v>2988</v>
      </c>
      <c r="B918">
        <v>19</v>
      </c>
      <c r="D918">
        <f t="shared" si="42"/>
        <v>92</v>
      </c>
      <c r="E918" t="str">
        <f t="shared" si="43"/>
        <v>Tatabányai SZC Mikes Kelemen Technikum és Szakgimnázium Informatika és távközlés</v>
      </c>
      <c r="F918">
        <f t="shared" si="44"/>
        <v>19</v>
      </c>
    </row>
    <row r="919" spans="1:6" x14ac:dyDescent="0.35">
      <c r="A919" t="s">
        <v>2991</v>
      </c>
      <c r="B919">
        <v>17</v>
      </c>
      <c r="D919">
        <f t="shared" si="42"/>
        <v>106</v>
      </c>
      <c r="E919" t="str">
        <f t="shared" si="43"/>
        <v>Tatabányai SZC Széchenyi István Gazdasági és Informatikai Technikum Gazdálkodás és menedzsment</v>
      </c>
      <c r="F919">
        <f t="shared" si="44"/>
        <v>17</v>
      </c>
    </row>
    <row r="920" spans="1:6" x14ac:dyDescent="0.35">
      <c r="A920" t="s">
        <v>2993</v>
      </c>
      <c r="B920">
        <v>9</v>
      </c>
      <c r="D920">
        <f t="shared" si="42"/>
        <v>100</v>
      </c>
      <c r="E920" t="str">
        <f t="shared" si="43"/>
        <v>Terplán Zénó Kolping Technikum, Gimnázium és Szakképző Iskola Gazdálkodás és menedzsment</v>
      </c>
      <c r="F920">
        <f t="shared" si="44"/>
        <v>9</v>
      </c>
    </row>
    <row r="921" spans="1:6" x14ac:dyDescent="0.35">
      <c r="A921" t="s">
        <v>2995</v>
      </c>
      <c r="B921">
        <v>12</v>
      </c>
      <c r="D921">
        <f t="shared" si="42"/>
        <v>103</v>
      </c>
      <c r="E921" t="str">
        <f t="shared" si="43"/>
        <v>Terplán Zénó Kolping Technikum, Gimnázium és Szakképző Iskola Közlekedés és szállítmányozás</v>
      </c>
      <c r="F921">
        <f t="shared" si="44"/>
        <v>12</v>
      </c>
    </row>
    <row r="922" spans="1:6" x14ac:dyDescent="0.35">
      <c r="A922" t="s">
        <v>3362</v>
      </c>
      <c r="B922">
        <v>22</v>
      </c>
      <c r="D922">
        <f t="shared" si="42"/>
        <v>123</v>
      </c>
      <c r="E922" t="str">
        <f t="shared" si="43"/>
        <v>Tokaj-Hegyalja Egyetem Tokaji Kereskedelmi és Idegenforgalmi Technikum, Szakképző Iskola és Kollégium Szociális</v>
      </c>
      <c r="F922">
        <f t="shared" si="44"/>
        <v>22</v>
      </c>
    </row>
    <row r="923" spans="1:6" x14ac:dyDescent="0.35">
      <c r="A923" t="s">
        <v>3008</v>
      </c>
      <c r="B923">
        <v>58</v>
      </c>
      <c r="D923">
        <f t="shared" si="42"/>
        <v>92</v>
      </c>
      <c r="E923" t="str">
        <f t="shared" si="43"/>
        <v>Tolna Megyei SZC Ady Endre Technikum és Kollégium Elektronika és elektrotechnika</v>
      </c>
      <c r="F923">
        <f t="shared" si="44"/>
        <v>58</v>
      </c>
    </row>
    <row r="924" spans="1:6" x14ac:dyDescent="0.35">
      <c r="A924" t="s">
        <v>3011</v>
      </c>
      <c r="B924">
        <v>24</v>
      </c>
      <c r="D924">
        <f t="shared" si="42"/>
        <v>70</v>
      </c>
      <c r="E924" t="str">
        <f t="shared" si="43"/>
        <v>Tolna Megyei SZC Ady Endre Technikum és Kollégium Gépészet</v>
      </c>
      <c r="F924">
        <f t="shared" si="44"/>
        <v>24</v>
      </c>
    </row>
    <row r="925" spans="1:6" x14ac:dyDescent="0.35">
      <c r="A925" t="s">
        <v>3013</v>
      </c>
      <c r="B925">
        <v>3</v>
      </c>
      <c r="D925">
        <f t="shared" si="42"/>
        <v>86</v>
      </c>
      <c r="E925" t="str">
        <f t="shared" si="43"/>
        <v>Tolna Megyei SZC Ady Endre Technikum és Kollégium Informatika és távközlés</v>
      </c>
      <c r="F925">
        <f t="shared" si="44"/>
        <v>3</v>
      </c>
    </row>
    <row r="926" spans="1:6" x14ac:dyDescent="0.35">
      <c r="A926" t="s">
        <v>3015</v>
      </c>
      <c r="B926">
        <v>52</v>
      </c>
      <c r="D926">
        <f t="shared" si="42"/>
        <v>95</v>
      </c>
      <c r="E926" t="str">
        <f t="shared" si="43"/>
        <v>Tolna Megyei SZC Ady Endre Technikum és Kollégium Specializált gép- és járműgyártás</v>
      </c>
      <c r="F926">
        <f t="shared" si="44"/>
        <v>52</v>
      </c>
    </row>
    <row r="927" spans="1:6" x14ac:dyDescent="0.35">
      <c r="A927" t="s">
        <v>3016</v>
      </c>
      <c r="B927">
        <v>20</v>
      </c>
      <c r="D927">
        <f t="shared" si="42"/>
        <v>71</v>
      </c>
      <c r="E927" t="str">
        <f t="shared" si="43"/>
        <v>Tolna Megyei SZC Ady Endre Technikum és Kollégium Szépészet</v>
      </c>
      <c r="F927">
        <f t="shared" si="44"/>
        <v>20</v>
      </c>
    </row>
    <row r="928" spans="1:6" x14ac:dyDescent="0.35">
      <c r="A928" t="s">
        <v>3017</v>
      </c>
      <c r="B928">
        <v>5</v>
      </c>
      <c r="D928">
        <f t="shared" si="42"/>
        <v>98</v>
      </c>
      <c r="E928" t="str">
        <f t="shared" si="43"/>
        <v>Tolna Megyei SZC Apáczai Csere János Technikum és Kollégium Gazdálkodás és menedzsment</v>
      </c>
      <c r="F928">
        <f t="shared" si="44"/>
        <v>5</v>
      </c>
    </row>
    <row r="929" spans="1:6" x14ac:dyDescent="0.35">
      <c r="A929" t="s">
        <v>3021</v>
      </c>
      <c r="B929">
        <v>1</v>
      </c>
      <c r="D929">
        <f t="shared" si="42"/>
        <v>101</v>
      </c>
      <c r="E929" t="str">
        <f t="shared" si="43"/>
        <v>Tolna Megyei SZC Apáczai Csere János Technikum és Kollégium Közlekedés és szállítmányozás</v>
      </c>
      <c r="F929">
        <f t="shared" si="44"/>
        <v>1</v>
      </c>
    </row>
    <row r="930" spans="1:6" x14ac:dyDescent="0.35">
      <c r="A930" t="s">
        <v>3023</v>
      </c>
      <c r="B930">
        <v>39</v>
      </c>
      <c r="D930">
        <f t="shared" si="42"/>
        <v>81</v>
      </c>
      <c r="E930" t="str">
        <f t="shared" si="43"/>
        <v>Tolna Megyei SZC Bezerédj István Technikum Gazdálkodás és menedzsment</v>
      </c>
      <c r="F930">
        <f t="shared" si="44"/>
        <v>39</v>
      </c>
    </row>
    <row r="931" spans="1:6" x14ac:dyDescent="0.35">
      <c r="A931" t="s">
        <v>3025</v>
      </c>
      <c r="B931">
        <v>32</v>
      </c>
      <c r="D931">
        <f t="shared" si="42"/>
        <v>84</v>
      </c>
      <c r="E931" t="str">
        <f t="shared" si="43"/>
        <v>Tolna Megyei SZC Bezerédj István Technikum Közlekedés és szállítmányozás</v>
      </c>
      <c r="F931">
        <f t="shared" si="44"/>
        <v>32</v>
      </c>
    </row>
    <row r="932" spans="1:6" x14ac:dyDescent="0.35">
      <c r="A932" t="s">
        <v>3027</v>
      </c>
      <c r="B932">
        <v>45</v>
      </c>
      <c r="D932">
        <f t="shared" si="42"/>
        <v>120</v>
      </c>
      <c r="E932" t="str">
        <f t="shared" si="43"/>
        <v>Tolna Megyei SZC Hunyadi Mátyás Vendéglátó és Turisztikai Technikum és Szakképző Iskola Turizmus-vendéglátás</v>
      </c>
      <c r="F932">
        <f t="shared" si="44"/>
        <v>45</v>
      </c>
    </row>
    <row r="933" spans="1:6" x14ac:dyDescent="0.35">
      <c r="A933" t="s">
        <v>3028</v>
      </c>
      <c r="B933">
        <v>3</v>
      </c>
      <c r="D933">
        <f t="shared" si="42"/>
        <v>63</v>
      </c>
      <c r="E933" t="str">
        <f t="shared" si="43"/>
        <v>Tolna Megyei SZC I. István Szakképző Iskola Előkész</v>
      </c>
      <c r="F933">
        <f t="shared" si="44"/>
        <v>3</v>
      </c>
    </row>
    <row r="934" spans="1:6" x14ac:dyDescent="0.35">
      <c r="A934" t="s">
        <v>3029</v>
      </c>
      <c r="B934">
        <v>31</v>
      </c>
      <c r="D934">
        <f t="shared" si="42"/>
        <v>65</v>
      </c>
      <c r="E934" t="str">
        <f t="shared" si="43"/>
        <v>Tolna Megyei SZC I. István Szakképző Iskola Építőipar</v>
      </c>
      <c r="F934">
        <f t="shared" si="44"/>
        <v>31</v>
      </c>
    </row>
    <row r="935" spans="1:6" x14ac:dyDescent="0.35">
      <c r="A935" t="s">
        <v>3363</v>
      </c>
      <c r="B935">
        <v>39</v>
      </c>
      <c r="D935">
        <f t="shared" si="42"/>
        <v>70</v>
      </c>
      <c r="E935" t="str">
        <f t="shared" si="43"/>
        <v>Tolna Megyei SZC I. István Szakképző Iskola Épületgépészet</v>
      </c>
      <c r="F935">
        <f t="shared" si="44"/>
        <v>39</v>
      </c>
    </row>
    <row r="936" spans="1:6" x14ac:dyDescent="0.35">
      <c r="A936" t="s">
        <v>3030</v>
      </c>
      <c r="B936">
        <v>28</v>
      </c>
      <c r="D936">
        <f t="shared" si="42"/>
        <v>64</v>
      </c>
      <c r="E936" t="str">
        <f t="shared" si="43"/>
        <v>Tolna Megyei SZC I. István Szakképző Iskola Gépészet</v>
      </c>
      <c r="F936">
        <f t="shared" si="44"/>
        <v>28</v>
      </c>
    </row>
    <row r="937" spans="1:6" x14ac:dyDescent="0.35">
      <c r="A937" t="s">
        <v>3031</v>
      </c>
      <c r="B937">
        <v>1</v>
      </c>
      <c r="D937">
        <f t="shared" si="42"/>
        <v>68</v>
      </c>
      <c r="E937" t="str">
        <f t="shared" si="43"/>
        <v>Tolna Megyei SZC I. István Szakképző Iskola Kereskedelem</v>
      </c>
      <c r="F937">
        <f t="shared" si="44"/>
        <v>1</v>
      </c>
    </row>
    <row r="938" spans="1:6" x14ac:dyDescent="0.35">
      <c r="A938" t="s">
        <v>3364</v>
      </c>
      <c r="B938">
        <v>30</v>
      </c>
      <c r="D938">
        <f t="shared" si="42"/>
        <v>63</v>
      </c>
      <c r="E938" t="str">
        <f t="shared" si="43"/>
        <v>Tolna Megyei SZC I. István Szakképző Iskola Kreatív</v>
      </c>
      <c r="F938">
        <f t="shared" si="44"/>
        <v>30</v>
      </c>
    </row>
    <row r="939" spans="1:6" x14ac:dyDescent="0.35">
      <c r="A939" t="s">
        <v>3365</v>
      </c>
      <c r="B939">
        <v>15</v>
      </c>
      <c r="D939">
        <f t="shared" si="42"/>
        <v>86</v>
      </c>
      <c r="E939" t="str">
        <f t="shared" si="43"/>
        <v>Tolna Megyei SZC Magyar László Szakképző Iskola Gazdálkodás és menedzsment</v>
      </c>
      <c r="F939">
        <f t="shared" si="44"/>
        <v>15</v>
      </c>
    </row>
    <row r="940" spans="1:6" x14ac:dyDescent="0.35">
      <c r="A940" t="s">
        <v>3034</v>
      </c>
      <c r="B940">
        <v>13</v>
      </c>
      <c r="D940">
        <f t="shared" si="42"/>
        <v>68</v>
      </c>
      <c r="E940" t="str">
        <f t="shared" si="43"/>
        <v>Tolna Megyei SZC Magyar László Szakképző Iskola Gépészet</v>
      </c>
      <c r="F940">
        <f t="shared" si="44"/>
        <v>13</v>
      </c>
    </row>
    <row r="941" spans="1:6" x14ac:dyDescent="0.35">
      <c r="A941" t="s">
        <v>3039</v>
      </c>
      <c r="B941">
        <v>9</v>
      </c>
      <c r="D941">
        <f t="shared" si="42"/>
        <v>90</v>
      </c>
      <c r="E941" t="str">
        <f t="shared" si="43"/>
        <v>Tolna Megyei SZC Perczel Mór Technikum és Kollégium Gazdálkodás és menedzsment</v>
      </c>
      <c r="F941">
        <f t="shared" si="44"/>
        <v>9</v>
      </c>
    </row>
    <row r="942" spans="1:6" x14ac:dyDescent="0.35">
      <c r="A942" t="s">
        <v>3045</v>
      </c>
      <c r="B942">
        <v>25</v>
      </c>
      <c r="D942">
        <f t="shared" si="42"/>
        <v>79</v>
      </c>
      <c r="E942" t="str">
        <f t="shared" si="43"/>
        <v>Tolna Megyei SZC Vályi Péter Szakképző Iskola és Kollégium Gépészet</v>
      </c>
      <c r="F942">
        <f t="shared" si="44"/>
        <v>25</v>
      </c>
    </row>
    <row r="943" spans="1:6" x14ac:dyDescent="0.35">
      <c r="A943" t="s">
        <v>3056</v>
      </c>
      <c r="B943">
        <v>15</v>
      </c>
      <c r="D943">
        <f t="shared" si="42"/>
        <v>92</v>
      </c>
      <c r="E943" t="str">
        <f t="shared" si="43"/>
        <v>Váci SZC Boronkay György Műszaki Technikum és Gimnázium Informatika és távközlés</v>
      </c>
      <c r="F943">
        <f t="shared" si="44"/>
        <v>15</v>
      </c>
    </row>
    <row r="944" spans="1:6" x14ac:dyDescent="0.35">
      <c r="A944" t="s">
        <v>3060</v>
      </c>
      <c r="B944">
        <v>38</v>
      </c>
      <c r="D944">
        <f t="shared" si="42"/>
        <v>85</v>
      </c>
      <c r="E944" t="str">
        <f t="shared" si="43"/>
        <v>Váci SZC I. Géza Király Közgazdasági Technikum Gazdálkodás és menedzsment</v>
      </c>
      <c r="F944">
        <f t="shared" si="44"/>
        <v>38</v>
      </c>
    </row>
    <row r="945" spans="1:6" x14ac:dyDescent="0.35">
      <c r="A945" t="s">
        <v>3062</v>
      </c>
      <c r="B945">
        <v>83</v>
      </c>
      <c r="D945">
        <f t="shared" si="42"/>
        <v>94</v>
      </c>
      <c r="E945" t="str">
        <f t="shared" si="43"/>
        <v>Váci SZC Király Endre Technikum és Szakképző Iskola Elektronika és elektrotechnika</v>
      </c>
      <c r="F945">
        <f t="shared" si="44"/>
        <v>83</v>
      </c>
    </row>
    <row r="946" spans="1:6" x14ac:dyDescent="0.35">
      <c r="A946" t="s">
        <v>3063</v>
      </c>
      <c r="B946">
        <v>52</v>
      </c>
      <c r="D946">
        <f t="shared" si="42"/>
        <v>73</v>
      </c>
      <c r="E946" t="str">
        <f t="shared" si="43"/>
        <v>Váci SZC Király Endre Technikum és Szakképző Iskola Építőipar</v>
      </c>
      <c r="F946">
        <f t="shared" si="44"/>
        <v>52</v>
      </c>
    </row>
    <row r="947" spans="1:6" x14ac:dyDescent="0.35">
      <c r="A947" t="s">
        <v>3065</v>
      </c>
      <c r="B947">
        <v>44</v>
      </c>
      <c r="D947">
        <f t="shared" si="42"/>
        <v>80</v>
      </c>
      <c r="E947" t="str">
        <f t="shared" si="43"/>
        <v>Váci SZC Király Endre Technikum és Szakképző Iskola Fa- és bútoripar</v>
      </c>
      <c r="F947">
        <f t="shared" si="44"/>
        <v>44</v>
      </c>
    </row>
    <row r="948" spans="1:6" x14ac:dyDescent="0.35">
      <c r="A948" t="s">
        <v>3066</v>
      </c>
      <c r="B948">
        <v>13</v>
      </c>
      <c r="D948">
        <f t="shared" si="42"/>
        <v>72</v>
      </c>
      <c r="E948" t="str">
        <f t="shared" si="43"/>
        <v>Váci SZC Király Endre Technikum és Szakképző Iskola Gépészet</v>
      </c>
      <c r="F948">
        <f t="shared" si="44"/>
        <v>13</v>
      </c>
    </row>
    <row r="949" spans="1:6" x14ac:dyDescent="0.35">
      <c r="A949" t="s">
        <v>3067</v>
      </c>
      <c r="B949">
        <v>11</v>
      </c>
      <c r="D949">
        <f t="shared" si="42"/>
        <v>93</v>
      </c>
      <c r="E949" t="str">
        <f t="shared" si="43"/>
        <v>Váci SZC Király Endre Technikum és Szakképző Iskola Közlekedés és szállítmányozás</v>
      </c>
      <c r="F949">
        <f t="shared" si="44"/>
        <v>11</v>
      </c>
    </row>
    <row r="950" spans="1:6" x14ac:dyDescent="0.35">
      <c r="A950" t="s">
        <v>3068</v>
      </c>
      <c r="B950">
        <v>62</v>
      </c>
      <c r="D950">
        <f t="shared" si="42"/>
        <v>71</v>
      </c>
      <c r="E950" t="str">
        <f t="shared" si="43"/>
        <v>Váci SZC Király Endre Technikum és Szakképző Iskola Kreatív</v>
      </c>
      <c r="F950">
        <f t="shared" si="44"/>
        <v>62</v>
      </c>
    </row>
    <row r="951" spans="1:6" x14ac:dyDescent="0.35">
      <c r="A951" t="s">
        <v>3070</v>
      </c>
      <c r="B951">
        <v>16</v>
      </c>
      <c r="D951">
        <f t="shared" si="42"/>
        <v>97</v>
      </c>
      <c r="E951" t="str">
        <f t="shared" si="43"/>
        <v>Váci SZC Király Endre Technikum és Szakképző Iskola Specializált gép- és járműgyártás</v>
      </c>
      <c r="F951">
        <f t="shared" si="44"/>
        <v>16</v>
      </c>
    </row>
    <row r="952" spans="1:6" x14ac:dyDescent="0.35">
      <c r="A952" t="s">
        <v>3071</v>
      </c>
      <c r="B952">
        <v>79</v>
      </c>
      <c r="D952">
        <f t="shared" si="42"/>
        <v>73</v>
      </c>
      <c r="E952" t="str">
        <f t="shared" si="43"/>
        <v>Váci SZC Király Endre Technikum és Szakképző Iskola Szépészet</v>
      </c>
      <c r="F952">
        <f t="shared" si="44"/>
        <v>79</v>
      </c>
    </row>
    <row r="953" spans="1:6" x14ac:dyDescent="0.35">
      <c r="A953" t="s">
        <v>3366</v>
      </c>
      <c r="B953">
        <v>93</v>
      </c>
      <c r="D953">
        <f t="shared" si="42"/>
        <v>84</v>
      </c>
      <c r="E953" t="str">
        <f t="shared" si="43"/>
        <v>Váci SZC Király Endre Technikum és Szakképző Iskola Turizmus-vendéglátás</v>
      </c>
      <c r="F953">
        <f t="shared" si="44"/>
        <v>93</v>
      </c>
    </row>
    <row r="954" spans="1:6" x14ac:dyDescent="0.35">
      <c r="A954" t="s">
        <v>3072</v>
      </c>
      <c r="B954">
        <v>48</v>
      </c>
      <c r="D954">
        <f t="shared" si="42"/>
        <v>93</v>
      </c>
      <c r="E954" t="str">
        <f t="shared" si="43"/>
        <v>Váci SZC Madách Imre Technikum és Szakképző Iskola Elektronika és elektrotechnika</v>
      </c>
      <c r="F954">
        <f t="shared" si="44"/>
        <v>48</v>
      </c>
    </row>
    <row r="955" spans="1:6" x14ac:dyDescent="0.35">
      <c r="A955" t="s">
        <v>3074</v>
      </c>
      <c r="B955">
        <v>14</v>
      </c>
      <c r="D955">
        <f t="shared" si="42"/>
        <v>79</v>
      </c>
      <c r="E955" t="str">
        <f t="shared" si="43"/>
        <v>Váci SZC Madách Imre Technikum és Szakképző Iskola Fa- és bútoripar</v>
      </c>
      <c r="F955">
        <f t="shared" si="44"/>
        <v>14</v>
      </c>
    </row>
    <row r="956" spans="1:6" x14ac:dyDescent="0.35">
      <c r="A956" t="s">
        <v>3075</v>
      </c>
      <c r="B956">
        <v>29</v>
      </c>
      <c r="D956">
        <f t="shared" si="42"/>
        <v>71</v>
      </c>
      <c r="E956" t="str">
        <f t="shared" si="43"/>
        <v>Váci SZC Madách Imre Technikum és Szakképző Iskola Gépészet</v>
      </c>
      <c r="F956">
        <f t="shared" si="44"/>
        <v>29</v>
      </c>
    </row>
    <row r="957" spans="1:6" x14ac:dyDescent="0.35">
      <c r="A957" t="s">
        <v>3076</v>
      </c>
      <c r="B957">
        <v>14</v>
      </c>
      <c r="D957">
        <f t="shared" si="42"/>
        <v>75</v>
      </c>
      <c r="E957" t="str">
        <f t="shared" si="43"/>
        <v>Váci SZC Madách Imre Technikum és Szakképző Iskola Kereskedelem</v>
      </c>
      <c r="F957">
        <f t="shared" si="44"/>
        <v>14</v>
      </c>
    </row>
    <row r="958" spans="1:6" x14ac:dyDescent="0.35">
      <c r="A958" t="s">
        <v>3367</v>
      </c>
      <c r="B958">
        <v>40</v>
      </c>
      <c r="D958">
        <f t="shared" si="42"/>
        <v>70</v>
      </c>
      <c r="E958" t="str">
        <f t="shared" si="43"/>
        <v>Váci SZC Madách Imre Technikum és Szakképző Iskola Kreatív</v>
      </c>
      <c r="F958">
        <f t="shared" si="44"/>
        <v>40</v>
      </c>
    </row>
    <row r="959" spans="1:6" x14ac:dyDescent="0.35">
      <c r="A959" t="s">
        <v>3078</v>
      </c>
      <c r="B959">
        <v>75</v>
      </c>
      <c r="D959">
        <f t="shared" si="42"/>
        <v>96</v>
      </c>
      <c r="E959" t="str">
        <f t="shared" si="43"/>
        <v>Váci SZC Madách Imre Technikum és Szakképző Iskola Specializált gép- és járműgyártás</v>
      </c>
      <c r="F959">
        <f t="shared" si="44"/>
        <v>75</v>
      </c>
    </row>
    <row r="960" spans="1:6" x14ac:dyDescent="0.35">
      <c r="A960" t="s">
        <v>3079</v>
      </c>
      <c r="B960">
        <v>89</v>
      </c>
      <c r="D960">
        <f t="shared" si="42"/>
        <v>72</v>
      </c>
      <c r="E960" t="str">
        <f t="shared" si="43"/>
        <v>Váci SZC Madách Imre Technikum és Szakképző Iskola Szépészet</v>
      </c>
      <c r="F960">
        <f t="shared" si="44"/>
        <v>89</v>
      </c>
    </row>
    <row r="961" spans="1:6" x14ac:dyDescent="0.35">
      <c r="A961" t="s">
        <v>3080</v>
      </c>
      <c r="B961">
        <v>57</v>
      </c>
      <c r="D961">
        <f t="shared" si="42"/>
        <v>83</v>
      </c>
      <c r="E961" t="str">
        <f t="shared" si="43"/>
        <v>Váci SZC Madách Imre Technikum és Szakképző Iskola Turizmus-vendéglátás</v>
      </c>
      <c r="F961">
        <f t="shared" si="44"/>
        <v>57</v>
      </c>
    </row>
    <row r="962" spans="1:6" x14ac:dyDescent="0.35">
      <c r="A962" t="s">
        <v>3082</v>
      </c>
      <c r="B962">
        <v>19</v>
      </c>
      <c r="D962">
        <f t="shared" si="42"/>
        <v>107</v>
      </c>
      <c r="E962" t="str">
        <f t="shared" si="43"/>
        <v>Váci SZC Petőfi Sándor Műszaki Technikum, Gimnázium és Kollégium Elektronika és elektrotechnika</v>
      </c>
      <c r="F962">
        <f t="shared" si="44"/>
        <v>19</v>
      </c>
    </row>
    <row r="963" spans="1:6" x14ac:dyDescent="0.35">
      <c r="A963" t="s">
        <v>3368</v>
      </c>
      <c r="B963">
        <v>22</v>
      </c>
      <c r="D963">
        <f t="shared" ref="D963:D1026" si="45">LEN(A963)</f>
        <v>92</v>
      </c>
      <c r="E963" t="str">
        <f t="shared" ref="E963:E1026" si="46">LEFT(A963,D963-12)</f>
        <v>Váci SZC Petzelt József Technikum és Szakképző Iskola Gazdálkodás és menedzsment</v>
      </c>
      <c r="F963">
        <f t="shared" ref="F963:F1026" si="47">B963</f>
        <v>22</v>
      </c>
    </row>
    <row r="964" spans="1:6" x14ac:dyDescent="0.35">
      <c r="A964" t="s">
        <v>3369</v>
      </c>
      <c r="B964">
        <v>19</v>
      </c>
      <c r="D964">
        <f t="shared" si="45"/>
        <v>90</v>
      </c>
      <c r="E964" t="str">
        <f t="shared" si="46"/>
        <v>Váci SZC Petzelt József Technikum és Szakképző Iskola Informatika és távközlés</v>
      </c>
      <c r="F964">
        <f t="shared" si="47"/>
        <v>19</v>
      </c>
    </row>
    <row r="965" spans="1:6" x14ac:dyDescent="0.35">
      <c r="A965" t="s">
        <v>3370</v>
      </c>
      <c r="B965">
        <v>1</v>
      </c>
      <c r="D965">
        <f t="shared" si="45"/>
        <v>66</v>
      </c>
      <c r="E965" t="str">
        <f t="shared" si="46"/>
        <v xml:space="preserve">Váci SZC Petzelt József Technikum és Szakképző Iskola </v>
      </c>
      <c r="F965">
        <f t="shared" si="47"/>
        <v>1</v>
      </c>
    </row>
    <row r="966" spans="1:6" x14ac:dyDescent="0.35">
      <c r="A966" t="s">
        <v>3089</v>
      </c>
      <c r="B966">
        <v>49</v>
      </c>
      <c r="D966">
        <f t="shared" si="45"/>
        <v>86</v>
      </c>
      <c r="E966" t="str">
        <f t="shared" si="46"/>
        <v>Váci SZC Petzelt József Technikum és Szakképző Iskola Turizmus-vendéglátás</v>
      </c>
      <c r="F966">
        <f t="shared" si="47"/>
        <v>49</v>
      </c>
    </row>
    <row r="967" spans="1:6" x14ac:dyDescent="0.35">
      <c r="A967" t="s">
        <v>3090</v>
      </c>
      <c r="B967">
        <v>90</v>
      </c>
      <c r="D967">
        <f t="shared" si="45"/>
        <v>67</v>
      </c>
      <c r="E967" t="str">
        <f t="shared" si="46"/>
        <v>Váci SZC Selye János Egészségügyi Technikum Egészségügy</v>
      </c>
      <c r="F967">
        <f t="shared" si="47"/>
        <v>90</v>
      </c>
    </row>
    <row r="968" spans="1:6" x14ac:dyDescent="0.35">
      <c r="A968" t="s">
        <v>3091</v>
      </c>
      <c r="B968">
        <v>12</v>
      </c>
      <c r="D968">
        <f t="shared" si="45"/>
        <v>61</v>
      </c>
      <c r="E968" t="str">
        <f t="shared" si="46"/>
        <v>Váci SZC Selye János Egészségügyi Technikum Sport</v>
      </c>
      <c r="F968">
        <f t="shared" si="47"/>
        <v>12</v>
      </c>
    </row>
    <row r="969" spans="1:6" x14ac:dyDescent="0.35">
      <c r="A969" t="s">
        <v>3092</v>
      </c>
      <c r="B969">
        <v>11</v>
      </c>
      <c r="D969">
        <f t="shared" si="45"/>
        <v>65</v>
      </c>
      <c r="E969" t="str">
        <f t="shared" si="46"/>
        <v>Váci SZC Selye János Egészségügyi Technikum Szociális</v>
      </c>
      <c r="F969">
        <f t="shared" si="47"/>
        <v>11</v>
      </c>
    </row>
    <row r="970" spans="1:6" x14ac:dyDescent="0.35">
      <c r="A970" t="s">
        <v>3097</v>
      </c>
      <c r="B970">
        <v>30</v>
      </c>
      <c r="D970">
        <f t="shared" si="45"/>
        <v>97</v>
      </c>
      <c r="E970" t="str">
        <f t="shared" si="46"/>
        <v>Vas Megyei SZC Barabás György Műszaki Szakképző Iskola Elektronika és elektrotechnika</v>
      </c>
      <c r="F970">
        <f t="shared" si="47"/>
        <v>30</v>
      </c>
    </row>
    <row r="971" spans="1:6" x14ac:dyDescent="0.35">
      <c r="A971" t="s">
        <v>3100</v>
      </c>
      <c r="B971">
        <v>6</v>
      </c>
      <c r="D971">
        <f t="shared" si="45"/>
        <v>79</v>
      </c>
      <c r="E971" t="str">
        <f t="shared" si="46"/>
        <v>Vas Megyei SZC Barabás György Műszaki Szakképző Iskola Kereskedelem</v>
      </c>
      <c r="F971">
        <f t="shared" si="47"/>
        <v>6</v>
      </c>
    </row>
    <row r="972" spans="1:6" x14ac:dyDescent="0.35">
      <c r="A972" t="s">
        <v>3101</v>
      </c>
      <c r="B972">
        <v>9</v>
      </c>
      <c r="D972">
        <f t="shared" si="45"/>
        <v>96</v>
      </c>
      <c r="E972" t="str">
        <f t="shared" si="46"/>
        <v>Vas Megyei SZC Barabás György Műszaki Szakképző Iskola Közlekedés és szállítmányozás</v>
      </c>
      <c r="F972">
        <f t="shared" si="47"/>
        <v>9</v>
      </c>
    </row>
    <row r="973" spans="1:6" x14ac:dyDescent="0.35">
      <c r="A973" t="s">
        <v>3109</v>
      </c>
      <c r="B973">
        <v>9</v>
      </c>
      <c r="D973">
        <f t="shared" si="45"/>
        <v>70</v>
      </c>
      <c r="E973" t="str">
        <f t="shared" si="46"/>
        <v>Vas Megyei SZC Gépipari és Informatikai Technikum Gépészet</v>
      </c>
      <c r="F973">
        <f t="shared" si="47"/>
        <v>9</v>
      </c>
    </row>
    <row r="974" spans="1:6" x14ac:dyDescent="0.35">
      <c r="A974" t="s">
        <v>3110</v>
      </c>
      <c r="B974">
        <v>18</v>
      </c>
      <c r="D974">
        <f t="shared" si="45"/>
        <v>86</v>
      </c>
      <c r="E974" t="str">
        <f t="shared" si="46"/>
        <v>Vas Megyei SZC Gépipari és Informatikai Technikum Informatika és távközlés</v>
      </c>
      <c r="F974">
        <f t="shared" si="47"/>
        <v>18</v>
      </c>
    </row>
    <row r="975" spans="1:6" x14ac:dyDescent="0.35">
      <c r="A975" t="s">
        <v>3112</v>
      </c>
      <c r="B975">
        <v>30</v>
      </c>
      <c r="D975">
        <f t="shared" si="45"/>
        <v>69</v>
      </c>
      <c r="E975" t="str">
        <f t="shared" si="46"/>
        <v>Vas Megyei SZC Hefele Menyhért Szakképző Iskola Építőipar</v>
      </c>
      <c r="F975">
        <f t="shared" si="47"/>
        <v>30</v>
      </c>
    </row>
    <row r="976" spans="1:6" x14ac:dyDescent="0.35">
      <c r="A976" t="s">
        <v>3113</v>
      </c>
      <c r="B976">
        <v>24</v>
      </c>
      <c r="D976">
        <f t="shared" si="45"/>
        <v>76</v>
      </c>
      <c r="E976" t="str">
        <f t="shared" si="46"/>
        <v>Vas Megyei SZC Hefele Menyhért Szakképző Iskola Fa- és bútoripar</v>
      </c>
      <c r="F976">
        <f t="shared" si="47"/>
        <v>24</v>
      </c>
    </row>
    <row r="977" spans="1:6" x14ac:dyDescent="0.35">
      <c r="A977" t="s">
        <v>3114</v>
      </c>
      <c r="B977">
        <v>16</v>
      </c>
      <c r="D977">
        <f t="shared" si="45"/>
        <v>67</v>
      </c>
      <c r="E977" t="str">
        <f t="shared" si="46"/>
        <v>Vas Megyei SZC Hefele Menyhért Szakképző Iskola Kreatív</v>
      </c>
      <c r="F977">
        <f t="shared" si="47"/>
        <v>16</v>
      </c>
    </row>
    <row r="978" spans="1:6" x14ac:dyDescent="0.35">
      <c r="A978" t="s">
        <v>3115</v>
      </c>
      <c r="B978">
        <v>28</v>
      </c>
      <c r="D978">
        <f t="shared" si="45"/>
        <v>110</v>
      </c>
      <c r="E978" t="str">
        <f t="shared" si="46"/>
        <v>Vas Megyei SZC Horváth Boldizsár Közgazdasági és Informatikai Technikum Gazdálkodás és menedzsment</v>
      </c>
      <c r="F978">
        <f t="shared" si="47"/>
        <v>28</v>
      </c>
    </row>
    <row r="979" spans="1:6" x14ac:dyDescent="0.35">
      <c r="A979" t="s">
        <v>3116</v>
      </c>
      <c r="B979">
        <v>17</v>
      </c>
      <c r="D979">
        <f t="shared" si="45"/>
        <v>108</v>
      </c>
      <c r="E979" t="str">
        <f t="shared" si="46"/>
        <v>Vas Megyei SZC Horváth Boldizsár Közgazdasági és Informatikai Technikum Informatika és távközlés</v>
      </c>
      <c r="F979">
        <f t="shared" si="47"/>
        <v>17</v>
      </c>
    </row>
    <row r="980" spans="1:6" x14ac:dyDescent="0.35">
      <c r="A980" t="s">
        <v>3117</v>
      </c>
      <c r="B980">
        <v>41</v>
      </c>
      <c r="D980">
        <f t="shared" si="45"/>
        <v>90</v>
      </c>
      <c r="E980" t="str">
        <f t="shared" si="46"/>
        <v>Vas Megyei SZC III. Béla Technikum és Kollégium Elektronika és elektrotechnika</v>
      </c>
      <c r="F980">
        <f t="shared" si="47"/>
        <v>41</v>
      </c>
    </row>
    <row r="981" spans="1:6" x14ac:dyDescent="0.35">
      <c r="A981" t="s">
        <v>3118</v>
      </c>
      <c r="B981">
        <v>22</v>
      </c>
      <c r="D981">
        <f t="shared" si="45"/>
        <v>68</v>
      </c>
      <c r="E981" t="str">
        <f t="shared" si="46"/>
        <v>Vas Megyei SZC III. Béla Technikum és Kollégium Gépészet</v>
      </c>
      <c r="F981">
        <f t="shared" si="47"/>
        <v>22</v>
      </c>
    </row>
    <row r="982" spans="1:6" x14ac:dyDescent="0.35">
      <c r="A982" t="s">
        <v>3121</v>
      </c>
      <c r="B982">
        <v>32</v>
      </c>
      <c r="D982">
        <f t="shared" si="45"/>
        <v>80</v>
      </c>
      <c r="E982" t="str">
        <f t="shared" si="46"/>
        <v>Vas Megyei SZC III. Béla Technikum és Kollégium Turizmus-vendéglátás</v>
      </c>
      <c r="F982">
        <f t="shared" si="47"/>
        <v>32</v>
      </c>
    </row>
    <row r="983" spans="1:6" x14ac:dyDescent="0.35">
      <c r="A983" t="s">
        <v>3122</v>
      </c>
      <c r="B983">
        <v>15</v>
      </c>
      <c r="D983">
        <f t="shared" si="45"/>
        <v>89</v>
      </c>
      <c r="E983" t="str">
        <f t="shared" si="46"/>
        <v>Vas Megyei SZC Kereskedelmi és Vendéglátó Technikum és Kollégium Kereskedelem</v>
      </c>
      <c r="F983">
        <f t="shared" si="47"/>
        <v>15</v>
      </c>
    </row>
    <row r="984" spans="1:6" x14ac:dyDescent="0.35">
      <c r="A984" t="s">
        <v>3123</v>
      </c>
      <c r="B984">
        <v>37</v>
      </c>
      <c r="D984">
        <f t="shared" si="45"/>
        <v>97</v>
      </c>
      <c r="E984" t="str">
        <f t="shared" si="46"/>
        <v>Vas Megyei SZC Kereskedelmi és Vendéglátó Technikum és Kollégium Turizmus-vendéglátás</v>
      </c>
      <c r="F984">
        <f t="shared" si="47"/>
        <v>37</v>
      </c>
    </row>
    <row r="985" spans="1:6" x14ac:dyDescent="0.35">
      <c r="A985" t="s">
        <v>3124</v>
      </c>
      <c r="B985">
        <v>7</v>
      </c>
      <c r="D985">
        <f t="shared" si="45"/>
        <v>94</v>
      </c>
      <c r="E985" t="str">
        <f t="shared" si="46"/>
        <v>Vas Megyei SZC Nádasdy Tamás Technikum és Kollégium Elektronika és elektrotechnika</v>
      </c>
      <c r="F985">
        <f t="shared" si="47"/>
        <v>7</v>
      </c>
    </row>
    <row r="986" spans="1:6" x14ac:dyDescent="0.35">
      <c r="A986" t="s">
        <v>3125</v>
      </c>
      <c r="B986">
        <v>17</v>
      </c>
      <c r="D986">
        <f t="shared" si="45"/>
        <v>90</v>
      </c>
      <c r="E986" t="str">
        <f t="shared" si="46"/>
        <v>Vas Megyei SZC Nádasdy Tamás Technikum és Kollégium Gazdálkodás és menedzsment</v>
      </c>
      <c r="F986">
        <f t="shared" si="47"/>
        <v>17</v>
      </c>
    </row>
    <row r="987" spans="1:6" x14ac:dyDescent="0.35">
      <c r="A987" t="s">
        <v>3128</v>
      </c>
      <c r="B987">
        <v>12</v>
      </c>
      <c r="D987">
        <f t="shared" si="45"/>
        <v>93</v>
      </c>
      <c r="E987" t="str">
        <f t="shared" si="46"/>
        <v>Vas Megyei SZC Nádasdy Tamás Technikum és Kollégium Közlekedés és szállítmányozás</v>
      </c>
      <c r="F987">
        <f t="shared" si="47"/>
        <v>12</v>
      </c>
    </row>
    <row r="988" spans="1:6" x14ac:dyDescent="0.35">
      <c r="A988" t="s">
        <v>3129</v>
      </c>
      <c r="B988">
        <v>35</v>
      </c>
      <c r="D988">
        <f t="shared" si="45"/>
        <v>84</v>
      </c>
      <c r="E988" t="str">
        <f t="shared" si="46"/>
        <v>Vas Megyei SZC Nádasdy Tamás Technikum és Kollégium Turizmus-vendéglátás</v>
      </c>
      <c r="F988">
        <f t="shared" si="47"/>
        <v>35</v>
      </c>
    </row>
    <row r="989" spans="1:6" x14ac:dyDescent="0.35">
      <c r="A989" t="s">
        <v>3131</v>
      </c>
      <c r="B989">
        <v>13</v>
      </c>
      <c r="D989">
        <f t="shared" si="45"/>
        <v>64</v>
      </c>
      <c r="E989" t="str">
        <f t="shared" si="46"/>
        <v>Vas Megyei SZC Oladi Technikum Egészségügyi technika</v>
      </c>
      <c r="F989">
        <f t="shared" si="47"/>
        <v>13</v>
      </c>
    </row>
    <row r="990" spans="1:6" x14ac:dyDescent="0.35">
      <c r="A990" t="s">
        <v>3133</v>
      </c>
      <c r="B990">
        <v>8</v>
      </c>
      <c r="D990">
        <f t="shared" si="45"/>
        <v>50</v>
      </c>
      <c r="E990" t="str">
        <f t="shared" si="46"/>
        <v>Vas Megyei SZC Oladi Technikum Kreatív</v>
      </c>
      <c r="F990">
        <f t="shared" si="47"/>
        <v>8</v>
      </c>
    </row>
    <row r="991" spans="1:6" x14ac:dyDescent="0.35">
      <c r="A991" t="s">
        <v>3136</v>
      </c>
      <c r="B991">
        <v>22</v>
      </c>
      <c r="D991">
        <f t="shared" si="45"/>
        <v>52</v>
      </c>
      <c r="E991" t="str">
        <f t="shared" si="46"/>
        <v>Vas Megyei SZC Oladi Technikum Szépészet</v>
      </c>
      <c r="F991">
        <f t="shared" si="47"/>
        <v>22</v>
      </c>
    </row>
    <row r="992" spans="1:6" x14ac:dyDescent="0.35">
      <c r="A992" t="s">
        <v>3138</v>
      </c>
      <c r="B992">
        <v>7</v>
      </c>
      <c r="D992">
        <f t="shared" si="45"/>
        <v>102</v>
      </c>
      <c r="E992" t="str">
        <f t="shared" si="46"/>
        <v>Vas Megyei SZC Puskás Tivadar Szakképző Iskola és Kollégium Elektronika és elektrotechnika</v>
      </c>
      <c r="F992">
        <f t="shared" si="47"/>
        <v>7</v>
      </c>
    </row>
    <row r="993" spans="1:6" x14ac:dyDescent="0.35">
      <c r="A993" t="s">
        <v>3140</v>
      </c>
      <c r="B993">
        <v>8</v>
      </c>
      <c r="D993">
        <f t="shared" si="45"/>
        <v>80</v>
      </c>
      <c r="E993" t="str">
        <f t="shared" si="46"/>
        <v>Vas Megyei SZC Puskás Tivadar Szakképző Iskola és Kollégium Gépészet</v>
      </c>
      <c r="F993">
        <f t="shared" si="47"/>
        <v>8</v>
      </c>
    </row>
    <row r="994" spans="1:6" x14ac:dyDescent="0.35">
      <c r="A994" t="s">
        <v>3142</v>
      </c>
      <c r="B994">
        <v>8</v>
      </c>
      <c r="D994">
        <f t="shared" si="45"/>
        <v>64</v>
      </c>
      <c r="E994" t="str">
        <f t="shared" si="46"/>
        <v>Vas Megyei SZC Rázsó Imre Technikum Fa- és bútoripar</v>
      </c>
      <c r="F994">
        <f t="shared" si="47"/>
        <v>8</v>
      </c>
    </row>
    <row r="995" spans="1:6" x14ac:dyDescent="0.35">
      <c r="A995" t="s">
        <v>3371</v>
      </c>
      <c r="B995">
        <v>13</v>
      </c>
      <c r="D995">
        <f t="shared" si="45"/>
        <v>56</v>
      </c>
      <c r="E995" t="str">
        <f t="shared" si="46"/>
        <v>Vas Megyei SZC Rázsó Imre Technikum Gépészet</v>
      </c>
      <c r="F995">
        <f t="shared" si="47"/>
        <v>13</v>
      </c>
    </row>
    <row r="996" spans="1:6" x14ac:dyDescent="0.35">
      <c r="A996" t="s">
        <v>3146</v>
      </c>
      <c r="B996">
        <v>11</v>
      </c>
      <c r="D996">
        <f t="shared" si="45"/>
        <v>77</v>
      </c>
      <c r="E996" t="str">
        <f t="shared" si="46"/>
        <v>Vas Megyei SZC Rázsó Imre Technikum Közlekedés és szállítmányozás</v>
      </c>
      <c r="F996">
        <f t="shared" si="47"/>
        <v>11</v>
      </c>
    </row>
    <row r="997" spans="1:6" x14ac:dyDescent="0.35">
      <c r="A997" t="s">
        <v>3148</v>
      </c>
      <c r="B997">
        <v>18</v>
      </c>
      <c r="D997">
        <f t="shared" si="45"/>
        <v>81</v>
      </c>
      <c r="E997" t="str">
        <f t="shared" si="46"/>
        <v>Vas Megyei SZC Rázsó Imre Technikum Specializált gép- és járműgyártás</v>
      </c>
      <c r="F997">
        <f t="shared" si="47"/>
        <v>18</v>
      </c>
    </row>
    <row r="998" spans="1:6" x14ac:dyDescent="0.35">
      <c r="A998" t="s">
        <v>3150</v>
      </c>
      <c r="B998">
        <v>14</v>
      </c>
      <c r="D998">
        <f t="shared" si="45"/>
        <v>77</v>
      </c>
      <c r="E998" t="str">
        <f t="shared" si="46"/>
        <v>Vas Megyei SZC Sárvári Turisztikai Technikum Turizmus-vendéglátás</v>
      </c>
      <c r="F998">
        <f t="shared" si="47"/>
        <v>14</v>
      </c>
    </row>
    <row r="999" spans="1:6" x14ac:dyDescent="0.35">
      <c r="A999" t="s">
        <v>3372</v>
      </c>
      <c r="B999">
        <v>21</v>
      </c>
      <c r="D999">
        <f t="shared" si="45"/>
        <v>90</v>
      </c>
      <c r="E999" t="str">
        <f t="shared" si="46"/>
        <v>Veszprémi SZC "SÉF" Vendéglátás-Turizmus Technikum és Szakképző Iskola Kreatív</v>
      </c>
      <c r="F999">
        <f t="shared" si="47"/>
        <v>21</v>
      </c>
    </row>
    <row r="1000" spans="1:6" x14ac:dyDescent="0.35">
      <c r="A1000" t="s">
        <v>3162</v>
      </c>
      <c r="B1000">
        <v>32</v>
      </c>
      <c r="D1000">
        <f t="shared" si="45"/>
        <v>103</v>
      </c>
      <c r="E1000" t="str">
        <f t="shared" si="46"/>
        <v>Veszprémi SZC "SÉF" Vendéglátás-Turizmus Technikum és Szakképző Iskola Turizmus-vendéglátás</v>
      </c>
      <c r="F1000">
        <f t="shared" si="47"/>
        <v>32</v>
      </c>
    </row>
    <row r="1001" spans="1:6" x14ac:dyDescent="0.35">
      <c r="A1001" t="s">
        <v>3163</v>
      </c>
      <c r="B1001">
        <v>47</v>
      </c>
      <c r="D1001">
        <f t="shared" si="45"/>
        <v>107</v>
      </c>
      <c r="E1001" t="str">
        <f t="shared" si="46"/>
        <v>Veszprémi SZC Bethlen István Közgazdasági és Közigazgatási Technikum Gazdálkodás és menedzsment</v>
      </c>
      <c r="F1001">
        <f t="shared" si="47"/>
        <v>47</v>
      </c>
    </row>
    <row r="1002" spans="1:6" x14ac:dyDescent="0.35">
      <c r="A1002" t="s">
        <v>3165</v>
      </c>
      <c r="B1002">
        <v>2</v>
      </c>
      <c r="D1002">
        <f t="shared" si="45"/>
        <v>106</v>
      </c>
      <c r="E1002" t="str">
        <f t="shared" si="46"/>
        <v>Veszprémi SZC Bethlen István Közgazdasági és Közigazgatási Technikum Rendészet és közszolgálat</v>
      </c>
      <c r="F1002">
        <f t="shared" si="47"/>
        <v>2</v>
      </c>
    </row>
    <row r="1003" spans="1:6" x14ac:dyDescent="0.35">
      <c r="A1003" t="s">
        <v>3170</v>
      </c>
      <c r="B1003">
        <v>10</v>
      </c>
      <c r="D1003">
        <f t="shared" si="45"/>
        <v>51</v>
      </c>
      <c r="E1003" t="str">
        <f t="shared" si="46"/>
        <v>Veszprémi SZC Ipari Technikum Szociális</v>
      </c>
      <c r="F1003">
        <f t="shared" si="47"/>
        <v>10</v>
      </c>
    </row>
    <row r="1004" spans="1:6" x14ac:dyDescent="0.35">
      <c r="A1004" t="s">
        <v>3171</v>
      </c>
      <c r="B1004">
        <v>12</v>
      </c>
      <c r="D1004">
        <f t="shared" si="45"/>
        <v>50</v>
      </c>
      <c r="E1004" t="str">
        <f t="shared" si="46"/>
        <v>Veszprémi SZC Ipari Technikum Vegyipar</v>
      </c>
      <c r="F1004">
        <f t="shared" si="47"/>
        <v>12</v>
      </c>
    </row>
    <row r="1005" spans="1:6" x14ac:dyDescent="0.35">
      <c r="A1005" t="s">
        <v>3172</v>
      </c>
      <c r="B1005">
        <v>8</v>
      </c>
      <c r="D1005">
        <f t="shared" si="45"/>
        <v>68</v>
      </c>
      <c r="E1005" t="str">
        <f t="shared" si="46"/>
        <v>Veszprémi SZC Jendrassik-Venesz Technikum Élelmiszeripar</v>
      </c>
      <c r="F1005">
        <f t="shared" si="47"/>
        <v>8</v>
      </c>
    </row>
    <row r="1006" spans="1:6" x14ac:dyDescent="0.35">
      <c r="A1006" t="s">
        <v>3173</v>
      </c>
      <c r="B1006">
        <v>21</v>
      </c>
      <c r="D1006">
        <f t="shared" si="45"/>
        <v>62</v>
      </c>
      <c r="E1006" t="str">
        <f t="shared" si="46"/>
        <v>Veszprémi SZC Jendrassik-Venesz Technikum Gépészet</v>
      </c>
      <c r="F1006">
        <f t="shared" si="47"/>
        <v>21</v>
      </c>
    </row>
    <row r="1007" spans="1:6" x14ac:dyDescent="0.35">
      <c r="A1007" t="s">
        <v>3174</v>
      </c>
      <c r="B1007">
        <v>6</v>
      </c>
      <c r="D1007">
        <f t="shared" si="45"/>
        <v>66</v>
      </c>
      <c r="E1007" t="str">
        <f t="shared" si="46"/>
        <v>Veszprémi SZC Jendrassik-Venesz Technikum Kereskedelem</v>
      </c>
      <c r="F1007">
        <f t="shared" si="47"/>
        <v>6</v>
      </c>
    </row>
    <row r="1008" spans="1:6" x14ac:dyDescent="0.35">
      <c r="A1008" t="s">
        <v>3175</v>
      </c>
      <c r="B1008">
        <v>21</v>
      </c>
      <c r="D1008">
        <f t="shared" si="45"/>
        <v>83</v>
      </c>
      <c r="E1008" t="str">
        <f t="shared" si="46"/>
        <v>Veszprémi SZC Jendrassik-Venesz Technikum Közlekedés és szállítmányozás</v>
      </c>
      <c r="F1008">
        <f t="shared" si="47"/>
        <v>21</v>
      </c>
    </row>
    <row r="1009" spans="1:6" x14ac:dyDescent="0.35">
      <c r="A1009" t="s">
        <v>3176</v>
      </c>
      <c r="B1009">
        <v>66</v>
      </c>
      <c r="D1009">
        <f t="shared" si="45"/>
        <v>87</v>
      </c>
      <c r="E1009" t="str">
        <f t="shared" si="46"/>
        <v>Veszprémi SZC Jendrassik-Venesz Technikum Specializált gép- és járműgyártás</v>
      </c>
      <c r="F1009">
        <f t="shared" si="47"/>
        <v>66</v>
      </c>
    </row>
    <row r="1010" spans="1:6" x14ac:dyDescent="0.35">
      <c r="A1010" t="s">
        <v>3177</v>
      </c>
      <c r="B1010">
        <v>11</v>
      </c>
      <c r="D1010">
        <f t="shared" si="45"/>
        <v>74</v>
      </c>
      <c r="E1010" t="str">
        <f t="shared" si="46"/>
        <v>Veszprémi SZC Jendrassik-Venesz Technikum Turizmus-vendéglátás</v>
      </c>
      <c r="F1010">
        <f t="shared" si="47"/>
        <v>11</v>
      </c>
    </row>
    <row r="1011" spans="1:6" x14ac:dyDescent="0.35">
      <c r="A1011" t="s">
        <v>3373</v>
      </c>
      <c r="B1011">
        <v>13</v>
      </c>
      <c r="D1011">
        <f t="shared" si="45"/>
        <v>71</v>
      </c>
      <c r="E1011" t="str">
        <f t="shared" si="46"/>
        <v>Veszprémi SZC Öveges József Technikum és Kollégium Gépészet</v>
      </c>
      <c r="F1011">
        <f t="shared" si="47"/>
        <v>13</v>
      </c>
    </row>
    <row r="1012" spans="1:6" x14ac:dyDescent="0.35">
      <c r="A1012" t="s">
        <v>3180</v>
      </c>
      <c r="B1012">
        <v>7</v>
      </c>
      <c r="D1012">
        <f t="shared" si="45"/>
        <v>87</v>
      </c>
      <c r="E1012" t="str">
        <f t="shared" si="46"/>
        <v>Veszprémi SZC Öveges József Technikum és Kollégium Informatika és távközlés</v>
      </c>
      <c r="F1012">
        <f t="shared" si="47"/>
        <v>7</v>
      </c>
    </row>
    <row r="1013" spans="1:6" x14ac:dyDescent="0.35">
      <c r="A1013" t="s">
        <v>3183</v>
      </c>
      <c r="B1013">
        <v>100</v>
      </c>
      <c r="D1013">
        <f t="shared" si="45"/>
        <v>81</v>
      </c>
      <c r="E1013" t="str">
        <f t="shared" si="46"/>
        <v>Veszprémi SZC Szent-Györgyi Albert Technikum és Kollégium Egészségügy</v>
      </c>
      <c r="F1013">
        <f t="shared" si="47"/>
        <v>100</v>
      </c>
    </row>
    <row r="1014" spans="1:6" x14ac:dyDescent="0.35">
      <c r="A1014" t="s">
        <v>3184</v>
      </c>
      <c r="B1014">
        <v>13</v>
      </c>
      <c r="D1014">
        <f t="shared" si="45"/>
        <v>84</v>
      </c>
      <c r="E1014" t="str">
        <f t="shared" si="46"/>
        <v>Veszprémi SZC Szent-Györgyi Albert Technikum és Kollégium Élelmiszeripar</v>
      </c>
      <c r="F1014">
        <f t="shared" si="47"/>
        <v>13</v>
      </c>
    </row>
    <row r="1015" spans="1:6" x14ac:dyDescent="0.35">
      <c r="A1015" t="s">
        <v>3374</v>
      </c>
      <c r="B1015">
        <v>13</v>
      </c>
      <c r="D1015">
        <f t="shared" si="45"/>
        <v>79</v>
      </c>
      <c r="E1015" t="str">
        <f t="shared" si="46"/>
        <v>Veszprémi SZC Szent-Györgyi Albert Technikum és Kollégium Építőipar</v>
      </c>
      <c r="F1015">
        <f t="shared" si="47"/>
        <v>13</v>
      </c>
    </row>
    <row r="1016" spans="1:6" x14ac:dyDescent="0.35">
      <c r="A1016" t="s">
        <v>3185</v>
      </c>
      <c r="B1016">
        <v>17</v>
      </c>
      <c r="D1016">
        <f t="shared" si="45"/>
        <v>78</v>
      </c>
      <c r="E1016" t="str">
        <f t="shared" si="46"/>
        <v>Veszprémi SZC Szent-Györgyi Albert Technikum és Kollégium Gépészet</v>
      </c>
      <c r="F1016">
        <f t="shared" si="47"/>
        <v>17</v>
      </c>
    </row>
    <row r="1017" spans="1:6" x14ac:dyDescent="0.35">
      <c r="A1017" t="s">
        <v>3189</v>
      </c>
      <c r="B1017">
        <v>38</v>
      </c>
      <c r="D1017">
        <f t="shared" si="45"/>
        <v>79</v>
      </c>
      <c r="E1017" t="str">
        <f t="shared" si="46"/>
        <v>Veszprémi SZC Szent-Györgyi Albert Technikum és Kollégium Szociális</v>
      </c>
      <c r="F1017">
        <f t="shared" si="47"/>
        <v>38</v>
      </c>
    </row>
    <row r="1018" spans="1:6" x14ac:dyDescent="0.35">
      <c r="A1018" t="s">
        <v>3190</v>
      </c>
      <c r="B1018">
        <v>7</v>
      </c>
      <c r="D1018">
        <f t="shared" si="45"/>
        <v>90</v>
      </c>
      <c r="E1018" t="str">
        <f t="shared" si="46"/>
        <v>Veszprémi SZC Szent-Györgyi Albert Technikum és Kollégium Turizmus-vendéglátás</v>
      </c>
      <c r="F1018">
        <f t="shared" si="47"/>
        <v>7</v>
      </c>
    </row>
    <row r="1019" spans="1:6" x14ac:dyDescent="0.35">
      <c r="A1019" t="s">
        <v>3191</v>
      </c>
      <c r="B1019">
        <v>49</v>
      </c>
      <c r="D1019">
        <f t="shared" si="45"/>
        <v>82</v>
      </c>
      <c r="E1019" t="str">
        <f t="shared" si="46"/>
        <v>Veszprémi SZC Táncsics Mihály Technikum Elektronika és elektrotechnika</v>
      </c>
      <c r="F1019">
        <f t="shared" si="47"/>
        <v>49</v>
      </c>
    </row>
    <row r="1020" spans="1:6" x14ac:dyDescent="0.35">
      <c r="A1020" t="s">
        <v>3192</v>
      </c>
      <c r="B1020">
        <v>15</v>
      </c>
      <c r="D1020">
        <f t="shared" si="45"/>
        <v>61</v>
      </c>
      <c r="E1020" t="str">
        <f t="shared" si="46"/>
        <v>Veszprémi SZC Táncsics Mihály Technikum Építőipar</v>
      </c>
      <c r="F1020">
        <f t="shared" si="47"/>
        <v>15</v>
      </c>
    </row>
    <row r="1021" spans="1:6" x14ac:dyDescent="0.35">
      <c r="A1021" t="s">
        <v>3194</v>
      </c>
      <c r="B1021">
        <v>18</v>
      </c>
      <c r="D1021">
        <f t="shared" si="45"/>
        <v>68</v>
      </c>
      <c r="E1021" t="str">
        <f t="shared" si="46"/>
        <v>Veszprémi SZC Táncsics Mihály Technikum Fa- és bútoripar</v>
      </c>
      <c r="F1021">
        <f t="shared" si="47"/>
        <v>18</v>
      </c>
    </row>
    <row r="1022" spans="1:6" x14ac:dyDescent="0.35">
      <c r="A1022" t="s">
        <v>3195</v>
      </c>
      <c r="B1022">
        <v>11</v>
      </c>
      <c r="D1022">
        <f t="shared" si="45"/>
        <v>60</v>
      </c>
      <c r="E1022" t="str">
        <f t="shared" si="46"/>
        <v>Veszprémi SZC Táncsics Mihály Technikum Gépészet</v>
      </c>
      <c r="F1022">
        <f t="shared" si="47"/>
        <v>11</v>
      </c>
    </row>
    <row r="1023" spans="1:6" x14ac:dyDescent="0.35">
      <c r="A1023" t="s">
        <v>3197</v>
      </c>
      <c r="B1023">
        <v>24</v>
      </c>
      <c r="D1023">
        <f t="shared" si="45"/>
        <v>57</v>
      </c>
      <c r="E1023" t="str">
        <f t="shared" si="46"/>
        <v>Veszprémi SZC Táncsics Mihály Technikum Sport</v>
      </c>
      <c r="F1023">
        <f t="shared" si="47"/>
        <v>24</v>
      </c>
    </row>
    <row r="1024" spans="1:6" x14ac:dyDescent="0.35">
      <c r="A1024" t="s">
        <v>3201</v>
      </c>
      <c r="B1024">
        <v>13</v>
      </c>
      <c r="D1024">
        <f t="shared" si="45"/>
        <v>118</v>
      </c>
      <c r="E1024" t="str">
        <f t="shared" si="46"/>
        <v>Wesley János Családi Bölcsőde, Óvoda, Általános Iskola, Szakképző Iskola, Technikum és Kollégium Építőipar</v>
      </c>
      <c r="F1024">
        <f t="shared" si="47"/>
        <v>13</v>
      </c>
    </row>
    <row r="1025" spans="1:6" x14ac:dyDescent="0.35">
      <c r="A1025" t="s">
        <v>3204</v>
      </c>
      <c r="B1025">
        <v>13</v>
      </c>
      <c r="D1025">
        <f t="shared" si="45"/>
        <v>129</v>
      </c>
      <c r="E1025" t="str">
        <f t="shared" si="46"/>
        <v>Wesley János Családi Bölcsőde, Óvoda, Általános Iskola, Szakképző Iskola, Technikum és Kollégium Turizmus-vendéglátás</v>
      </c>
      <c r="F1025">
        <f t="shared" si="47"/>
        <v>13</v>
      </c>
    </row>
    <row r="1026" spans="1:6" x14ac:dyDescent="0.35">
      <c r="A1026" t="s">
        <v>3205</v>
      </c>
      <c r="B1026">
        <v>14</v>
      </c>
      <c r="D1026">
        <f t="shared" si="45"/>
        <v>100</v>
      </c>
      <c r="E1026" t="str">
        <f t="shared" si="46"/>
        <v>Wesley János Szakképző Iskola, Technikum, Gimnázium, Alapfokú Művészeti Iskola Építőipar</v>
      </c>
      <c r="F1026">
        <f t="shared" si="47"/>
        <v>14</v>
      </c>
    </row>
    <row r="1027" spans="1:6" x14ac:dyDescent="0.35">
      <c r="A1027" t="s">
        <v>3206</v>
      </c>
      <c r="B1027">
        <v>54</v>
      </c>
      <c r="D1027">
        <f t="shared" ref="D1027:D1090" si="48">LEN(A1027)</f>
        <v>115</v>
      </c>
      <c r="E1027" t="str">
        <f t="shared" ref="E1027:E1090" si="49">LEFT(A1027,D1027-12)</f>
        <v>Wesley János Szakképző Iskola, Technikum, Gimnázium, Alapfokú Művészeti Iskola Mezőgazdaság és erdészet</v>
      </c>
      <c r="F1027">
        <f t="shared" ref="F1027:F1090" si="50">B1027</f>
        <v>54</v>
      </c>
    </row>
    <row r="1028" spans="1:6" x14ac:dyDescent="0.35">
      <c r="A1028" t="s">
        <v>3207</v>
      </c>
      <c r="B1028">
        <v>24</v>
      </c>
      <c r="D1028">
        <f t="shared" si="48"/>
        <v>100</v>
      </c>
      <c r="E1028" t="str">
        <f t="shared" si="49"/>
        <v>Wesley János Szakképző Iskola, Technikum, Gimnázium, Alapfokú Művészeti Iskola Szociális</v>
      </c>
      <c r="F1028">
        <f t="shared" si="50"/>
        <v>24</v>
      </c>
    </row>
    <row r="1029" spans="1:6" x14ac:dyDescent="0.35">
      <c r="A1029" t="s">
        <v>3212</v>
      </c>
      <c r="B1029">
        <v>16</v>
      </c>
      <c r="D1029">
        <f t="shared" si="48"/>
        <v>79</v>
      </c>
      <c r="E1029" t="str">
        <f t="shared" si="49"/>
        <v>Ybl Miklós Szakgimnázium, Szakképző Iskola és Technikum Egészségügy</v>
      </c>
      <c r="F1029">
        <f t="shared" si="50"/>
        <v>16</v>
      </c>
    </row>
    <row r="1030" spans="1:6" x14ac:dyDescent="0.35">
      <c r="A1030" t="s">
        <v>3213</v>
      </c>
      <c r="B1030">
        <v>9</v>
      </c>
      <c r="D1030">
        <f t="shared" si="48"/>
        <v>77</v>
      </c>
      <c r="E1030" t="str">
        <f t="shared" si="49"/>
        <v>Ybl Miklós Szakgimnázium, Szakképző Iskola és Technikum Szociális</v>
      </c>
      <c r="F1030">
        <f t="shared" si="50"/>
        <v>9</v>
      </c>
    </row>
    <row r="1031" spans="1:6" x14ac:dyDescent="0.35">
      <c r="A1031" t="s">
        <v>3216</v>
      </c>
      <c r="B1031">
        <v>6</v>
      </c>
      <c r="D1031">
        <f t="shared" si="48"/>
        <v>84</v>
      </c>
      <c r="E1031" t="str">
        <f t="shared" si="49"/>
        <v>Zalaegerszegi SZC Báthory István Technikum Közlekedés és szállítmányozás</v>
      </c>
      <c r="F1031">
        <f t="shared" si="50"/>
        <v>6</v>
      </c>
    </row>
    <row r="1032" spans="1:6" x14ac:dyDescent="0.35">
      <c r="A1032" t="s">
        <v>3219</v>
      </c>
      <c r="B1032">
        <v>14</v>
      </c>
      <c r="D1032">
        <f t="shared" si="48"/>
        <v>75</v>
      </c>
      <c r="E1032" t="str">
        <f t="shared" si="49"/>
        <v>Zalaegerszegi SZC Báthory István Technikum Turizmus-vendéglátás</v>
      </c>
      <c r="F1032">
        <f t="shared" si="50"/>
        <v>14</v>
      </c>
    </row>
    <row r="1033" spans="1:6" x14ac:dyDescent="0.35">
      <c r="A1033" t="s">
        <v>3220</v>
      </c>
      <c r="B1033">
        <v>23</v>
      </c>
      <c r="D1033">
        <f t="shared" si="48"/>
        <v>79</v>
      </c>
      <c r="E1033" t="str">
        <f t="shared" si="49"/>
        <v>Zalaegerszegi SZC Csány László Technikum Gazdálkodás és menedzsment</v>
      </c>
      <c r="F1033">
        <f t="shared" si="50"/>
        <v>23</v>
      </c>
    </row>
    <row r="1034" spans="1:6" x14ac:dyDescent="0.35">
      <c r="A1034" t="s">
        <v>3222</v>
      </c>
      <c r="B1034">
        <v>27</v>
      </c>
      <c r="D1034">
        <f t="shared" si="48"/>
        <v>63</v>
      </c>
      <c r="E1034" t="str">
        <f t="shared" si="49"/>
        <v>Zalaegerszegi SZC Deák Ferenc Technikum Egészségügy</v>
      </c>
      <c r="F1034">
        <f t="shared" si="50"/>
        <v>27</v>
      </c>
    </row>
    <row r="1035" spans="1:6" x14ac:dyDescent="0.35">
      <c r="A1035" t="s">
        <v>3223</v>
      </c>
      <c r="B1035">
        <v>10</v>
      </c>
      <c r="D1035">
        <f t="shared" si="48"/>
        <v>68</v>
      </c>
      <c r="E1035" t="str">
        <f t="shared" si="49"/>
        <v>Zalaegerszegi SZC Deák Ferenc Technikum Fa- és bútoripar</v>
      </c>
      <c r="F1035">
        <f t="shared" si="50"/>
        <v>10</v>
      </c>
    </row>
    <row r="1036" spans="1:6" x14ac:dyDescent="0.35">
      <c r="A1036" t="s">
        <v>3229</v>
      </c>
      <c r="B1036">
        <v>20</v>
      </c>
      <c r="D1036">
        <f t="shared" si="48"/>
        <v>61</v>
      </c>
      <c r="E1036" t="str">
        <f t="shared" si="49"/>
        <v>Zalaegerszegi SZC Ganz Ábrahám Technikum Gépészet</v>
      </c>
      <c r="F1036">
        <f t="shared" si="50"/>
        <v>20</v>
      </c>
    </row>
    <row r="1037" spans="1:6" x14ac:dyDescent="0.35">
      <c r="A1037" t="s">
        <v>3233</v>
      </c>
      <c r="B1037">
        <v>6</v>
      </c>
      <c r="D1037">
        <f t="shared" si="48"/>
        <v>60</v>
      </c>
      <c r="E1037" t="str">
        <f t="shared" si="49"/>
        <v>Zalaegerszegi SZC Ganz Ábrahám Technikum Kreatív</v>
      </c>
      <c r="F1037">
        <f t="shared" si="50"/>
        <v>6</v>
      </c>
    </row>
    <row r="1038" spans="1:6" x14ac:dyDescent="0.35">
      <c r="A1038" t="s">
        <v>3235</v>
      </c>
      <c r="B1038">
        <v>32</v>
      </c>
      <c r="D1038">
        <f t="shared" si="48"/>
        <v>86</v>
      </c>
      <c r="E1038" t="str">
        <f t="shared" si="49"/>
        <v>Zalaegerszegi SZC Ganz Ábrahám Technikum Specializált gép- és járműgyártás</v>
      </c>
      <c r="F1038">
        <f t="shared" si="50"/>
        <v>32</v>
      </c>
    </row>
    <row r="1039" spans="1:6" x14ac:dyDescent="0.35">
      <c r="A1039" t="s">
        <v>3237</v>
      </c>
      <c r="B1039">
        <v>19</v>
      </c>
      <c r="D1039">
        <f t="shared" si="48"/>
        <v>107</v>
      </c>
      <c r="E1039" t="str">
        <f t="shared" si="49"/>
        <v>Zalaegerszegi SZC Keszthelyi Asbóth Sándor Technikum, Szakképző Iskola és Kollégium Egészségügy</v>
      </c>
      <c r="F1039">
        <f t="shared" si="50"/>
        <v>19</v>
      </c>
    </row>
    <row r="1040" spans="1:6" x14ac:dyDescent="0.35">
      <c r="A1040" t="s">
        <v>3238</v>
      </c>
      <c r="B1040">
        <v>28</v>
      </c>
      <c r="D1040">
        <f t="shared" si="48"/>
        <v>126</v>
      </c>
      <c r="E1040" t="str">
        <f t="shared" si="49"/>
        <v>Zalaegerszegi SZC Keszthelyi Asbóth Sándor Technikum, Szakképző Iskola és Kollégium Elektronika és elektrotechnika</v>
      </c>
      <c r="F1040">
        <f t="shared" si="50"/>
        <v>28</v>
      </c>
    </row>
    <row r="1041" spans="1:6" x14ac:dyDescent="0.35">
      <c r="A1041" t="s">
        <v>3239</v>
      </c>
      <c r="B1041">
        <v>51</v>
      </c>
      <c r="D1041">
        <f t="shared" si="48"/>
        <v>105</v>
      </c>
      <c r="E1041" t="str">
        <f t="shared" si="49"/>
        <v>Zalaegerszegi SZC Keszthelyi Asbóth Sándor Technikum, Szakképző Iskola és Kollégium Építőipar</v>
      </c>
      <c r="F1041">
        <f t="shared" si="50"/>
        <v>51</v>
      </c>
    </row>
    <row r="1042" spans="1:6" x14ac:dyDescent="0.35">
      <c r="A1042" t="s">
        <v>3240</v>
      </c>
      <c r="B1042">
        <v>1</v>
      </c>
      <c r="D1042">
        <f t="shared" si="48"/>
        <v>112</v>
      </c>
      <c r="E1042" t="str">
        <f t="shared" si="49"/>
        <v>Zalaegerszegi SZC Keszthelyi Asbóth Sándor Technikum, Szakképző Iskola és Kollégium Fa- és bútoripar</v>
      </c>
      <c r="F1042">
        <f t="shared" si="50"/>
        <v>1</v>
      </c>
    </row>
    <row r="1043" spans="1:6" x14ac:dyDescent="0.35">
      <c r="A1043" t="s">
        <v>3241</v>
      </c>
      <c r="B1043">
        <v>4</v>
      </c>
      <c r="D1043">
        <f t="shared" si="48"/>
        <v>104</v>
      </c>
      <c r="E1043" t="str">
        <f t="shared" si="49"/>
        <v>Zalaegerszegi SZC Keszthelyi Asbóth Sándor Technikum, Szakképző Iskola és Kollégium Gépészet</v>
      </c>
      <c r="F1043">
        <f t="shared" si="50"/>
        <v>4</v>
      </c>
    </row>
    <row r="1044" spans="1:6" x14ac:dyDescent="0.35">
      <c r="A1044" t="s">
        <v>3375</v>
      </c>
      <c r="B1044">
        <v>20</v>
      </c>
      <c r="D1044">
        <f t="shared" si="48"/>
        <v>125</v>
      </c>
      <c r="E1044" t="str">
        <f t="shared" si="49"/>
        <v>Zalaegerszegi SZC Keszthelyi Asbóth Sándor Technikum, Szakképző Iskola és Kollégium Közlekedés és szállítmányozás</v>
      </c>
      <c r="F1044">
        <f t="shared" si="50"/>
        <v>20</v>
      </c>
    </row>
    <row r="1045" spans="1:6" x14ac:dyDescent="0.35">
      <c r="A1045" t="s">
        <v>3243</v>
      </c>
      <c r="B1045">
        <v>13</v>
      </c>
      <c r="D1045">
        <f t="shared" si="48"/>
        <v>103</v>
      </c>
      <c r="E1045" t="str">
        <f t="shared" si="49"/>
        <v>Zalaegerszegi SZC Keszthelyi Asbóth Sándor Technikum, Szakképző Iskola és Kollégium Kreatív</v>
      </c>
      <c r="F1045">
        <f t="shared" si="50"/>
        <v>13</v>
      </c>
    </row>
    <row r="1046" spans="1:6" x14ac:dyDescent="0.35">
      <c r="A1046" t="s">
        <v>3245</v>
      </c>
      <c r="B1046">
        <v>2</v>
      </c>
      <c r="D1046">
        <f t="shared" si="48"/>
        <v>129</v>
      </c>
      <c r="E1046" t="str">
        <f t="shared" si="49"/>
        <v>Zalaegerszegi SZC Keszthelyi Asbóth Sándor Technikum, Szakképző Iskola és Kollégium Specializált gép- és járműgyártás</v>
      </c>
      <c r="F1046">
        <f t="shared" si="50"/>
        <v>2</v>
      </c>
    </row>
    <row r="1047" spans="1:6" x14ac:dyDescent="0.35">
      <c r="A1047" t="s">
        <v>3246</v>
      </c>
      <c r="B1047">
        <v>30</v>
      </c>
      <c r="D1047">
        <f t="shared" si="48"/>
        <v>105</v>
      </c>
      <c r="E1047" t="str">
        <f t="shared" si="49"/>
        <v>Zalaegerszegi SZC Keszthelyi Asbóth Sándor Technikum, Szakképző Iskola és Kollégium Szépészet</v>
      </c>
      <c r="F1047">
        <f t="shared" si="50"/>
        <v>30</v>
      </c>
    </row>
    <row r="1048" spans="1:6" x14ac:dyDescent="0.35">
      <c r="A1048" t="s">
        <v>3250</v>
      </c>
      <c r="B1048">
        <v>38</v>
      </c>
      <c r="D1048">
        <f t="shared" si="48"/>
        <v>113</v>
      </c>
      <c r="E1048" t="str">
        <f t="shared" si="49"/>
        <v>Zalaegerszegi SZC Keszthelyi Vendéglátó Technikum, Szakképző Iskola és Kollégium Turizmus-vendéglátás</v>
      </c>
      <c r="F1048">
        <f t="shared" si="50"/>
        <v>38</v>
      </c>
    </row>
    <row r="1049" spans="1:6" x14ac:dyDescent="0.35">
      <c r="A1049" t="s">
        <v>3376</v>
      </c>
      <c r="B1049">
        <v>7</v>
      </c>
      <c r="D1049">
        <f t="shared" si="48"/>
        <v>74</v>
      </c>
      <c r="E1049" t="str">
        <f t="shared" si="49"/>
        <v>Zalaegerszegi SZC Lámfalussy Sándor Szakképző Iskola Építőipar</v>
      </c>
      <c r="F1049">
        <f t="shared" si="50"/>
        <v>7</v>
      </c>
    </row>
    <row r="1050" spans="1:6" x14ac:dyDescent="0.35">
      <c r="A1050" t="s">
        <v>3253</v>
      </c>
      <c r="B1050">
        <v>1</v>
      </c>
      <c r="D1050">
        <f t="shared" si="48"/>
        <v>73</v>
      </c>
      <c r="E1050" t="str">
        <f t="shared" si="49"/>
        <v>Zalaegerszegi SZC Lámfalussy Sándor Szakképző Iskola Gépészet</v>
      </c>
      <c r="F1050">
        <f t="shared" si="50"/>
        <v>1</v>
      </c>
    </row>
    <row r="1051" spans="1:6" x14ac:dyDescent="0.35">
      <c r="A1051" t="s">
        <v>3255</v>
      </c>
      <c r="B1051">
        <v>9</v>
      </c>
      <c r="D1051">
        <f t="shared" si="48"/>
        <v>74</v>
      </c>
      <c r="E1051" t="str">
        <f t="shared" si="49"/>
        <v>Zalaegerszegi SZC Lámfalussy Sándor Szakképző Iskola Szociális</v>
      </c>
      <c r="F1051">
        <f t="shared" si="50"/>
        <v>9</v>
      </c>
    </row>
    <row r="1052" spans="1:6" x14ac:dyDescent="0.35">
      <c r="A1052" t="s">
        <v>3256</v>
      </c>
      <c r="B1052">
        <v>3</v>
      </c>
      <c r="D1052">
        <f t="shared" si="48"/>
        <v>85</v>
      </c>
      <c r="E1052" t="str">
        <f t="shared" si="49"/>
        <v>Zalaegerszegi SZC Lámfalussy Sándor Szakképző Iskola Turizmus-vendéglátás</v>
      </c>
      <c r="F1052">
        <f t="shared" si="50"/>
        <v>3</v>
      </c>
    </row>
    <row r="1053" spans="1:6" x14ac:dyDescent="0.35">
      <c r="A1053" t="s">
        <v>3257</v>
      </c>
      <c r="B1053">
        <v>62</v>
      </c>
      <c r="D1053">
        <f t="shared" si="48"/>
        <v>87</v>
      </c>
      <c r="E1053" t="str">
        <f t="shared" si="49"/>
        <v>Zalaegerszegi SZC Széchenyi István Technikum Elektronika és elektrotechnika</v>
      </c>
      <c r="F1053">
        <f t="shared" si="50"/>
        <v>62</v>
      </c>
    </row>
    <row r="1054" spans="1:6" x14ac:dyDescent="0.35">
      <c r="A1054" t="s">
        <v>3258</v>
      </c>
      <c r="B1054">
        <v>39</v>
      </c>
      <c r="D1054">
        <f t="shared" si="48"/>
        <v>66</v>
      </c>
      <c r="E1054" t="str">
        <f t="shared" si="49"/>
        <v>Zalaegerszegi SZC Széchenyi István Technikum Építőipar</v>
      </c>
      <c r="F1054">
        <f t="shared" si="50"/>
        <v>39</v>
      </c>
    </row>
    <row r="1055" spans="1:6" x14ac:dyDescent="0.35">
      <c r="A1055" t="s">
        <v>3259</v>
      </c>
      <c r="B1055">
        <v>7</v>
      </c>
      <c r="D1055">
        <f t="shared" si="48"/>
        <v>71</v>
      </c>
      <c r="E1055" t="str">
        <f t="shared" si="49"/>
        <v>Zalaegerszegi SZC Széchenyi István Technikum Épületgépészet</v>
      </c>
      <c r="F1055">
        <f t="shared" si="50"/>
        <v>7</v>
      </c>
    </row>
    <row r="1056" spans="1:6" x14ac:dyDescent="0.35">
      <c r="A1056" t="s">
        <v>772</v>
      </c>
      <c r="B1056">
        <v>37360</v>
      </c>
      <c r="D1056">
        <f t="shared" si="48"/>
        <v>9</v>
      </c>
      <c r="E1056" t="e">
        <f t="shared" si="49"/>
        <v>#VALUE!</v>
      </c>
      <c r="F1056">
        <f t="shared" si="50"/>
        <v>37360</v>
      </c>
    </row>
    <row r="1057" spans="4:6" x14ac:dyDescent="0.35">
      <c r="D1057">
        <f t="shared" si="48"/>
        <v>0</v>
      </c>
      <c r="E1057" t="e">
        <f t="shared" si="49"/>
        <v>#VALUE!</v>
      </c>
      <c r="F1057">
        <f t="shared" si="50"/>
        <v>0</v>
      </c>
    </row>
    <row r="1058" spans="4:6" x14ac:dyDescent="0.35">
      <c r="D1058">
        <f t="shared" si="48"/>
        <v>0</v>
      </c>
      <c r="E1058" t="e">
        <f t="shared" si="49"/>
        <v>#VALUE!</v>
      </c>
      <c r="F1058">
        <f t="shared" si="50"/>
        <v>0</v>
      </c>
    </row>
    <row r="1059" spans="4:6" x14ac:dyDescent="0.35">
      <c r="D1059">
        <f t="shared" si="48"/>
        <v>0</v>
      </c>
      <c r="E1059" t="e">
        <f t="shared" si="49"/>
        <v>#VALUE!</v>
      </c>
      <c r="F1059">
        <f t="shared" si="50"/>
        <v>0</v>
      </c>
    </row>
    <row r="1060" spans="4:6" x14ac:dyDescent="0.35">
      <c r="D1060">
        <f t="shared" si="48"/>
        <v>0</v>
      </c>
      <c r="E1060" t="e">
        <f t="shared" si="49"/>
        <v>#VALUE!</v>
      </c>
      <c r="F1060">
        <f t="shared" si="50"/>
        <v>0</v>
      </c>
    </row>
    <row r="1061" spans="4:6" x14ac:dyDescent="0.35">
      <c r="D1061">
        <f t="shared" si="48"/>
        <v>0</v>
      </c>
      <c r="E1061" t="e">
        <f t="shared" si="49"/>
        <v>#VALUE!</v>
      </c>
      <c r="F1061">
        <f t="shared" si="50"/>
        <v>0</v>
      </c>
    </row>
    <row r="1062" spans="4:6" x14ac:dyDescent="0.35">
      <c r="D1062">
        <f t="shared" si="48"/>
        <v>0</v>
      </c>
      <c r="E1062" t="e">
        <f t="shared" si="49"/>
        <v>#VALUE!</v>
      </c>
      <c r="F1062">
        <f t="shared" si="50"/>
        <v>0</v>
      </c>
    </row>
    <row r="1063" spans="4:6" x14ac:dyDescent="0.35">
      <c r="D1063">
        <f t="shared" si="48"/>
        <v>0</v>
      </c>
      <c r="E1063" t="e">
        <f t="shared" si="49"/>
        <v>#VALUE!</v>
      </c>
      <c r="F1063">
        <f t="shared" si="50"/>
        <v>0</v>
      </c>
    </row>
    <row r="1064" spans="4:6" x14ac:dyDescent="0.35">
      <c r="D1064">
        <f t="shared" si="48"/>
        <v>0</v>
      </c>
      <c r="E1064" t="e">
        <f t="shared" si="49"/>
        <v>#VALUE!</v>
      </c>
      <c r="F1064">
        <f t="shared" si="50"/>
        <v>0</v>
      </c>
    </row>
    <row r="1065" spans="4:6" x14ac:dyDescent="0.35">
      <c r="D1065">
        <f t="shared" si="48"/>
        <v>0</v>
      </c>
      <c r="E1065" t="e">
        <f t="shared" si="49"/>
        <v>#VALUE!</v>
      </c>
      <c r="F1065">
        <f t="shared" si="50"/>
        <v>0</v>
      </c>
    </row>
    <row r="1066" spans="4:6" x14ac:dyDescent="0.35">
      <c r="D1066">
        <f t="shared" si="48"/>
        <v>0</v>
      </c>
      <c r="E1066" t="e">
        <f t="shared" si="49"/>
        <v>#VALUE!</v>
      </c>
      <c r="F1066">
        <f t="shared" si="50"/>
        <v>0</v>
      </c>
    </row>
    <row r="1067" spans="4:6" x14ac:dyDescent="0.35">
      <c r="D1067">
        <f t="shared" si="48"/>
        <v>0</v>
      </c>
      <c r="E1067" t="e">
        <f t="shared" si="49"/>
        <v>#VALUE!</v>
      </c>
      <c r="F1067">
        <f t="shared" si="50"/>
        <v>0</v>
      </c>
    </row>
    <row r="1068" spans="4:6" x14ac:dyDescent="0.35">
      <c r="D1068">
        <f t="shared" si="48"/>
        <v>0</v>
      </c>
      <c r="E1068" t="e">
        <f t="shared" si="49"/>
        <v>#VALUE!</v>
      </c>
      <c r="F1068">
        <f t="shared" si="50"/>
        <v>0</v>
      </c>
    </row>
    <row r="1069" spans="4:6" x14ac:dyDescent="0.35">
      <c r="D1069">
        <f t="shared" si="48"/>
        <v>0</v>
      </c>
      <c r="E1069" t="e">
        <f t="shared" si="49"/>
        <v>#VALUE!</v>
      </c>
      <c r="F1069">
        <f t="shared" si="50"/>
        <v>0</v>
      </c>
    </row>
    <row r="1070" spans="4:6" x14ac:dyDescent="0.35">
      <c r="D1070">
        <f t="shared" si="48"/>
        <v>0</v>
      </c>
      <c r="E1070" t="e">
        <f t="shared" si="49"/>
        <v>#VALUE!</v>
      </c>
      <c r="F1070">
        <f t="shared" si="50"/>
        <v>0</v>
      </c>
    </row>
    <row r="1071" spans="4:6" x14ac:dyDescent="0.35">
      <c r="D1071">
        <f t="shared" si="48"/>
        <v>0</v>
      </c>
      <c r="E1071" t="e">
        <f t="shared" si="49"/>
        <v>#VALUE!</v>
      </c>
      <c r="F1071">
        <f t="shared" si="50"/>
        <v>0</v>
      </c>
    </row>
    <row r="1072" spans="4:6" x14ac:dyDescent="0.35">
      <c r="D1072">
        <f t="shared" si="48"/>
        <v>0</v>
      </c>
      <c r="E1072" t="e">
        <f t="shared" si="49"/>
        <v>#VALUE!</v>
      </c>
      <c r="F1072">
        <f t="shared" si="50"/>
        <v>0</v>
      </c>
    </row>
    <row r="1073" spans="4:6" x14ac:dyDescent="0.35">
      <c r="D1073">
        <f t="shared" si="48"/>
        <v>0</v>
      </c>
      <c r="E1073" t="e">
        <f t="shared" si="49"/>
        <v>#VALUE!</v>
      </c>
      <c r="F1073">
        <f t="shared" si="50"/>
        <v>0</v>
      </c>
    </row>
    <row r="1074" spans="4:6" x14ac:dyDescent="0.35">
      <c r="D1074">
        <f t="shared" si="48"/>
        <v>0</v>
      </c>
      <c r="E1074" t="e">
        <f t="shared" si="49"/>
        <v>#VALUE!</v>
      </c>
      <c r="F1074">
        <f t="shared" si="50"/>
        <v>0</v>
      </c>
    </row>
    <row r="1075" spans="4:6" x14ac:dyDescent="0.35">
      <c r="D1075">
        <f t="shared" si="48"/>
        <v>0</v>
      </c>
      <c r="E1075" t="e">
        <f t="shared" si="49"/>
        <v>#VALUE!</v>
      </c>
      <c r="F1075">
        <f t="shared" si="50"/>
        <v>0</v>
      </c>
    </row>
    <row r="1076" spans="4:6" x14ac:dyDescent="0.35">
      <c r="D1076">
        <f t="shared" si="48"/>
        <v>0</v>
      </c>
      <c r="E1076" t="e">
        <f t="shared" si="49"/>
        <v>#VALUE!</v>
      </c>
      <c r="F1076">
        <f t="shared" si="50"/>
        <v>0</v>
      </c>
    </row>
    <row r="1077" spans="4:6" x14ac:dyDescent="0.35">
      <c r="D1077">
        <f t="shared" si="48"/>
        <v>0</v>
      </c>
      <c r="E1077" t="e">
        <f t="shared" si="49"/>
        <v>#VALUE!</v>
      </c>
      <c r="F1077">
        <f t="shared" si="50"/>
        <v>0</v>
      </c>
    </row>
    <row r="1078" spans="4:6" x14ac:dyDescent="0.35">
      <c r="D1078">
        <f t="shared" si="48"/>
        <v>0</v>
      </c>
      <c r="E1078" t="e">
        <f t="shared" si="49"/>
        <v>#VALUE!</v>
      </c>
      <c r="F1078">
        <f t="shared" si="50"/>
        <v>0</v>
      </c>
    </row>
    <row r="1079" spans="4:6" x14ac:dyDescent="0.35">
      <c r="D1079">
        <f t="shared" si="48"/>
        <v>0</v>
      </c>
      <c r="E1079" t="e">
        <f t="shared" si="49"/>
        <v>#VALUE!</v>
      </c>
      <c r="F1079">
        <f t="shared" si="50"/>
        <v>0</v>
      </c>
    </row>
    <row r="1080" spans="4:6" x14ac:dyDescent="0.35">
      <c r="D1080">
        <f t="shared" si="48"/>
        <v>0</v>
      </c>
      <c r="E1080" t="e">
        <f t="shared" si="49"/>
        <v>#VALUE!</v>
      </c>
      <c r="F1080">
        <f t="shared" si="50"/>
        <v>0</v>
      </c>
    </row>
    <row r="1081" spans="4:6" x14ac:dyDescent="0.35">
      <c r="D1081">
        <f t="shared" si="48"/>
        <v>0</v>
      </c>
      <c r="E1081" t="e">
        <f t="shared" si="49"/>
        <v>#VALUE!</v>
      </c>
      <c r="F1081">
        <f t="shared" si="50"/>
        <v>0</v>
      </c>
    </row>
    <row r="1082" spans="4:6" x14ac:dyDescent="0.35">
      <c r="D1082">
        <f t="shared" si="48"/>
        <v>0</v>
      </c>
      <c r="E1082" t="e">
        <f t="shared" si="49"/>
        <v>#VALUE!</v>
      </c>
      <c r="F1082">
        <f t="shared" si="50"/>
        <v>0</v>
      </c>
    </row>
    <row r="1083" spans="4:6" x14ac:dyDescent="0.35">
      <c r="D1083">
        <f t="shared" si="48"/>
        <v>0</v>
      </c>
      <c r="E1083" t="e">
        <f t="shared" si="49"/>
        <v>#VALUE!</v>
      </c>
      <c r="F1083">
        <f t="shared" si="50"/>
        <v>0</v>
      </c>
    </row>
    <row r="1084" spans="4:6" x14ac:dyDescent="0.35">
      <c r="D1084">
        <f t="shared" si="48"/>
        <v>0</v>
      </c>
      <c r="E1084" t="e">
        <f t="shared" si="49"/>
        <v>#VALUE!</v>
      </c>
      <c r="F1084">
        <f t="shared" si="50"/>
        <v>0</v>
      </c>
    </row>
    <row r="1085" spans="4:6" x14ac:dyDescent="0.35">
      <c r="D1085">
        <f t="shared" si="48"/>
        <v>0</v>
      </c>
      <c r="E1085" t="e">
        <f t="shared" si="49"/>
        <v>#VALUE!</v>
      </c>
      <c r="F1085">
        <f t="shared" si="50"/>
        <v>0</v>
      </c>
    </row>
    <row r="1086" spans="4:6" x14ac:dyDescent="0.35">
      <c r="D1086">
        <f t="shared" si="48"/>
        <v>0</v>
      </c>
      <c r="E1086" t="e">
        <f t="shared" si="49"/>
        <v>#VALUE!</v>
      </c>
      <c r="F1086">
        <f t="shared" si="50"/>
        <v>0</v>
      </c>
    </row>
    <row r="1087" spans="4:6" x14ac:dyDescent="0.35">
      <c r="D1087">
        <f t="shared" si="48"/>
        <v>0</v>
      </c>
      <c r="E1087" t="e">
        <f t="shared" si="49"/>
        <v>#VALUE!</v>
      </c>
      <c r="F1087">
        <f t="shared" si="50"/>
        <v>0</v>
      </c>
    </row>
    <row r="1088" spans="4:6" x14ac:dyDescent="0.35">
      <c r="D1088">
        <f t="shared" si="48"/>
        <v>0</v>
      </c>
      <c r="E1088" t="e">
        <f t="shared" si="49"/>
        <v>#VALUE!</v>
      </c>
      <c r="F1088">
        <f t="shared" si="50"/>
        <v>0</v>
      </c>
    </row>
    <row r="1089" spans="4:6" x14ac:dyDescent="0.35">
      <c r="D1089">
        <f t="shared" si="48"/>
        <v>0</v>
      </c>
      <c r="E1089" t="e">
        <f t="shared" si="49"/>
        <v>#VALUE!</v>
      </c>
      <c r="F1089">
        <f t="shared" si="50"/>
        <v>0</v>
      </c>
    </row>
    <row r="1090" spans="4:6" x14ac:dyDescent="0.35">
      <c r="D1090">
        <f t="shared" si="48"/>
        <v>0</v>
      </c>
      <c r="E1090" t="e">
        <f t="shared" si="49"/>
        <v>#VALUE!</v>
      </c>
      <c r="F1090">
        <f t="shared" si="50"/>
        <v>0</v>
      </c>
    </row>
    <row r="1091" spans="4:6" x14ac:dyDescent="0.35">
      <c r="D1091">
        <f t="shared" ref="D1091:D1154" si="51">LEN(A1091)</f>
        <v>0</v>
      </c>
      <c r="E1091" t="e">
        <f t="shared" ref="E1091:E1154" si="52">LEFT(A1091,D1091-12)</f>
        <v>#VALUE!</v>
      </c>
      <c r="F1091">
        <f t="shared" ref="F1091:F1154" si="53">B1091</f>
        <v>0</v>
      </c>
    </row>
    <row r="1092" spans="4:6" x14ac:dyDescent="0.35">
      <c r="D1092">
        <f t="shared" si="51"/>
        <v>0</v>
      </c>
      <c r="E1092" t="e">
        <f t="shared" si="52"/>
        <v>#VALUE!</v>
      </c>
      <c r="F1092">
        <f t="shared" si="53"/>
        <v>0</v>
      </c>
    </row>
    <row r="1093" spans="4:6" x14ac:dyDescent="0.35">
      <c r="D1093">
        <f t="shared" si="51"/>
        <v>0</v>
      </c>
      <c r="E1093" t="e">
        <f t="shared" si="52"/>
        <v>#VALUE!</v>
      </c>
      <c r="F1093">
        <f t="shared" si="53"/>
        <v>0</v>
      </c>
    </row>
    <row r="1094" spans="4:6" x14ac:dyDescent="0.35">
      <c r="D1094">
        <f t="shared" si="51"/>
        <v>0</v>
      </c>
      <c r="E1094" t="e">
        <f t="shared" si="52"/>
        <v>#VALUE!</v>
      </c>
      <c r="F1094">
        <f t="shared" si="53"/>
        <v>0</v>
      </c>
    </row>
    <row r="1095" spans="4:6" x14ac:dyDescent="0.35">
      <c r="D1095">
        <f t="shared" si="51"/>
        <v>0</v>
      </c>
      <c r="E1095" t="e">
        <f t="shared" si="52"/>
        <v>#VALUE!</v>
      </c>
      <c r="F1095">
        <f t="shared" si="53"/>
        <v>0</v>
      </c>
    </row>
    <row r="1096" spans="4:6" x14ac:dyDescent="0.35">
      <c r="D1096">
        <f t="shared" si="51"/>
        <v>0</v>
      </c>
      <c r="E1096" t="e">
        <f t="shared" si="52"/>
        <v>#VALUE!</v>
      </c>
      <c r="F1096">
        <f t="shared" si="53"/>
        <v>0</v>
      </c>
    </row>
    <row r="1097" spans="4:6" x14ac:dyDescent="0.35">
      <c r="D1097">
        <f t="shared" si="51"/>
        <v>0</v>
      </c>
      <c r="E1097" t="e">
        <f t="shared" si="52"/>
        <v>#VALUE!</v>
      </c>
      <c r="F1097">
        <f t="shared" si="53"/>
        <v>0</v>
      </c>
    </row>
    <row r="1098" spans="4:6" x14ac:dyDescent="0.35">
      <c r="D1098">
        <f t="shared" si="51"/>
        <v>0</v>
      </c>
      <c r="E1098" t="e">
        <f t="shared" si="52"/>
        <v>#VALUE!</v>
      </c>
      <c r="F1098">
        <f t="shared" si="53"/>
        <v>0</v>
      </c>
    </row>
    <row r="1099" spans="4:6" x14ac:dyDescent="0.35">
      <c r="D1099">
        <f t="shared" si="51"/>
        <v>0</v>
      </c>
      <c r="E1099" t="e">
        <f t="shared" si="52"/>
        <v>#VALUE!</v>
      </c>
      <c r="F1099">
        <f t="shared" si="53"/>
        <v>0</v>
      </c>
    </row>
    <row r="1100" spans="4:6" x14ac:dyDescent="0.35">
      <c r="D1100">
        <f t="shared" si="51"/>
        <v>0</v>
      </c>
      <c r="E1100" t="e">
        <f t="shared" si="52"/>
        <v>#VALUE!</v>
      </c>
      <c r="F1100">
        <f t="shared" si="53"/>
        <v>0</v>
      </c>
    </row>
    <row r="1101" spans="4:6" x14ac:dyDescent="0.35">
      <c r="D1101">
        <f t="shared" si="51"/>
        <v>0</v>
      </c>
      <c r="E1101" t="e">
        <f t="shared" si="52"/>
        <v>#VALUE!</v>
      </c>
      <c r="F1101">
        <f t="shared" si="53"/>
        <v>0</v>
      </c>
    </row>
    <row r="1102" spans="4:6" x14ac:dyDescent="0.35">
      <c r="D1102">
        <f t="shared" si="51"/>
        <v>0</v>
      </c>
      <c r="E1102" t="e">
        <f t="shared" si="52"/>
        <v>#VALUE!</v>
      </c>
      <c r="F1102">
        <f t="shared" si="53"/>
        <v>0</v>
      </c>
    </row>
    <row r="1103" spans="4:6" x14ac:dyDescent="0.35">
      <c r="D1103">
        <f t="shared" si="51"/>
        <v>0</v>
      </c>
      <c r="E1103" t="e">
        <f t="shared" si="52"/>
        <v>#VALUE!</v>
      </c>
      <c r="F1103">
        <f t="shared" si="53"/>
        <v>0</v>
      </c>
    </row>
    <row r="1104" spans="4:6" x14ac:dyDescent="0.35">
      <c r="D1104">
        <f t="shared" si="51"/>
        <v>0</v>
      </c>
      <c r="E1104" t="e">
        <f t="shared" si="52"/>
        <v>#VALUE!</v>
      </c>
      <c r="F1104">
        <f t="shared" si="53"/>
        <v>0</v>
      </c>
    </row>
    <row r="1105" spans="4:6" x14ac:dyDescent="0.35">
      <c r="D1105">
        <f t="shared" si="51"/>
        <v>0</v>
      </c>
      <c r="E1105" t="e">
        <f t="shared" si="52"/>
        <v>#VALUE!</v>
      </c>
      <c r="F1105">
        <f t="shared" si="53"/>
        <v>0</v>
      </c>
    </row>
    <row r="1106" spans="4:6" x14ac:dyDescent="0.35">
      <c r="D1106">
        <f t="shared" si="51"/>
        <v>0</v>
      </c>
      <c r="E1106" t="e">
        <f t="shared" si="52"/>
        <v>#VALUE!</v>
      </c>
      <c r="F1106">
        <f t="shared" si="53"/>
        <v>0</v>
      </c>
    </row>
    <row r="1107" spans="4:6" x14ac:dyDescent="0.35">
      <c r="D1107">
        <f t="shared" si="51"/>
        <v>0</v>
      </c>
      <c r="E1107" t="e">
        <f t="shared" si="52"/>
        <v>#VALUE!</v>
      </c>
      <c r="F1107">
        <f t="shared" si="53"/>
        <v>0</v>
      </c>
    </row>
    <row r="1108" spans="4:6" x14ac:dyDescent="0.35">
      <c r="D1108">
        <f t="shared" si="51"/>
        <v>0</v>
      </c>
      <c r="E1108" t="e">
        <f t="shared" si="52"/>
        <v>#VALUE!</v>
      </c>
      <c r="F1108">
        <f t="shared" si="53"/>
        <v>0</v>
      </c>
    </row>
    <row r="1109" spans="4:6" x14ac:dyDescent="0.35">
      <c r="D1109">
        <f t="shared" si="51"/>
        <v>0</v>
      </c>
      <c r="E1109" t="e">
        <f t="shared" si="52"/>
        <v>#VALUE!</v>
      </c>
      <c r="F1109">
        <f t="shared" si="53"/>
        <v>0</v>
      </c>
    </row>
    <row r="1110" spans="4:6" x14ac:dyDescent="0.35">
      <c r="D1110">
        <f t="shared" si="51"/>
        <v>0</v>
      </c>
      <c r="E1110" t="e">
        <f t="shared" si="52"/>
        <v>#VALUE!</v>
      </c>
      <c r="F1110">
        <f t="shared" si="53"/>
        <v>0</v>
      </c>
    </row>
    <row r="1111" spans="4:6" x14ac:dyDescent="0.35">
      <c r="D1111">
        <f t="shared" si="51"/>
        <v>0</v>
      </c>
      <c r="E1111" t="e">
        <f t="shared" si="52"/>
        <v>#VALUE!</v>
      </c>
      <c r="F1111">
        <f t="shared" si="53"/>
        <v>0</v>
      </c>
    </row>
    <row r="1112" spans="4:6" x14ac:dyDescent="0.35">
      <c r="D1112">
        <f t="shared" si="51"/>
        <v>0</v>
      </c>
      <c r="E1112" t="e">
        <f t="shared" si="52"/>
        <v>#VALUE!</v>
      </c>
      <c r="F1112">
        <f t="shared" si="53"/>
        <v>0</v>
      </c>
    </row>
    <row r="1113" spans="4:6" x14ac:dyDescent="0.35">
      <c r="D1113">
        <f t="shared" si="51"/>
        <v>0</v>
      </c>
      <c r="E1113" t="e">
        <f t="shared" si="52"/>
        <v>#VALUE!</v>
      </c>
      <c r="F1113">
        <f t="shared" si="53"/>
        <v>0</v>
      </c>
    </row>
    <row r="1114" spans="4:6" x14ac:dyDescent="0.35">
      <c r="D1114">
        <f t="shared" si="51"/>
        <v>0</v>
      </c>
      <c r="E1114" t="e">
        <f t="shared" si="52"/>
        <v>#VALUE!</v>
      </c>
      <c r="F1114">
        <f t="shared" si="53"/>
        <v>0</v>
      </c>
    </row>
    <row r="1115" spans="4:6" x14ac:dyDescent="0.35">
      <c r="D1115">
        <f t="shared" si="51"/>
        <v>0</v>
      </c>
      <c r="E1115" t="e">
        <f t="shared" si="52"/>
        <v>#VALUE!</v>
      </c>
      <c r="F1115">
        <f t="shared" si="53"/>
        <v>0</v>
      </c>
    </row>
    <row r="1116" spans="4:6" x14ac:dyDescent="0.35">
      <c r="D1116">
        <f t="shared" si="51"/>
        <v>0</v>
      </c>
      <c r="E1116" t="e">
        <f t="shared" si="52"/>
        <v>#VALUE!</v>
      </c>
      <c r="F1116">
        <f t="shared" si="53"/>
        <v>0</v>
      </c>
    </row>
    <row r="1117" spans="4:6" x14ac:dyDescent="0.35">
      <c r="D1117">
        <f t="shared" si="51"/>
        <v>0</v>
      </c>
      <c r="E1117" t="e">
        <f t="shared" si="52"/>
        <v>#VALUE!</v>
      </c>
      <c r="F1117">
        <f t="shared" si="53"/>
        <v>0</v>
      </c>
    </row>
    <row r="1118" spans="4:6" x14ac:dyDescent="0.35">
      <c r="D1118">
        <f t="shared" si="51"/>
        <v>0</v>
      </c>
      <c r="E1118" t="e">
        <f t="shared" si="52"/>
        <v>#VALUE!</v>
      </c>
      <c r="F1118">
        <f t="shared" si="53"/>
        <v>0</v>
      </c>
    </row>
    <row r="1119" spans="4:6" x14ac:dyDescent="0.35">
      <c r="D1119">
        <f t="shared" si="51"/>
        <v>0</v>
      </c>
      <c r="E1119" t="e">
        <f t="shared" si="52"/>
        <v>#VALUE!</v>
      </c>
      <c r="F1119">
        <f t="shared" si="53"/>
        <v>0</v>
      </c>
    </row>
    <row r="1120" spans="4:6" x14ac:dyDescent="0.35">
      <c r="D1120">
        <f t="shared" si="51"/>
        <v>0</v>
      </c>
      <c r="E1120" t="e">
        <f t="shared" si="52"/>
        <v>#VALUE!</v>
      </c>
      <c r="F1120">
        <f t="shared" si="53"/>
        <v>0</v>
      </c>
    </row>
    <row r="1121" spans="4:6" x14ac:dyDescent="0.35">
      <c r="D1121">
        <f t="shared" si="51"/>
        <v>0</v>
      </c>
      <c r="E1121" t="e">
        <f t="shared" si="52"/>
        <v>#VALUE!</v>
      </c>
      <c r="F1121">
        <f t="shared" si="53"/>
        <v>0</v>
      </c>
    </row>
    <row r="1122" spans="4:6" x14ac:dyDescent="0.35">
      <c r="D1122">
        <f t="shared" si="51"/>
        <v>0</v>
      </c>
      <c r="E1122" t="e">
        <f t="shared" si="52"/>
        <v>#VALUE!</v>
      </c>
      <c r="F1122">
        <f t="shared" si="53"/>
        <v>0</v>
      </c>
    </row>
    <row r="1123" spans="4:6" x14ac:dyDescent="0.35">
      <c r="D1123">
        <f t="shared" si="51"/>
        <v>0</v>
      </c>
      <c r="E1123" t="e">
        <f t="shared" si="52"/>
        <v>#VALUE!</v>
      </c>
      <c r="F1123">
        <f t="shared" si="53"/>
        <v>0</v>
      </c>
    </row>
    <row r="1124" spans="4:6" x14ac:dyDescent="0.35">
      <c r="D1124">
        <f t="shared" si="51"/>
        <v>0</v>
      </c>
      <c r="E1124" t="e">
        <f t="shared" si="52"/>
        <v>#VALUE!</v>
      </c>
      <c r="F1124">
        <f t="shared" si="53"/>
        <v>0</v>
      </c>
    </row>
    <row r="1125" spans="4:6" x14ac:dyDescent="0.35">
      <c r="D1125">
        <f t="shared" si="51"/>
        <v>0</v>
      </c>
      <c r="E1125" t="e">
        <f t="shared" si="52"/>
        <v>#VALUE!</v>
      </c>
      <c r="F1125">
        <f t="shared" si="53"/>
        <v>0</v>
      </c>
    </row>
    <row r="1126" spans="4:6" x14ac:dyDescent="0.35">
      <c r="D1126">
        <f t="shared" si="51"/>
        <v>0</v>
      </c>
      <c r="E1126" t="e">
        <f t="shared" si="52"/>
        <v>#VALUE!</v>
      </c>
      <c r="F1126">
        <f t="shared" si="53"/>
        <v>0</v>
      </c>
    </row>
    <row r="1127" spans="4:6" x14ac:dyDescent="0.35">
      <c r="D1127">
        <f t="shared" si="51"/>
        <v>0</v>
      </c>
      <c r="E1127" t="e">
        <f t="shared" si="52"/>
        <v>#VALUE!</v>
      </c>
      <c r="F1127">
        <f t="shared" si="53"/>
        <v>0</v>
      </c>
    </row>
    <row r="1128" spans="4:6" x14ac:dyDescent="0.35">
      <c r="D1128">
        <f t="shared" si="51"/>
        <v>0</v>
      </c>
      <c r="E1128" t="e">
        <f t="shared" si="52"/>
        <v>#VALUE!</v>
      </c>
      <c r="F1128">
        <f t="shared" si="53"/>
        <v>0</v>
      </c>
    </row>
    <row r="1129" spans="4:6" x14ac:dyDescent="0.35">
      <c r="D1129">
        <f t="shared" si="51"/>
        <v>0</v>
      </c>
      <c r="E1129" t="e">
        <f t="shared" si="52"/>
        <v>#VALUE!</v>
      </c>
      <c r="F1129">
        <f t="shared" si="53"/>
        <v>0</v>
      </c>
    </row>
    <row r="1130" spans="4:6" x14ac:dyDescent="0.35">
      <c r="D1130">
        <f t="shared" si="51"/>
        <v>0</v>
      </c>
      <c r="E1130" t="e">
        <f t="shared" si="52"/>
        <v>#VALUE!</v>
      </c>
      <c r="F1130">
        <f t="shared" si="53"/>
        <v>0</v>
      </c>
    </row>
    <row r="1131" spans="4:6" x14ac:dyDescent="0.35">
      <c r="D1131">
        <f t="shared" si="51"/>
        <v>0</v>
      </c>
      <c r="E1131" t="e">
        <f t="shared" si="52"/>
        <v>#VALUE!</v>
      </c>
      <c r="F1131">
        <f t="shared" si="53"/>
        <v>0</v>
      </c>
    </row>
    <row r="1132" spans="4:6" x14ac:dyDescent="0.35">
      <c r="D1132">
        <f t="shared" si="51"/>
        <v>0</v>
      </c>
      <c r="E1132" t="e">
        <f t="shared" si="52"/>
        <v>#VALUE!</v>
      </c>
      <c r="F1132">
        <f t="shared" si="53"/>
        <v>0</v>
      </c>
    </row>
    <row r="1133" spans="4:6" x14ac:dyDescent="0.35">
      <c r="D1133">
        <f t="shared" si="51"/>
        <v>0</v>
      </c>
      <c r="E1133" t="e">
        <f t="shared" si="52"/>
        <v>#VALUE!</v>
      </c>
      <c r="F1133">
        <f t="shared" si="53"/>
        <v>0</v>
      </c>
    </row>
    <row r="1134" spans="4:6" x14ac:dyDescent="0.35">
      <c r="D1134">
        <f t="shared" si="51"/>
        <v>0</v>
      </c>
      <c r="E1134" t="e">
        <f t="shared" si="52"/>
        <v>#VALUE!</v>
      </c>
      <c r="F1134">
        <f t="shared" si="53"/>
        <v>0</v>
      </c>
    </row>
    <row r="1135" spans="4:6" x14ac:dyDescent="0.35">
      <c r="D1135">
        <f t="shared" si="51"/>
        <v>0</v>
      </c>
      <c r="E1135" t="e">
        <f t="shared" si="52"/>
        <v>#VALUE!</v>
      </c>
      <c r="F1135">
        <f t="shared" si="53"/>
        <v>0</v>
      </c>
    </row>
    <row r="1136" spans="4:6" x14ac:dyDescent="0.35">
      <c r="D1136">
        <f t="shared" si="51"/>
        <v>0</v>
      </c>
      <c r="E1136" t="e">
        <f t="shared" si="52"/>
        <v>#VALUE!</v>
      </c>
      <c r="F1136">
        <f t="shared" si="53"/>
        <v>0</v>
      </c>
    </row>
    <row r="1137" spans="4:6" x14ac:dyDescent="0.35">
      <c r="D1137">
        <f t="shared" si="51"/>
        <v>0</v>
      </c>
      <c r="E1137" t="e">
        <f t="shared" si="52"/>
        <v>#VALUE!</v>
      </c>
      <c r="F1137">
        <f t="shared" si="53"/>
        <v>0</v>
      </c>
    </row>
    <row r="1138" spans="4:6" x14ac:dyDescent="0.35">
      <c r="D1138">
        <f t="shared" si="51"/>
        <v>0</v>
      </c>
      <c r="E1138" t="e">
        <f t="shared" si="52"/>
        <v>#VALUE!</v>
      </c>
      <c r="F1138">
        <f t="shared" si="53"/>
        <v>0</v>
      </c>
    </row>
    <row r="1139" spans="4:6" x14ac:dyDescent="0.35">
      <c r="D1139">
        <f t="shared" si="51"/>
        <v>0</v>
      </c>
      <c r="E1139" t="e">
        <f t="shared" si="52"/>
        <v>#VALUE!</v>
      </c>
      <c r="F1139">
        <f t="shared" si="53"/>
        <v>0</v>
      </c>
    </row>
    <row r="1140" spans="4:6" x14ac:dyDescent="0.35">
      <c r="D1140">
        <f t="shared" si="51"/>
        <v>0</v>
      </c>
      <c r="E1140" t="e">
        <f t="shared" si="52"/>
        <v>#VALUE!</v>
      </c>
      <c r="F1140">
        <f t="shared" si="53"/>
        <v>0</v>
      </c>
    </row>
    <row r="1141" spans="4:6" x14ac:dyDescent="0.35">
      <c r="D1141">
        <f t="shared" si="51"/>
        <v>0</v>
      </c>
      <c r="E1141" t="e">
        <f t="shared" si="52"/>
        <v>#VALUE!</v>
      </c>
      <c r="F1141">
        <f t="shared" si="53"/>
        <v>0</v>
      </c>
    </row>
    <row r="1142" spans="4:6" x14ac:dyDescent="0.35">
      <c r="D1142">
        <f t="shared" si="51"/>
        <v>0</v>
      </c>
      <c r="E1142" t="e">
        <f t="shared" si="52"/>
        <v>#VALUE!</v>
      </c>
      <c r="F1142">
        <f t="shared" si="53"/>
        <v>0</v>
      </c>
    </row>
    <row r="1143" spans="4:6" x14ac:dyDescent="0.35">
      <c r="D1143">
        <f t="shared" si="51"/>
        <v>0</v>
      </c>
      <c r="E1143" t="e">
        <f t="shared" si="52"/>
        <v>#VALUE!</v>
      </c>
      <c r="F1143">
        <f t="shared" si="53"/>
        <v>0</v>
      </c>
    </row>
    <row r="1144" spans="4:6" x14ac:dyDescent="0.35">
      <c r="D1144">
        <f t="shared" si="51"/>
        <v>0</v>
      </c>
      <c r="E1144" t="e">
        <f t="shared" si="52"/>
        <v>#VALUE!</v>
      </c>
      <c r="F1144">
        <f t="shared" si="53"/>
        <v>0</v>
      </c>
    </row>
    <row r="1145" spans="4:6" x14ac:dyDescent="0.35">
      <c r="D1145">
        <f t="shared" si="51"/>
        <v>0</v>
      </c>
      <c r="E1145" t="e">
        <f t="shared" si="52"/>
        <v>#VALUE!</v>
      </c>
      <c r="F1145">
        <f t="shared" si="53"/>
        <v>0</v>
      </c>
    </row>
    <row r="1146" spans="4:6" x14ac:dyDescent="0.35">
      <c r="D1146">
        <f t="shared" si="51"/>
        <v>0</v>
      </c>
      <c r="E1146" t="e">
        <f t="shared" si="52"/>
        <v>#VALUE!</v>
      </c>
      <c r="F1146">
        <f t="shared" si="53"/>
        <v>0</v>
      </c>
    </row>
    <row r="1147" spans="4:6" x14ac:dyDescent="0.35">
      <c r="D1147">
        <f t="shared" si="51"/>
        <v>0</v>
      </c>
      <c r="E1147" t="e">
        <f t="shared" si="52"/>
        <v>#VALUE!</v>
      </c>
      <c r="F1147">
        <f t="shared" si="53"/>
        <v>0</v>
      </c>
    </row>
    <row r="1148" spans="4:6" x14ac:dyDescent="0.35">
      <c r="D1148">
        <f t="shared" si="51"/>
        <v>0</v>
      </c>
      <c r="E1148" t="e">
        <f t="shared" si="52"/>
        <v>#VALUE!</v>
      </c>
      <c r="F1148">
        <f t="shared" si="53"/>
        <v>0</v>
      </c>
    </row>
    <row r="1149" spans="4:6" x14ac:dyDescent="0.35">
      <c r="D1149">
        <f t="shared" si="51"/>
        <v>0</v>
      </c>
      <c r="E1149" t="e">
        <f t="shared" si="52"/>
        <v>#VALUE!</v>
      </c>
      <c r="F1149">
        <f t="shared" si="53"/>
        <v>0</v>
      </c>
    </row>
    <row r="1150" spans="4:6" x14ac:dyDescent="0.35">
      <c r="D1150">
        <f t="shared" si="51"/>
        <v>0</v>
      </c>
      <c r="E1150" t="e">
        <f t="shared" si="52"/>
        <v>#VALUE!</v>
      </c>
      <c r="F1150">
        <f t="shared" si="53"/>
        <v>0</v>
      </c>
    </row>
    <row r="1151" spans="4:6" x14ac:dyDescent="0.35">
      <c r="D1151">
        <f t="shared" si="51"/>
        <v>0</v>
      </c>
      <c r="E1151" t="e">
        <f t="shared" si="52"/>
        <v>#VALUE!</v>
      </c>
      <c r="F1151">
        <f t="shared" si="53"/>
        <v>0</v>
      </c>
    </row>
    <row r="1152" spans="4:6" x14ac:dyDescent="0.35">
      <c r="D1152">
        <f t="shared" si="51"/>
        <v>0</v>
      </c>
      <c r="E1152" t="e">
        <f t="shared" si="52"/>
        <v>#VALUE!</v>
      </c>
      <c r="F1152">
        <f t="shared" si="53"/>
        <v>0</v>
      </c>
    </row>
    <row r="1153" spans="4:6" x14ac:dyDescent="0.35">
      <c r="D1153">
        <f t="shared" si="51"/>
        <v>0</v>
      </c>
      <c r="E1153" t="e">
        <f t="shared" si="52"/>
        <v>#VALUE!</v>
      </c>
      <c r="F1153">
        <f t="shared" si="53"/>
        <v>0</v>
      </c>
    </row>
    <row r="1154" spans="4:6" x14ac:dyDescent="0.35">
      <c r="D1154">
        <f t="shared" si="51"/>
        <v>0</v>
      </c>
      <c r="E1154" t="e">
        <f t="shared" si="52"/>
        <v>#VALUE!</v>
      </c>
      <c r="F1154">
        <f t="shared" si="53"/>
        <v>0</v>
      </c>
    </row>
    <row r="1155" spans="4:6" x14ac:dyDescent="0.35">
      <c r="D1155">
        <f t="shared" ref="D1155:D1218" si="54">LEN(A1155)</f>
        <v>0</v>
      </c>
      <c r="E1155" t="e">
        <f t="shared" ref="E1155:E1218" si="55">LEFT(A1155,D1155-12)</f>
        <v>#VALUE!</v>
      </c>
      <c r="F1155">
        <f t="shared" ref="F1155:F1218" si="56">B1155</f>
        <v>0</v>
      </c>
    </row>
    <row r="1156" spans="4:6" x14ac:dyDescent="0.35">
      <c r="D1156">
        <f t="shared" si="54"/>
        <v>0</v>
      </c>
      <c r="E1156" t="e">
        <f t="shared" si="55"/>
        <v>#VALUE!</v>
      </c>
      <c r="F1156">
        <f t="shared" si="56"/>
        <v>0</v>
      </c>
    </row>
    <row r="1157" spans="4:6" x14ac:dyDescent="0.35">
      <c r="D1157">
        <f t="shared" si="54"/>
        <v>0</v>
      </c>
      <c r="E1157" t="e">
        <f t="shared" si="55"/>
        <v>#VALUE!</v>
      </c>
      <c r="F1157">
        <f t="shared" si="56"/>
        <v>0</v>
      </c>
    </row>
    <row r="1158" spans="4:6" x14ac:dyDescent="0.35">
      <c r="D1158">
        <f t="shared" si="54"/>
        <v>0</v>
      </c>
      <c r="E1158" t="e">
        <f t="shared" si="55"/>
        <v>#VALUE!</v>
      </c>
      <c r="F1158">
        <f t="shared" si="56"/>
        <v>0</v>
      </c>
    </row>
    <row r="1159" spans="4:6" x14ac:dyDescent="0.35">
      <c r="D1159">
        <f t="shared" si="54"/>
        <v>0</v>
      </c>
      <c r="E1159" t="e">
        <f t="shared" si="55"/>
        <v>#VALUE!</v>
      </c>
      <c r="F1159">
        <f t="shared" si="56"/>
        <v>0</v>
      </c>
    </row>
    <row r="1160" spans="4:6" x14ac:dyDescent="0.35">
      <c r="D1160">
        <f t="shared" si="54"/>
        <v>0</v>
      </c>
      <c r="E1160" t="e">
        <f t="shared" si="55"/>
        <v>#VALUE!</v>
      </c>
      <c r="F1160">
        <f t="shared" si="56"/>
        <v>0</v>
      </c>
    </row>
    <row r="1161" spans="4:6" x14ac:dyDescent="0.35">
      <c r="D1161">
        <f t="shared" si="54"/>
        <v>0</v>
      </c>
      <c r="E1161" t="e">
        <f t="shared" si="55"/>
        <v>#VALUE!</v>
      </c>
      <c r="F1161">
        <f t="shared" si="56"/>
        <v>0</v>
      </c>
    </row>
    <row r="1162" spans="4:6" x14ac:dyDescent="0.35">
      <c r="D1162">
        <f t="shared" si="54"/>
        <v>0</v>
      </c>
      <c r="E1162" t="e">
        <f t="shared" si="55"/>
        <v>#VALUE!</v>
      </c>
      <c r="F1162">
        <f t="shared" si="56"/>
        <v>0</v>
      </c>
    </row>
    <row r="1163" spans="4:6" x14ac:dyDescent="0.35">
      <c r="D1163">
        <f t="shared" si="54"/>
        <v>0</v>
      </c>
      <c r="E1163" t="e">
        <f t="shared" si="55"/>
        <v>#VALUE!</v>
      </c>
      <c r="F1163">
        <f t="shared" si="56"/>
        <v>0</v>
      </c>
    </row>
    <row r="1164" spans="4:6" x14ac:dyDescent="0.35">
      <c r="D1164">
        <f t="shared" si="54"/>
        <v>0</v>
      </c>
      <c r="E1164" t="e">
        <f t="shared" si="55"/>
        <v>#VALUE!</v>
      </c>
      <c r="F1164">
        <f t="shared" si="56"/>
        <v>0</v>
      </c>
    </row>
    <row r="1165" spans="4:6" x14ac:dyDescent="0.35">
      <c r="D1165">
        <f t="shared" si="54"/>
        <v>0</v>
      </c>
      <c r="E1165" t="e">
        <f t="shared" si="55"/>
        <v>#VALUE!</v>
      </c>
      <c r="F1165">
        <f t="shared" si="56"/>
        <v>0</v>
      </c>
    </row>
    <row r="1166" spans="4:6" x14ac:dyDescent="0.35">
      <c r="D1166">
        <f t="shared" si="54"/>
        <v>0</v>
      </c>
      <c r="E1166" t="e">
        <f t="shared" si="55"/>
        <v>#VALUE!</v>
      </c>
      <c r="F1166">
        <f t="shared" si="56"/>
        <v>0</v>
      </c>
    </row>
    <row r="1167" spans="4:6" x14ac:dyDescent="0.35">
      <c r="D1167">
        <f t="shared" si="54"/>
        <v>0</v>
      </c>
      <c r="E1167" t="e">
        <f t="shared" si="55"/>
        <v>#VALUE!</v>
      </c>
      <c r="F1167">
        <f t="shared" si="56"/>
        <v>0</v>
      </c>
    </row>
    <row r="1168" spans="4:6" x14ac:dyDescent="0.35">
      <c r="D1168">
        <f t="shared" si="54"/>
        <v>0</v>
      </c>
      <c r="E1168" t="e">
        <f t="shared" si="55"/>
        <v>#VALUE!</v>
      </c>
      <c r="F1168">
        <f t="shared" si="56"/>
        <v>0</v>
      </c>
    </row>
    <row r="1169" spans="4:6" x14ac:dyDescent="0.35">
      <c r="D1169">
        <f t="shared" si="54"/>
        <v>0</v>
      </c>
      <c r="E1169" t="e">
        <f t="shared" si="55"/>
        <v>#VALUE!</v>
      </c>
      <c r="F1169">
        <f t="shared" si="56"/>
        <v>0</v>
      </c>
    </row>
    <row r="1170" spans="4:6" x14ac:dyDescent="0.35">
      <c r="D1170">
        <f t="shared" si="54"/>
        <v>0</v>
      </c>
      <c r="E1170" t="e">
        <f t="shared" si="55"/>
        <v>#VALUE!</v>
      </c>
      <c r="F1170">
        <f t="shared" si="56"/>
        <v>0</v>
      </c>
    </row>
    <row r="1171" spans="4:6" x14ac:dyDescent="0.35">
      <c r="D1171">
        <f t="shared" si="54"/>
        <v>0</v>
      </c>
      <c r="E1171" t="e">
        <f t="shared" si="55"/>
        <v>#VALUE!</v>
      </c>
      <c r="F1171">
        <f t="shared" si="56"/>
        <v>0</v>
      </c>
    </row>
    <row r="1172" spans="4:6" x14ac:dyDescent="0.35">
      <c r="D1172">
        <f t="shared" si="54"/>
        <v>0</v>
      </c>
      <c r="E1172" t="e">
        <f t="shared" si="55"/>
        <v>#VALUE!</v>
      </c>
      <c r="F1172">
        <f t="shared" si="56"/>
        <v>0</v>
      </c>
    </row>
    <row r="1173" spans="4:6" x14ac:dyDescent="0.35">
      <c r="D1173">
        <f t="shared" si="54"/>
        <v>0</v>
      </c>
      <c r="E1173" t="e">
        <f t="shared" si="55"/>
        <v>#VALUE!</v>
      </c>
      <c r="F1173">
        <f t="shared" si="56"/>
        <v>0</v>
      </c>
    </row>
    <row r="1174" spans="4:6" x14ac:dyDescent="0.35">
      <c r="D1174">
        <f t="shared" si="54"/>
        <v>0</v>
      </c>
      <c r="E1174" t="e">
        <f t="shared" si="55"/>
        <v>#VALUE!</v>
      </c>
      <c r="F1174">
        <f t="shared" si="56"/>
        <v>0</v>
      </c>
    </row>
    <row r="1175" spans="4:6" x14ac:dyDescent="0.35">
      <c r="D1175">
        <f t="shared" si="54"/>
        <v>0</v>
      </c>
      <c r="E1175" t="e">
        <f t="shared" si="55"/>
        <v>#VALUE!</v>
      </c>
      <c r="F1175">
        <f t="shared" si="56"/>
        <v>0</v>
      </c>
    </row>
    <row r="1176" spans="4:6" x14ac:dyDescent="0.35">
      <c r="D1176">
        <f t="shared" si="54"/>
        <v>0</v>
      </c>
      <c r="E1176" t="e">
        <f t="shared" si="55"/>
        <v>#VALUE!</v>
      </c>
      <c r="F1176">
        <f t="shared" si="56"/>
        <v>0</v>
      </c>
    </row>
    <row r="1177" spans="4:6" x14ac:dyDescent="0.35">
      <c r="D1177">
        <f t="shared" si="54"/>
        <v>0</v>
      </c>
      <c r="E1177" t="e">
        <f t="shared" si="55"/>
        <v>#VALUE!</v>
      </c>
      <c r="F1177">
        <f t="shared" si="56"/>
        <v>0</v>
      </c>
    </row>
    <row r="1178" spans="4:6" x14ac:dyDescent="0.35">
      <c r="D1178">
        <f t="shared" si="54"/>
        <v>0</v>
      </c>
      <c r="E1178" t="e">
        <f t="shared" si="55"/>
        <v>#VALUE!</v>
      </c>
      <c r="F1178">
        <f t="shared" si="56"/>
        <v>0</v>
      </c>
    </row>
    <row r="1179" spans="4:6" x14ac:dyDescent="0.35">
      <c r="D1179">
        <f t="shared" si="54"/>
        <v>0</v>
      </c>
      <c r="E1179" t="e">
        <f t="shared" si="55"/>
        <v>#VALUE!</v>
      </c>
      <c r="F1179">
        <f t="shared" si="56"/>
        <v>0</v>
      </c>
    </row>
    <row r="1180" spans="4:6" x14ac:dyDescent="0.35">
      <c r="D1180">
        <f t="shared" si="54"/>
        <v>0</v>
      </c>
      <c r="E1180" t="e">
        <f t="shared" si="55"/>
        <v>#VALUE!</v>
      </c>
      <c r="F1180">
        <f t="shared" si="56"/>
        <v>0</v>
      </c>
    </row>
    <row r="1181" spans="4:6" x14ac:dyDescent="0.35">
      <c r="D1181">
        <f t="shared" si="54"/>
        <v>0</v>
      </c>
      <c r="E1181" t="e">
        <f t="shared" si="55"/>
        <v>#VALUE!</v>
      </c>
      <c r="F1181">
        <f t="shared" si="56"/>
        <v>0</v>
      </c>
    </row>
    <row r="1182" spans="4:6" x14ac:dyDescent="0.35">
      <c r="D1182">
        <f t="shared" si="54"/>
        <v>0</v>
      </c>
      <c r="E1182" t="e">
        <f t="shared" si="55"/>
        <v>#VALUE!</v>
      </c>
      <c r="F1182">
        <f t="shared" si="56"/>
        <v>0</v>
      </c>
    </row>
    <row r="1183" spans="4:6" x14ac:dyDescent="0.35">
      <c r="D1183">
        <f t="shared" si="54"/>
        <v>0</v>
      </c>
      <c r="E1183" t="e">
        <f t="shared" si="55"/>
        <v>#VALUE!</v>
      </c>
      <c r="F1183">
        <f t="shared" si="56"/>
        <v>0</v>
      </c>
    </row>
    <row r="1184" spans="4:6" x14ac:dyDescent="0.35">
      <c r="D1184">
        <f t="shared" si="54"/>
        <v>0</v>
      </c>
      <c r="E1184" t="e">
        <f t="shared" si="55"/>
        <v>#VALUE!</v>
      </c>
      <c r="F1184">
        <f t="shared" si="56"/>
        <v>0</v>
      </c>
    </row>
    <row r="1185" spans="4:6" x14ac:dyDescent="0.35">
      <c r="D1185">
        <f t="shared" si="54"/>
        <v>0</v>
      </c>
      <c r="E1185" t="e">
        <f t="shared" si="55"/>
        <v>#VALUE!</v>
      </c>
      <c r="F1185">
        <f t="shared" si="56"/>
        <v>0</v>
      </c>
    </row>
    <row r="1186" spans="4:6" x14ac:dyDescent="0.35">
      <c r="D1186">
        <f t="shared" si="54"/>
        <v>0</v>
      </c>
      <c r="E1186" t="e">
        <f t="shared" si="55"/>
        <v>#VALUE!</v>
      </c>
      <c r="F1186">
        <f t="shared" si="56"/>
        <v>0</v>
      </c>
    </row>
    <row r="1187" spans="4:6" x14ac:dyDescent="0.35">
      <c r="D1187">
        <f t="shared" si="54"/>
        <v>0</v>
      </c>
      <c r="E1187" t="e">
        <f t="shared" si="55"/>
        <v>#VALUE!</v>
      </c>
      <c r="F1187">
        <f t="shared" si="56"/>
        <v>0</v>
      </c>
    </row>
    <row r="1188" spans="4:6" x14ac:dyDescent="0.35">
      <c r="D1188">
        <f t="shared" si="54"/>
        <v>0</v>
      </c>
      <c r="E1188" t="e">
        <f t="shared" si="55"/>
        <v>#VALUE!</v>
      </c>
      <c r="F1188">
        <f t="shared" si="56"/>
        <v>0</v>
      </c>
    </row>
    <row r="1189" spans="4:6" x14ac:dyDescent="0.35">
      <c r="D1189">
        <f t="shared" si="54"/>
        <v>0</v>
      </c>
      <c r="E1189" t="e">
        <f t="shared" si="55"/>
        <v>#VALUE!</v>
      </c>
      <c r="F1189">
        <f t="shared" si="56"/>
        <v>0</v>
      </c>
    </row>
    <row r="1190" spans="4:6" x14ac:dyDescent="0.35">
      <c r="D1190">
        <f t="shared" si="54"/>
        <v>0</v>
      </c>
      <c r="E1190" t="e">
        <f t="shared" si="55"/>
        <v>#VALUE!</v>
      </c>
      <c r="F1190">
        <f t="shared" si="56"/>
        <v>0</v>
      </c>
    </row>
    <row r="1191" spans="4:6" x14ac:dyDescent="0.35">
      <c r="D1191">
        <f t="shared" si="54"/>
        <v>0</v>
      </c>
      <c r="E1191" t="e">
        <f t="shared" si="55"/>
        <v>#VALUE!</v>
      </c>
      <c r="F1191">
        <f t="shared" si="56"/>
        <v>0</v>
      </c>
    </row>
    <row r="1192" spans="4:6" x14ac:dyDescent="0.35">
      <c r="D1192">
        <f t="shared" si="54"/>
        <v>0</v>
      </c>
      <c r="E1192" t="e">
        <f t="shared" si="55"/>
        <v>#VALUE!</v>
      </c>
      <c r="F1192">
        <f t="shared" si="56"/>
        <v>0</v>
      </c>
    </row>
    <row r="1193" spans="4:6" x14ac:dyDescent="0.35">
      <c r="D1193">
        <f t="shared" si="54"/>
        <v>0</v>
      </c>
      <c r="E1193" t="e">
        <f t="shared" si="55"/>
        <v>#VALUE!</v>
      </c>
      <c r="F1193">
        <f t="shared" si="56"/>
        <v>0</v>
      </c>
    </row>
    <row r="1194" spans="4:6" x14ac:dyDescent="0.35">
      <c r="D1194">
        <f t="shared" si="54"/>
        <v>0</v>
      </c>
      <c r="E1194" t="e">
        <f t="shared" si="55"/>
        <v>#VALUE!</v>
      </c>
      <c r="F1194">
        <f t="shared" si="56"/>
        <v>0</v>
      </c>
    </row>
    <row r="1195" spans="4:6" x14ac:dyDescent="0.35">
      <c r="D1195">
        <f t="shared" si="54"/>
        <v>0</v>
      </c>
      <c r="E1195" t="e">
        <f t="shared" si="55"/>
        <v>#VALUE!</v>
      </c>
      <c r="F1195">
        <f t="shared" si="56"/>
        <v>0</v>
      </c>
    </row>
    <row r="1196" spans="4:6" x14ac:dyDescent="0.35">
      <c r="D1196">
        <f t="shared" si="54"/>
        <v>0</v>
      </c>
      <c r="E1196" t="e">
        <f t="shared" si="55"/>
        <v>#VALUE!</v>
      </c>
      <c r="F1196">
        <f t="shared" si="56"/>
        <v>0</v>
      </c>
    </row>
    <row r="1197" spans="4:6" x14ac:dyDescent="0.35">
      <c r="D1197">
        <f t="shared" si="54"/>
        <v>0</v>
      </c>
      <c r="E1197" t="e">
        <f t="shared" si="55"/>
        <v>#VALUE!</v>
      </c>
      <c r="F1197">
        <f t="shared" si="56"/>
        <v>0</v>
      </c>
    </row>
    <row r="1198" spans="4:6" x14ac:dyDescent="0.35">
      <c r="D1198">
        <f t="shared" si="54"/>
        <v>0</v>
      </c>
      <c r="E1198" t="e">
        <f t="shared" si="55"/>
        <v>#VALUE!</v>
      </c>
      <c r="F1198">
        <f t="shared" si="56"/>
        <v>0</v>
      </c>
    </row>
    <row r="1199" spans="4:6" x14ac:dyDescent="0.35">
      <c r="D1199">
        <f t="shared" si="54"/>
        <v>0</v>
      </c>
      <c r="E1199" t="e">
        <f t="shared" si="55"/>
        <v>#VALUE!</v>
      </c>
      <c r="F1199">
        <f t="shared" si="56"/>
        <v>0</v>
      </c>
    </row>
    <row r="1200" spans="4:6" x14ac:dyDescent="0.35">
      <c r="D1200">
        <f t="shared" si="54"/>
        <v>0</v>
      </c>
      <c r="E1200" t="e">
        <f t="shared" si="55"/>
        <v>#VALUE!</v>
      </c>
      <c r="F1200">
        <f t="shared" si="56"/>
        <v>0</v>
      </c>
    </row>
    <row r="1201" spans="4:6" x14ac:dyDescent="0.35">
      <c r="D1201">
        <f t="shared" si="54"/>
        <v>0</v>
      </c>
      <c r="E1201" t="e">
        <f t="shared" si="55"/>
        <v>#VALUE!</v>
      </c>
      <c r="F1201">
        <f t="shared" si="56"/>
        <v>0</v>
      </c>
    </row>
    <row r="1202" spans="4:6" x14ac:dyDescent="0.35">
      <c r="D1202">
        <f t="shared" si="54"/>
        <v>0</v>
      </c>
      <c r="E1202" t="e">
        <f t="shared" si="55"/>
        <v>#VALUE!</v>
      </c>
      <c r="F1202">
        <f t="shared" si="56"/>
        <v>0</v>
      </c>
    </row>
    <row r="1203" spans="4:6" x14ac:dyDescent="0.35">
      <c r="D1203">
        <f t="shared" si="54"/>
        <v>0</v>
      </c>
      <c r="E1203" t="e">
        <f t="shared" si="55"/>
        <v>#VALUE!</v>
      </c>
      <c r="F1203">
        <f t="shared" si="56"/>
        <v>0</v>
      </c>
    </row>
    <row r="1204" spans="4:6" x14ac:dyDescent="0.35">
      <c r="D1204">
        <f t="shared" si="54"/>
        <v>0</v>
      </c>
      <c r="E1204" t="e">
        <f t="shared" si="55"/>
        <v>#VALUE!</v>
      </c>
      <c r="F1204">
        <f t="shared" si="56"/>
        <v>0</v>
      </c>
    </row>
    <row r="1205" spans="4:6" x14ac:dyDescent="0.35">
      <c r="D1205">
        <f t="shared" si="54"/>
        <v>0</v>
      </c>
      <c r="E1205" t="e">
        <f t="shared" si="55"/>
        <v>#VALUE!</v>
      </c>
      <c r="F1205">
        <f t="shared" si="56"/>
        <v>0</v>
      </c>
    </row>
    <row r="1206" spans="4:6" x14ac:dyDescent="0.35">
      <c r="D1206">
        <f t="shared" si="54"/>
        <v>0</v>
      </c>
      <c r="E1206" t="e">
        <f t="shared" si="55"/>
        <v>#VALUE!</v>
      </c>
      <c r="F1206">
        <f t="shared" si="56"/>
        <v>0</v>
      </c>
    </row>
    <row r="1207" spans="4:6" x14ac:dyDescent="0.35">
      <c r="D1207">
        <f t="shared" si="54"/>
        <v>0</v>
      </c>
      <c r="E1207" t="e">
        <f t="shared" si="55"/>
        <v>#VALUE!</v>
      </c>
      <c r="F1207">
        <f t="shared" si="56"/>
        <v>0</v>
      </c>
    </row>
    <row r="1208" spans="4:6" x14ac:dyDescent="0.35">
      <c r="D1208">
        <f t="shared" si="54"/>
        <v>0</v>
      </c>
      <c r="E1208" t="e">
        <f t="shared" si="55"/>
        <v>#VALUE!</v>
      </c>
      <c r="F1208">
        <f t="shared" si="56"/>
        <v>0</v>
      </c>
    </row>
    <row r="1209" spans="4:6" x14ac:dyDescent="0.35">
      <c r="D1209">
        <f t="shared" si="54"/>
        <v>0</v>
      </c>
      <c r="E1209" t="e">
        <f t="shared" si="55"/>
        <v>#VALUE!</v>
      </c>
      <c r="F1209">
        <f t="shared" si="56"/>
        <v>0</v>
      </c>
    </row>
    <row r="1210" spans="4:6" x14ac:dyDescent="0.35">
      <c r="D1210">
        <f t="shared" si="54"/>
        <v>0</v>
      </c>
      <c r="E1210" t="e">
        <f t="shared" si="55"/>
        <v>#VALUE!</v>
      </c>
      <c r="F1210">
        <f t="shared" si="56"/>
        <v>0</v>
      </c>
    </row>
    <row r="1211" spans="4:6" x14ac:dyDescent="0.35">
      <c r="D1211">
        <f t="shared" si="54"/>
        <v>0</v>
      </c>
      <c r="E1211" t="e">
        <f t="shared" si="55"/>
        <v>#VALUE!</v>
      </c>
      <c r="F1211">
        <f t="shared" si="56"/>
        <v>0</v>
      </c>
    </row>
    <row r="1212" spans="4:6" x14ac:dyDescent="0.35">
      <c r="D1212">
        <f t="shared" si="54"/>
        <v>0</v>
      </c>
      <c r="E1212" t="e">
        <f t="shared" si="55"/>
        <v>#VALUE!</v>
      </c>
      <c r="F1212">
        <f t="shared" si="56"/>
        <v>0</v>
      </c>
    </row>
    <row r="1213" spans="4:6" x14ac:dyDescent="0.35">
      <c r="D1213">
        <f t="shared" si="54"/>
        <v>0</v>
      </c>
      <c r="E1213" t="e">
        <f t="shared" si="55"/>
        <v>#VALUE!</v>
      </c>
      <c r="F1213">
        <f t="shared" si="56"/>
        <v>0</v>
      </c>
    </row>
    <row r="1214" spans="4:6" x14ac:dyDescent="0.35">
      <c r="D1214">
        <f t="shared" si="54"/>
        <v>0</v>
      </c>
      <c r="E1214" t="e">
        <f t="shared" si="55"/>
        <v>#VALUE!</v>
      </c>
      <c r="F1214">
        <f t="shared" si="56"/>
        <v>0</v>
      </c>
    </row>
    <row r="1215" spans="4:6" x14ac:dyDescent="0.35">
      <c r="D1215">
        <f t="shared" si="54"/>
        <v>0</v>
      </c>
      <c r="E1215" t="e">
        <f t="shared" si="55"/>
        <v>#VALUE!</v>
      </c>
      <c r="F1215">
        <f t="shared" si="56"/>
        <v>0</v>
      </c>
    </row>
    <row r="1216" spans="4:6" x14ac:dyDescent="0.35">
      <c r="D1216">
        <f t="shared" si="54"/>
        <v>0</v>
      </c>
      <c r="E1216" t="e">
        <f t="shared" si="55"/>
        <v>#VALUE!</v>
      </c>
      <c r="F1216">
        <f t="shared" si="56"/>
        <v>0</v>
      </c>
    </row>
    <row r="1217" spans="4:6" x14ac:dyDescent="0.35">
      <c r="D1217">
        <f t="shared" si="54"/>
        <v>0</v>
      </c>
      <c r="E1217" t="e">
        <f t="shared" si="55"/>
        <v>#VALUE!</v>
      </c>
      <c r="F1217">
        <f t="shared" si="56"/>
        <v>0</v>
      </c>
    </row>
    <row r="1218" spans="4:6" x14ac:dyDescent="0.35">
      <c r="D1218">
        <f t="shared" si="54"/>
        <v>0</v>
      </c>
      <c r="E1218" t="e">
        <f t="shared" si="55"/>
        <v>#VALUE!</v>
      </c>
      <c r="F1218">
        <f t="shared" si="56"/>
        <v>0</v>
      </c>
    </row>
    <row r="1219" spans="4:6" x14ac:dyDescent="0.35">
      <c r="D1219">
        <f t="shared" ref="D1219:D1282" si="57">LEN(A1219)</f>
        <v>0</v>
      </c>
      <c r="E1219" t="e">
        <f t="shared" ref="E1219:E1282" si="58">LEFT(A1219,D1219-12)</f>
        <v>#VALUE!</v>
      </c>
      <c r="F1219">
        <f t="shared" ref="F1219:F1282" si="59">B1219</f>
        <v>0</v>
      </c>
    </row>
    <row r="1220" spans="4:6" x14ac:dyDescent="0.35">
      <c r="D1220">
        <f t="shared" si="57"/>
        <v>0</v>
      </c>
      <c r="E1220" t="e">
        <f t="shared" si="58"/>
        <v>#VALUE!</v>
      </c>
      <c r="F1220">
        <f t="shared" si="59"/>
        <v>0</v>
      </c>
    </row>
    <row r="1221" spans="4:6" x14ac:dyDescent="0.35">
      <c r="D1221">
        <f t="shared" si="57"/>
        <v>0</v>
      </c>
      <c r="E1221" t="e">
        <f t="shared" si="58"/>
        <v>#VALUE!</v>
      </c>
      <c r="F1221">
        <f t="shared" si="59"/>
        <v>0</v>
      </c>
    </row>
    <row r="1222" spans="4:6" x14ac:dyDescent="0.35">
      <c r="D1222">
        <f t="shared" si="57"/>
        <v>0</v>
      </c>
      <c r="E1222" t="e">
        <f t="shared" si="58"/>
        <v>#VALUE!</v>
      </c>
      <c r="F1222">
        <f t="shared" si="59"/>
        <v>0</v>
      </c>
    </row>
    <row r="1223" spans="4:6" x14ac:dyDescent="0.35">
      <c r="D1223">
        <f t="shared" si="57"/>
        <v>0</v>
      </c>
      <c r="E1223" t="e">
        <f t="shared" si="58"/>
        <v>#VALUE!</v>
      </c>
      <c r="F1223">
        <f t="shared" si="59"/>
        <v>0</v>
      </c>
    </row>
    <row r="1224" spans="4:6" x14ac:dyDescent="0.35">
      <c r="D1224">
        <f t="shared" si="57"/>
        <v>0</v>
      </c>
      <c r="E1224" t="e">
        <f t="shared" si="58"/>
        <v>#VALUE!</v>
      </c>
      <c r="F1224">
        <f t="shared" si="59"/>
        <v>0</v>
      </c>
    </row>
    <row r="1225" spans="4:6" x14ac:dyDescent="0.35">
      <c r="D1225">
        <f t="shared" si="57"/>
        <v>0</v>
      </c>
      <c r="E1225" t="e">
        <f t="shared" si="58"/>
        <v>#VALUE!</v>
      </c>
      <c r="F1225">
        <f t="shared" si="59"/>
        <v>0</v>
      </c>
    </row>
    <row r="1226" spans="4:6" x14ac:dyDescent="0.35">
      <c r="D1226">
        <f t="shared" si="57"/>
        <v>0</v>
      </c>
      <c r="E1226" t="e">
        <f t="shared" si="58"/>
        <v>#VALUE!</v>
      </c>
      <c r="F1226">
        <f t="shared" si="59"/>
        <v>0</v>
      </c>
    </row>
    <row r="1227" spans="4:6" x14ac:dyDescent="0.35">
      <c r="D1227">
        <f t="shared" si="57"/>
        <v>0</v>
      </c>
      <c r="E1227" t="e">
        <f t="shared" si="58"/>
        <v>#VALUE!</v>
      </c>
      <c r="F1227">
        <f t="shared" si="59"/>
        <v>0</v>
      </c>
    </row>
    <row r="1228" spans="4:6" x14ac:dyDescent="0.35">
      <c r="D1228">
        <f t="shared" si="57"/>
        <v>0</v>
      </c>
      <c r="E1228" t="e">
        <f t="shared" si="58"/>
        <v>#VALUE!</v>
      </c>
      <c r="F1228">
        <f t="shared" si="59"/>
        <v>0</v>
      </c>
    </row>
    <row r="1229" spans="4:6" x14ac:dyDescent="0.35">
      <c r="D1229">
        <f t="shared" si="57"/>
        <v>0</v>
      </c>
      <c r="E1229" t="e">
        <f t="shared" si="58"/>
        <v>#VALUE!</v>
      </c>
      <c r="F1229">
        <f t="shared" si="59"/>
        <v>0</v>
      </c>
    </row>
    <row r="1230" spans="4:6" x14ac:dyDescent="0.35">
      <c r="D1230">
        <f t="shared" si="57"/>
        <v>0</v>
      </c>
      <c r="E1230" t="e">
        <f t="shared" si="58"/>
        <v>#VALUE!</v>
      </c>
      <c r="F1230">
        <f t="shared" si="59"/>
        <v>0</v>
      </c>
    </row>
    <row r="1231" spans="4:6" x14ac:dyDescent="0.35">
      <c r="D1231">
        <f t="shared" si="57"/>
        <v>0</v>
      </c>
      <c r="E1231" t="e">
        <f t="shared" si="58"/>
        <v>#VALUE!</v>
      </c>
      <c r="F1231">
        <f t="shared" si="59"/>
        <v>0</v>
      </c>
    </row>
    <row r="1232" spans="4:6" x14ac:dyDescent="0.35">
      <c r="D1232">
        <f t="shared" si="57"/>
        <v>0</v>
      </c>
      <c r="E1232" t="e">
        <f t="shared" si="58"/>
        <v>#VALUE!</v>
      </c>
      <c r="F1232">
        <f t="shared" si="59"/>
        <v>0</v>
      </c>
    </row>
    <row r="1233" spans="4:6" x14ac:dyDescent="0.35">
      <c r="D1233">
        <f t="shared" si="57"/>
        <v>0</v>
      </c>
      <c r="E1233" t="e">
        <f t="shared" si="58"/>
        <v>#VALUE!</v>
      </c>
      <c r="F1233">
        <f t="shared" si="59"/>
        <v>0</v>
      </c>
    </row>
    <row r="1234" spans="4:6" x14ac:dyDescent="0.35">
      <c r="D1234">
        <f t="shared" si="57"/>
        <v>0</v>
      </c>
      <c r="E1234" t="e">
        <f t="shared" si="58"/>
        <v>#VALUE!</v>
      </c>
      <c r="F1234">
        <f t="shared" si="59"/>
        <v>0</v>
      </c>
    </row>
    <row r="1235" spans="4:6" x14ac:dyDescent="0.35">
      <c r="D1235">
        <f t="shared" si="57"/>
        <v>0</v>
      </c>
      <c r="E1235" t="e">
        <f t="shared" si="58"/>
        <v>#VALUE!</v>
      </c>
      <c r="F1235">
        <f t="shared" si="59"/>
        <v>0</v>
      </c>
    </row>
    <row r="1236" spans="4:6" x14ac:dyDescent="0.35">
      <c r="D1236">
        <f t="shared" si="57"/>
        <v>0</v>
      </c>
      <c r="E1236" t="e">
        <f t="shared" si="58"/>
        <v>#VALUE!</v>
      </c>
      <c r="F1236">
        <f t="shared" si="59"/>
        <v>0</v>
      </c>
    </row>
    <row r="1237" spans="4:6" x14ac:dyDescent="0.35">
      <c r="D1237">
        <f t="shared" si="57"/>
        <v>0</v>
      </c>
      <c r="E1237" t="e">
        <f t="shared" si="58"/>
        <v>#VALUE!</v>
      </c>
      <c r="F1237">
        <f t="shared" si="59"/>
        <v>0</v>
      </c>
    </row>
    <row r="1238" spans="4:6" x14ac:dyDescent="0.35">
      <c r="D1238">
        <f t="shared" si="57"/>
        <v>0</v>
      </c>
      <c r="E1238" t="e">
        <f t="shared" si="58"/>
        <v>#VALUE!</v>
      </c>
      <c r="F1238">
        <f t="shared" si="59"/>
        <v>0</v>
      </c>
    </row>
    <row r="1239" spans="4:6" x14ac:dyDescent="0.35">
      <c r="D1239">
        <f t="shared" si="57"/>
        <v>0</v>
      </c>
      <c r="E1239" t="e">
        <f t="shared" si="58"/>
        <v>#VALUE!</v>
      </c>
      <c r="F1239">
        <f t="shared" si="59"/>
        <v>0</v>
      </c>
    </row>
    <row r="1240" spans="4:6" x14ac:dyDescent="0.35">
      <c r="D1240">
        <f t="shared" si="57"/>
        <v>0</v>
      </c>
      <c r="E1240" t="e">
        <f t="shared" si="58"/>
        <v>#VALUE!</v>
      </c>
      <c r="F1240">
        <f t="shared" si="59"/>
        <v>0</v>
      </c>
    </row>
    <row r="1241" spans="4:6" x14ac:dyDescent="0.35">
      <c r="D1241">
        <f t="shared" si="57"/>
        <v>0</v>
      </c>
      <c r="E1241" t="e">
        <f t="shared" si="58"/>
        <v>#VALUE!</v>
      </c>
      <c r="F1241">
        <f t="shared" si="59"/>
        <v>0</v>
      </c>
    </row>
    <row r="1242" spans="4:6" x14ac:dyDescent="0.35">
      <c r="D1242">
        <f t="shared" si="57"/>
        <v>0</v>
      </c>
      <c r="E1242" t="e">
        <f t="shared" si="58"/>
        <v>#VALUE!</v>
      </c>
      <c r="F1242">
        <f t="shared" si="59"/>
        <v>0</v>
      </c>
    </row>
    <row r="1243" spans="4:6" x14ac:dyDescent="0.35">
      <c r="D1243">
        <f t="shared" si="57"/>
        <v>0</v>
      </c>
      <c r="E1243" t="e">
        <f t="shared" si="58"/>
        <v>#VALUE!</v>
      </c>
      <c r="F1243">
        <f t="shared" si="59"/>
        <v>0</v>
      </c>
    </row>
    <row r="1244" spans="4:6" x14ac:dyDescent="0.35">
      <c r="D1244">
        <f t="shared" si="57"/>
        <v>0</v>
      </c>
      <c r="E1244" t="e">
        <f t="shared" si="58"/>
        <v>#VALUE!</v>
      </c>
      <c r="F1244">
        <f t="shared" si="59"/>
        <v>0</v>
      </c>
    </row>
    <row r="1245" spans="4:6" x14ac:dyDescent="0.35">
      <c r="D1245">
        <f t="shared" si="57"/>
        <v>0</v>
      </c>
      <c r="E1245" t="e">
        <f t="shared" si="58"/>
        <v>#VALUE!</v>
      </c>
      <c r="F1245">
        <f t="shared" si="59"/>
        <v>0</v>
      </c>
    </row>
    <row r="1246" spans="4:6" x14ac:dyDescent="0.35">
      <c r="D1246">
        <f t="shared" si="57"/>
        <v>0</v>
      </c>
      <c r="E1246" t="e">
        <f t="shared" si="58"/>
        <v>#VALUE!</v>
      </c>
      <c r="F1246">
        <f t="shared" si="59"/>
        <v>0</v>
      </c>
    </row>
    <row r="1247" spans="4:6" x14ac:dyDescent="0.35">
      <c r="D1247">
        <f t="shared" si="57"/>
        <v>0</v>
      </c>
      <c r="E1247" t="e">
        <f t="shared" si="58"/>
        <v>#VALUE!</v>
      </c>
      <c r="F1247">
        <f t="shared" si="59"/>
        <v>0</v>
      </c>
    </row>
    <row r="1248" spans="4:6" x14ac:dyDescent="0.35">
      <c r="D1248">
        <f t="shared" si="57"/>
        <v>0</v>
      </c>
      <c r="E1248" t="e">
        <f t="shared" si="58"/>
        <v>#VALUE!</v>
      </c>
      <c r="F1248">
        <f t="shared" si="59"/>
        <v>0</v>
      </c>
    </row>
    <row r="1249" spans="4:6" x14ac:dyDescent="0.35">
      <c r="D1249">
        <f t="shared" si="57"/>
        <v>0</v>
      </c>
      <c r="E1249" t="e">
        <f t="shared" si="58"/>
        <v>#VALUE!</v>
      </c>
      <c r="F1249">
        <f t="shared" si="59"/>
        <v>0</v>
      </c>
    </row>
    <row r="1250" spans="4:6" x14ac:dyDescent="0.35">
      <c r="D1250">
        <f t="shared" si="57"/>
        <v>0</v>
      </c>
      <c r="E1250" t="e">
        <f t="shared" si="58"/>
        <v>#VALUE!</v>
      </c>
      <c r="F1250">
        <f t="shared" si="59"/>
        <v>0</v>
      </c>
    </row>
    <row r="1251" spans="4:6" x14ac:dyDescent="0.35">
      <c r="D1251">
        <f t="shared" si="57"/>
        <v>0</v>
      </c>
      <c r="E1251" t="e">
        <f t="shared" si="58"/>
        <v>#VALUE!</v>
      </c>
      <c r="F1251">
        <f t="shared" si="59"/>
        <v>0</v>
      </c>
    </row>
    <row r="1252" spans="4:6" x14ac:dyDescent="0.35">
      <c r="D1252">
        <f t="shared" si="57"/>
        <v>0</v>
      </c>
      <c r="E1252" t="e">
        <f t="shared" si="58"/>
        <v>#VALUE!</v>
      </c>
      <c r="F1252">
        <f t="shared" si="59"/>
        <v>0</v>
      </c>
    </row>
    <row r="1253" spans="4:6" x14ac:dyDescent="0.35">
      <c r="D1253">
        <f t="shared" si="57"/>
        <v>0</v>
      </c>
      <c r="E1253" t="e">
        <f t="shared" si="58"/>
        <v>#VALUE!</v>
      </c>
      <c r="F1253">
        <f t="shared" si="59"/>
        <v>0</v>
      </c>
    </row>
    <row r="1254" spans="4:6" x14ac:dyDescent="0.35">
      <c r="D1254">
        <f t="shared" si="57"/>
        <v>0</v>
      </c>
      <c r="E1254" t="e">
        <f t="shared" si="58"/>
        <v>#VALUE!</v>
      </c>
      <c r="F1254">
        <f t="shared" si="59"/>
        <v>0</v>
      </c>
    </row>
    <row r="1255" spans="4:6" x14ac:dyDescent="0.35">
      <c r="D1255">
        <f t="shared" si="57"/>
        <v>0</v>
      </c>
      <c r="E1255" t="e">
        <f t="shared" si="58"/>
        <v>#VALUE!</v>
      </c>
      <c r="F1255">
        <f t="shared" si="59"/>
        <v>0</v>
      </c>
    </row>
    <row r="1256" spans="4:6" x14ac:dyDescent="0.35">
      <c r="D1256">
        <f t="shared" si="57"/>
        <v>0</v>
      </c>
      <c r="E1256" t="e">
        <f t="shared" si="58"/>
        <v>#VALUE!</v>
      </c>
      <c r="F1256">
        <f t="shared" si="59"/>
        <v>0</v>
      </c>
    </row>
    <row r="1257" spans="4:6" x14ac:dyDescent="0.35">
      <c r="D1257">
        <f t="shared" si="57"/>
        <v>0</v>
      </c>
      <c r="E1257" t="e">
        <f t="shared" si="58"/>
        <v>#VALUE!</v>
      </c>
      <c r="F1257">
        <f t="shared" si="59"/>
        <v>0</v>
      </c>
    </row>
    <row r="1258" spans="4:6" x14ac:dyDescent="0.35">
      <c r="D1258">
        <f t="shared" si="57"/>
        <v>0</v>
      </c>
      <c r="E1258" t="e">
        <f t="shared" si="58"/>
        <v>#VALUE!</v>
      </c>
      <c r="F1258">
        <f t="shared" si="59"/>
        <v>0</v>
      </c>
    </row>
    <row r="1259" spans="4:6" x14ac:dyDescent="0.35">
      <c r="D1259">
        <f t="shared" si="57"/>
        <v>0</v>
      </c>
      <c r="E1259" t="e">
        <f t="shared" si="58"/>
        <v>#VALUE!</v>
      </c>
      <c r="F1259">
        <f t="shared" si="59"/>
        <v>0</v>
      </c>
    </row>
    <row r="1260" spans="4:6" x14ac:dyDescent="0.35">
      <c r="D1260">
        <f t="shared" si="57"/>
        <v>0</v>
      </c>
      <c r="E1260" t="e">
        <f t="shared" si="58"/>
        <v>#VALUE!</v>
      </c>
      <c r="F1260">
        <f t="shared" si="59"/>
        <v>0</v>
      </c>
    </row>
    <row r="1261" spans="4:6" x14ac:dyDescent="0.35">
      <c r="D1261">
        <f t="shared" si="57"/>
        <v>0</v>
      </c>
      <c r="E1261" t="e">
        <f t="shared" si="58"/>
        <v>#VALUE!</v>
      </c>
      <c r="F1261">
        <f t="shared" si="59"/>
        <v>0</v>
      </c>
    </row>
    <row r="1262" spans="4:6" x14ac:dyDescent="0.35">
      <c r="D1262">
        <f t="shared" si="57"/>
        <v>0</v>
      </c>
      <c r="E1262" t="e">
        <f t="shared" si="58"/>
        <v>#VALUE!</v>
      </c>
      <c r="F1262">
        <f t="shared" si="59"/>
        <v>0</v>
      </c>
    </row>
    <row r="1263" spans="4:6" x14ac:dyDescent="0.35">
      <c r="D1263">
        <f t="shared" si="57"/>
        <v>0</v>
      </c>
      <c r="E1263" t="e">
        <f t="shared" si="58"/>
        <v>#VALUE!</v>
      </c>
      <c r="F1263">
        <f t="shared" si="59"/>
        <v>0</v>
      </c>
    </row>
    <row r="1264" spans="4:6" x14ac:dyDescent="0.35">
      <c r="D1264">
        <f t="shared" si="57"/>
        <v>0</v>
      </c>
      <c r="E1264" t="e">
        <f t="shared" si="58"/>
        <v>#VALUE!</v>
      </c>
      <c r="F1264">
        <f t="shared" si="59"/>
        <v>0</v>
      </c>
    </row>
    <row r="1265" spans="4:6" x14ac:dyDescent="0.35">
      <c r="D1265">
        <f t="shared" si="57"/>
        <v>0</v>
      </c>
      <c r="E1265" t="e">
        <f t="shared" si="58"/>
        <v>#VALUE!</v>
      </c>
      <c r="F1265">
        <f t="shared" si="59"/>
        <v>0</v>
      </c>
    </row>
    <row r="1266" spans="4:6" x14ac:dyDescent="0.35">
      <c r="D1266">
        <f t="shared" si="57"/>
        <v>0</v>
      </c>
      <c r="E1266" t="e">
        <f t="shared" si="58"/>
        <v>#VALUE!</v>
      </c>
      <c r="F1266">
        <f t="shared" si="59"/>
        <v>0</v>
      </c>
    </row>
    <row r="1267" spans="4:6" x14ac:dyDescent="0.35">
      <c r="D1267">
        <f t="shared" si="57"/>
        <v>0</v>
      </c>
      <c r="E1267" t="e">
        <f t="shared" si="58"/>
        <v>#VALUE!</v>
      </c>
      <c r="F1267">
        <f t="shared" si="59"/>
        <v>0</v>
      </c>
    </row>
    <row r="1268" spans="4:6" x14ac:dyDescent="0.35">
      <c r="D1268">
        <f t="shared" si="57"/>
        <v>0</v>
      </c>
      <c r="E1268" t="e">
        <f t="shared" si="58"/>
        <v>#VALUE!</v>
      </c>
      <c r="F1268">
        <f t="shared" si="59"/>
        <v>0</v>
      </c>
    </row>
    <row r="1269" spans="4:6" x14ac:dyDescent="0.35">
      <c r="D1269">
        <f t="shared" si="57"/>
        <v>0</v>
      </c>
      <c r="E1269" t="e">
        <f t="shared" si="58"/>
        <v>#VALUE!</v>
      </c>
      <c r="F1269">
        <f t="shared" si="59"/>
        <v>0</v>
      </c>
    </row>
    <row r="1270" spans="4:6" x14ac:dyDescent="0.35">
      <c r="D1270">
        <f t="shared" si="57"/>
        <v>0</v>
      </c>
      <c r="E1270" t="e">
        <f t="shared" si="58"/>
        <v>#VALUE!</v>
      </c>
      <c r="F1270">
        <f t="shared" si="59"/>
        <v>0</v>
      </c>
    </row>
    <row r="1271" spans="4:6" x14ac:dyDescent="0.35">
      <c r="D1271">
        <f t="shared" si="57"/>
        <v>0</v>
      </c>
      <c r="E1271" t="e">
        <f t="shared" si="58"/>
        <v>#VALUE!</v>
      </c>
      <c r="F1271">
        <f t="shared" si="59"/>
        <v>0</v>
      </c>
    </row>
    <row r="1272" spans="4:6" x14ac:dyDescent="0.35">
      <c r="D1272">
        <f t="shared" si="57"/>
        <v>0</v>
      </c>
      <c r="E1272" t="e">
        <f t="shared" si="58"/>
        <v>#VALUE!</v>
      </c>
      <c r="F1272">
        <f t="shared" si="59"/>
        <v>0</v>
      </c>
    </row>
    <row r="1273" spans="4:6" x14ac:dyDescent="0.35">
      <c r="D1273">
        <f t="shared" si="57"/>
        <v>0</v>
      </c>
      <c r="E1273" t="e">
        <f t="shared" si="58"/>
        <v>#VALUE!</v>
      </c>
      <c r="F1273">
        <f t="shared" si="59"/>
        <v>0</v>
      </c>
    </row>
    <row r="1274" spans="4:6" x14ac:dyDescent="0.35">
      <c r="D1274">
        <f t="shared" si="57"/>
        <v>0</v>
      </c>
      <c r="E1274" t="e">
        <f t="shared" si="58"/>
        <v>#VALUE!</v>
      </c>
      <c r="F1274">
        <f t="shared" si="59"/>
        <v>0</v>
      </c>
    </row>
    <row r="1275" spans="4:6" x14ac:dyDescent="0.35">
      <c r="D1275">
        <f t="shared" si="57"/>
        <v>0</v>
      </c>
      <c r="E1275" t="e">
        <f t="shared" si="58"/>
        <v>#VALUE!</v>
      </c>
      <c r="F1275">
        <f t="shared" si="59"/>
        <v>0</v>
      </c>
    </row>
    <row r="1276" spans="4:6" x14ac:dyDescent="0.35">
      <c r="D1276">
        <f t="shared" si="57"/>
        <v>0</v>
      </c>
      <c r="E1276" t="e">
        <f t="shared" si="58"/>
        <v>#VALUE!</v>
      </c>
      <c r="F1276">
        <f t="shared" si="59"/>
        <v>0</v>
      </c>
    </row>
    <row r="1277" spans="4:6" x14ac:dyDescent="0.35">
      <c r="D1277">
        <f t="shared" si="57"/>
        <v>0</v>
      </c>
      <c r="E1277" t="e">
        <f t="shared" si="58"/>
        <v>#VALUE!</v>
      </c>
      <c r="F1277">
        <f t="shared" si="59"/>
        <v>0</v>
      </c>
    </row>
    <row r="1278" spans="4:6" x14ac:dyDescent="0.35">
      <c r="D1278">
        <f t="shared" si="57"/>
        <v>0</v>
      </c>
      <c r="E1278" t="e">
        <f t="shared" si="58"/>
        <v>#VALUE!</v>
      </c>
      <c r="F1278">
        <f t="shared" si="59"/>
        <v>0</v>
      </c>
    </row>
    <row r="1279" spans="4:6" x14ac:dyDescent="0.35">
      <c r="D1279">
        <f t="shared" si="57"/>
        <v>0</v>
      </c>
      <c r="E1279" t="e">
        <f t="shared" si="58"/>
        <v>#VALUE!</v>
      </c>
      <c r="F1279">
        <f t="shared" si="59"/>
        <v>0</v>
      </c>
    </row>
    <row r="1280" spans="4:6" x14ac:dyDescent="0.35">
      <c r="D1280">
        <f t="shared" si="57"/>
        <v>0</v>
      </c>
      <c r="E1280" t="e">
        <f t="shared" si="58"/>
        <v>#VALUE!</v>
      </c>
      <c r="F1280">
        <f t="shared" si="59"/>
        <v>0</v>
      </c>
    </row>
    <row r="1281" spans="4:6" x14ac:dyDescent="0.35">
      <c r="D1281">
        <f t="shared" si="57"/>
        <v>0</v>
      </c>
      <c r="E1281" t="e">
        <f t="shared" si="58"/>
        <v>#VALUE!</v>
      </c>
      <c r="F1281">
        <f t="shared" si="59"/>
        <v>0</v>
      </c>
    </row>
    <row r="1282" spans="4:6" x14ac:dyDescent="0.35">
      <c r="D1282">
        <f t="shared" si="57"/>
        <v>0</v>
      </c>
      <c r="E1282" t="e">
        <f t="shared" si="58"/>
        <v>#VALUE!</v>
      </c>
      <c r="F1282">
        <f t="shared" si="59"/>
        <v>0</v>
      </c>
    </row>
    <row r="1283" spans="4:6" x14ac:dyDescent="0.35">
      <c r="D1283">
        <f t="shared" ref="D1283:D1346" si="60">LEN(A1283)</f>
        <v>0</v>
      </c>
      <c r="E1283" t="e">
        <f t="shared" ref="E1283:E1346" si="61">LEFT(A1283,D1283-12)</f>
        <v>#VALUE!</v>
      </c>
      <c r="F1283">
        <f t="shared" ref="F1283:F1346" si="62">B1283</f>
        <v>0</v>
      </c>
    </row>
    <row r="1284" spans="4:6" x14ac:dyDescent="0.35">
      <c r="D1284">
        <f t="shared" si="60"/>
        <v>0</v>
      </c>
      <c r="E1284" t="e">
        <f t="shared" si="61"/>
        <v>#VALUE!</v>
      </c>
      <c r="F1284">
        <f t="shared" si="62"/>
        <v>0</v>
      </c>
    </row>
    <row r="1285" spans="4:6" x14ac:dyDescent="0.35">
      <c r="D1285">
        <f t="shared" si="60"/>
        <v>0</v>
      </c>
      <c r="E1285" t="e">
        <f t="shared" si="61"/>
        <v>#VALUE!</v>
      </c>
      <c r="F1285">
        <f t="shared" si="62"/>
        <v>0</v>
      </c>
    </row>
    <row r="1286" spans="4:6" x14ac:dyDescent="0.35">
      <c r="D1286">
        <f t="shared" si="60"/>
        <v>0</v>
      </c>
      <c r="E1286" t="e">
        <f t="shared" si="61"/>
        <v>#VALUE!</v>
      </c>
      <c r="F1286">
        <f t="shared" si="62"/>
        <v>0</v>
      </c>
    </row>
    <row r="1287" spans="4:6" x14ac:dyDescent="0.35">
      <c r="D1287">
        <f t="shared" si="60"/>
        <v>0</v>
      </c>
      <c r="E1287" t="e">
        <f t="shared" si="61"/>
        <v>#VALUE!</v>
      </c>
      <c r="F1287">
        <f t="shared" si="62"/>
        <v>0</v>
      </c>
    </row>
    <row r="1288" spans="4:6" x14ac:dyDescent="0.35">
      <c r="D1288">
        <f t="shared" si="60"/>
        <v>0</v>
      </c>
      <c r="E1288" t="e">
        <f t="shared" si="61"/>
        <v>#VALUE!</v>
      </c>
      <c r="F1288">
        <f t="shared" si="62"/>
        <v>0</v>
      </c>
    </row>
    <row r="1289" spans="4:6" x14ac:dyDescent="0.35">
      <c r="D1289">
        <f t="shared" si="60"/>
        <v>0</v>
      </c>
      <c r="E1289" t="e">
        <f t="shared" si="61"/>
        <v>#VALUE!</v>
      </c>
      <c r="F1289">
        <f t="shared" si="62"/>
        <v>0</v>
      </c>
    </row>
    <row r="1290" spans="4:6" x14ac:dyDescent="0.35">
      <c r="D1290">
        <f t="shared" si="60"/>
        <v>0</v>
      </c>
      <c r="E1290" t="e">
        <f t="shared" si="61"/>
        <v>#VALUE!</v>
      </c>
      <c r="F1290">
        <f t="shared" si="62"/>
        <v>0</v>
      </c>
    </row>
    <row r="1291" spans="4:6" x14ac:dyDescent="0.35">
      <c r="D1291">
        <f t="shared" si="60"/>
        <v>0</v>
      </c>
      <c r="E1291" t="e">
        <f t="shared" si="61"/>
        <v>#VALUE!</v>
      </c>
      <c r="F1291">
        <f t="shared" si="62"/>
        <v>0</v>
      </c>
    </row>
    <row r="1292" spans="4:6" x14ac:dyDescent="0.35">
      <c r="D1292">
        <f t="shared" si="60"/>
        <v>0</v>
      </c>
      <c r="E1292" t="e">
        <f t="shared" si="61"/>
        <v>#VALUE!</v>
      </c>
      <c r="F1292">
        <f t="shared" si="62"/>
        <v>0</v>
      </c>
    </row>
    <row r="1293" spans="4:6" x14ac:dyDescent="0.35">
      <c r="D1293">
        <f t="shared" si="60"/>
        <v>0</v>
      </c>
      <c r="E1293" t="e">
        <f t="shared" si="61"/>
        <v>#VALUE!</v>
      </c>
      <c r="F1293">
        <f t="shared" si="62"/>
        <v>0</v>
      </c>
    </row>
    <row r="1294" spans="4:6" x14ac:dyDescent="0.35">
      <c r="D1294">
        <f t="shared" si="60"/>
        <v>0</v>
      </c>
      <c r="E1294" t="e">
        <f t="shared" si="61"/>
        <v>#VALUE!</v>
      </c>
      <c r="F1294">
        <f t="shared" si="62"/>
        <v>0</v>
      </c>
    </row>
    <row r="1295" spans="4:6" x14ac:dyDescent="0.35">
      <c r="D1295">
        <f t="shared" si="60"/>
        <v>0</v>
      </c>
      <c r="E1295" t="e">
        <f t="shared" si="61"/>
        <v>#VALUE!</v>
      </c>
      <c r="F1295">
        <f t="shared" si="62"/>
        <v>0</v>
      </c>
    </row>
    <row r="1296" spans="4:6" x14ac:dyDescent="0.35">
      <c r="D1296">
        <f t="shared" si="60"/>
        <v>0</v>
      </c>
      <c r="E1296" t="e">
        <f t="shared" si="61"/>
        <v>#VALUE!</v>
      </c>
      <c r="F1296">
        <f t="shared" si="62"/>
        <v>0</v>
      </c>
    </row>
    <row r="1297" spans="4:6" x14ac:dyDescent="0.35">
      <c r="D1297">
        <f t="shared" si="60"/>
        <v>0</v>
      </c>
      <c r="E1297" t="e">
        <f t="shared" si="61"/>
        <v>#VALUE!</v>
      </c>
      <c r="F1297">
        <f t="shared" si="62"/>
        <v>0</v>
      </c>
    </row>
    <row r="1298" spans="4:6" x14ac:dyDescent="0.35">
      <c r="D1298">
        <f t="shared" si="60"/>
        <v>0</v>
      </c>
      <c r="E1298" t="e">
        <f t="shared" si="61"/>
        <v>#VALUE!</v>
      </c>
      <c r="F1298">
        <f t="shared" si="62"/>
        <v>0</v>
      </c>
    </row>
    <row r="1299" spans="4:6" x14ac:dyDescent="0.35">
      <c r="D1299">
        <f t="shared" si="60"/>
        <v>0</v>
      </c>
      <c r="E1299" t="e">
        <f t="shared" si="61"/>
        <v>#VALUE!</v>
      </c>
      <c r="F1299">
        <f t="shared" si="62"/>
        <v>0</v>
      </c>
    </row>
    <row r="1300" spans="4:6" x14ac:dyDescent="0.35">
      <c r="D1300">
        <f t="shared" si="60"/>
        <v>0</v>
      </c>
      <c r="E1300" t="e">
        <f t="shared" si="61"/>
        <v>#VALUE!</v>
      </c>
      <c r="F1300">
        <f t="shared" si="62"/>
        <v>0</v>
      </c>
    </row>
    <row r="1301" spans="4:6" x14ac:dyDescent="0.35">
      <c r="D1301">
        <f t="shared" si="60"/>
        <v>0</v>
      </c>
      <c r="E1301" t="e">
        <f t="shared" si="61"/>
        <v>#VALUE!</v>
      </c>
      <c r="F1301">
        <f t="shared" si="62"/>
        <v>0</v>
      </c>
    </row>
    <row r="1302" spans="4:6" x14ac:dyDescent="0.35">
      <c r="D1302">
        <f t="shared" si="60"/>
        <v>0</v>
      </c>
      <c r="E1302" t="e">
        <f t="shared" si="61"/>
        <v>#VALUE!</v>
      </c>
      <c r="F1302">
        <f t="shared" si="62"/>
        <v>0</v>
      </c>
    </row>
    <row r="1303" spans="4:6" x14ac:dyDescent="0.35">
      <c r="D1303">
        <f t="shared" si="60"/>
        <v>0</v>
      </c>
      <c r="E1303" t="e">
        <f t="shared" si="61"/>
        <v>#VALUE!</v>
      </c>
      <c r="F1303">
        <f t="shared" si="62"/>
        <v>0</v>
      </c>
    </row>
    <row r="1304" spans="4:6" x14ac:dyDescent="0.35">
      <c r="D1304">
        <f t="shared" si="60"/>
        <v>0</v>
      </c>
      <c r="E1304" t="e">
        <f t="shared" si="61"/>
        <v>#VALUE!</v>
      </c>
      <c r="F1304">
        <f t="shared" si="62"/>
        <v>0</v>
      </c>
    </row>
    <row r="1305" spans="4:6" x14ac:dyDescent="0.35">
      <c r="D1305">
        <f t="shared" si="60"/>
        <v>0</v>
      </c>
      <c r="E1305" t="e">
        <f t="shared" si="61"/>
        <v>#VALUE!</v>
      </c>
      <c r="F1305">
        <f t="shared" si="62"/>
        <v>0</v>
      </c>
    </row>
    <row r="1306" spans="4:6" x14ac:dyDescent="0.35">
      <c r="D1306">
        <f t="shared" si="60"/>
        <v>0</v>
      </c>
      <c r="E1306" t="e">
        <f t="shared" si="61"/>
        <v>#VALUE!</v>
      </c>
      <c r="F1306">
        <f t="shared" si="62"/>
        <v>0</v>
      </c>
    </row>
    <row r="1307" spans="4:6" x14ac:dyDescent="0.35">
      <c r="D1307">
        <f t="shared" si="60"/>
        <v>0</v>
      </c>
      <c r="E1307" t="e">
        <f t="shared" si="61"/>
        <v>#VALUE!</v>
      </c>
      <c r="F1307">
        <f t="shared" si="62"/>
        <v>0</v>
      </c>
    </row>
    <row r="1308" spans="4:6" x14ac:dyDescent="0.35">
      <c r="D1308">
        <f t="shared" si="60"/>
        <v>0</v>
      </c>
      <c r="E1308" t="e">
        <f t="shared" si="61"/>
        <v>#VALUE!</v>
      </c>
      <c r="F1308">
        <f t="shared" si="62"/>
        <v>0</v>
      </c>
    </row>
    <row r="1309" spans="4:6" x14ac:dyDescent="0.35">
      <c r="D1309">
        <f t="shared" si="60"/>
        <v>0</v>
      </c>
      <c r="E1309" t="e">
        <f t="shared" si="61"/>
        <v>#VALUE!</v>
      </c>
      <c r="F1309">
        <f t="shared" si="62"/>
        <v>0</v>
      </c>
    </row>
    <row r="1310" spans="4:6" x14ac:dyDescent="0.35">
      <c r="D1310">
        <f t="shared" si="60"/>
        <v>0</v>
      </c>
      <c r="E1310" t="e">
        <f t="shared" si="61"/>
        <v>#VALUE!</v>
      </c>
      <c r="F1310">
        <f t="shared" si="62"/>
        <v>0</v>
      </c>
    </row>
    <row r="1311" spans="4:6" x14ac:dyDescent="0.35">
      <c r="D1311">
        <f t="shared" si="60"/>
        <v>0</v>
      </c>
      <c r="E1311" t="e">
        <f t="shared" si="61"/>
        <v>#VALUE!</v>
      </c>
      <c r="F1311">
        <f t="shared" si="62"/>
        <v>0</v>
      </c>
    </row>
    <row r="1312" spans="4:6" x14ac:dyDescent="0.35">
      <c r="D1312">
        <f t="shared" si="60"/>
        <v>0</v>
      </c>
      <c r="E1312" t="e">
        <f t="shared" si="61"/>
        <v>#VALUE!</v>
      </c>
      <c r="F1312">
        <f t="shared" si="62"/>
        <v>0</v>
      </c>
    </row>
    <row r="1313" spans="4:6" x14ac:dyDescent="0.35">
      <c r="D1313">
        <f t="shared" si="60"/>
        <v>0</v>
      </c>
      <c r="E1313" t="e">
        <f t="shared" si="61"/>
        <v>#VALUE!</v>
      </c>
      <c r="F1313">
        <f t="shared" si="62"/>
        <v>0</v>
      </c>
    </row>
    <row r="1314" spans="4:6" x14ac:dyDescent="0.35">
      <c r="D1314">
        <f t="shared" si="60"/>
        <v>0</v>
      </c>
      <c r="E1314" t="e">
        <f t="shared" si="61"/>
        <v>#VALUE!</v>
      </c>
      <c r="F1314">
        <f t="shared" si="62"/>
        <v>0</v>
      </c>
    </row>
    <row r="1315" spans="4:6" x14ac:dyDescent="0.35">
      <c r="D1315">
        <f t="shared" si="60"/>
        <v>0</v>
      </c>
      <c r="E1315" t="e">
        <f t="shared" si="61"/>
        <v>#VALUE!</v>
      </c>
      <c r="F1315">
        <f t="shared" si="62"/>
        <v>0</v>
      </c>
    </row>
    <row r="1316" spans="4:6" x14ac:dyDescent="0.35">
      <c r="D1316">
        <f t="shared" si="60"/>
        <v>0</v>
      </c>
      <c r="E1316" t="e">
        <f t="shared" si="61"/>
        <v>#VALUE!</v>
      </c>
      <c r="F1316">
        <f t="shared" si="62"/>
        <v>0</v>
      </c>
    </row>
    <row r="1317" spans="4:6" x14ac:dyDescent="0.35">
      <c r="D1317">
        <f t="shared" si="60"/>
        <v>0</v>
      </c>
      <c r="E1317" t="e">
        <f t="shared" si="61"/>
        <v>#VALUE!</v>
      </c>
      <c r="F1317">
        <f t="shared" si="62"/>
        <v>0</v>
      </c>
    </row>
    <row r="1318" spans="4:6" x14ac:dyDescent="0.35">
      <c r="D1318">
        <f t="shared" si="60"/>
        <v>0</v>
      </c>
      <c r="E1318" t="e">
        <f t="shared" si="61"/>
        <v>#VALUE!</v>
      </c>
      <c r="F1318">
        <f t="shared" si="62"/>
        <v>0</v>
      </c>
    </row>
    <row r="1319" spans="4:6" x14ac:dyDescent="0.35">
      <c r="D1319">
        <f t="shared" si="60"/>
        <v>0</v>
      </c>
      <c r="E1319" t="e">
        <f t="shared" si="61"/>
        <v>#VALUE!</v>
      </c>
      <c r="F1319">
        <f t="shared" si="62"/>
        <v>0</v>
      </c>
    </row>
    <row r="1320" spans="4:6" x14ac:dyDescent="0.35">
      <c r="D1320">
        <f t="shared" si="60"/>
        <v>0</v>
      </c>
      <c r="E1320" t="e">
        <f t="shared" si="61"/>
        <v>#VALUE!</v>
      </c>
      <c r="F1320">
        <f t="shared" si="62"/>
        <v>0</v>
      </c>
    </row>
    <row r="1321" spans="4:6" x14ac:dyDescent="0.35">
      <c r="D1321">
        <f t="shared" si="60"/>
        <v>0</v>
      </c>
      <c r="E1321" t="e">
        <f t="shared" si="61"/>
        <v>#VALUE!</v>
      </c>
      <c r="F1321">
        <f t="shared" si="62"/>
        <v>0</v>
      </c>
    </row>
    <row r="1322" spans="4:6" x14ac:dyDescent="0.35">
      <c r="D1322">
        <f t="shared" si="60"/>
        <v>0</v>
      </c>
      <c r="E1322" t="e">
        <f t="shared" si="61"/>
        <v>#VALUE!</v>
      </c>
      <c r="F1322">
        <f t="shared" si="62"/>
        <v>0</v>
      </c>
    </row>
    <row r="1323" spans="4:6" x14ac:dyDescent="0.35">
      <c r="D1323">
        <f t="shared" si="60"/>
        <v>0</v>
      </c>
      <c r="E1323" t="e">
        <f t="shared" si="61"/>
        <v>#VALUE!</v>
      </c>
      <c r="F1323">
        <f t="shared" si="62"/>
        <v>0</v>
      </c>
    </row>
    <row r="1324" spans="4:6" x14ac:dyDescent="0.35">
      <c r="D1324">
        <f t="shared" si="60"/>
        <v>0</v>
      </c>
      <c r="E1324" t="e">
        <f t="shared" si="61"/>
        <v>#VALUE!</v>
      </c>
      <c r="F1324">
        <f t="shared" si="62"/>
        <v>0</v>
      </c>
    </row>
    <row r="1325" spans="4:6" x14ac:dyDescent="0.35">
      <c r="D1325">
        <f t="shared" si="60"/>
        <v>0</v>
      </c>
      <c r="E1325" t="e">
        <f t="shared" si="61"/>
        <v>#VALUE!</v>
      </c>
      <c r="F1325">
        <f t="shared" si="62"/>
        <v>0</v>
      </c>
    </row>
    <row r="1326" spans="4:6" x14ac:dyDescent="0.35">
      <c r="D1326">
        <f t="shared" si="60"/>
        <v>0</v>
      </c>
      <c r="E1326" t="e">
        <f t="shared" si="61"/>
        <v>#VALUE!</v>
      </c>
      <c r="F1326">
        <f t="shared" si="62"/>
        <v>0</v>
      </c>
    </row>
    <row r="1327" spans="4:6" x14ac:dyDescent="0.35">
      <c r="D1327">
        <f t="shared" si="60"/>
        <v>0</v>
      </c>
      <c r="E1327" t="e">
        <f t="shared" si="61"/>
        <v>#VALUE!</v>
      </c>
      <c r="F1327">
        <f t="shared" si="62"/>
        <v>0</v>
      </c>
    </row>
    <row r="1328" spans="4:6" x14ac:dyDescent="0.35">
      <c r="D1328">
        <f t="shared" si="60"/>
        <v>0</v>
      </c>
      <c r="E1328" t="e">
        <f t="shared" si="61"/>
        <v>#VALUE!</v>
      </c>
      <c r="F1328">
        <f t="shared" si="62"/>
        <v>0</v>
      </c>
    </row>
    <row r="1329" spans="4:6" x14ac:dyDescent="0.35">
      <c r="D1329">
        <f t="shared" si="60"/>
        <v>0</v>
      </c>
      <c r="E1329" t="e">
        <f t="shared" si="61"/>
        <v>#VALUE!</v>
      </c>
      <c r="F1329">
        <f t="shared" si="62"/>
        <v>0</v>
      </c>
    </row>
    <row r="1330" spans="4:6" x14ac:dyDescent="0.35">
      <c r="D1330">
        <f t="shared" si="60"/>
        <v>0</v>
      </c>
      <c r="E1330" t="e">
        <f t="shared" si="61"/>
        <v>#VALUE!</v>
      </c>
      <c r="F1330">
        <f t="shared" si="62"/>
        <v>0</v>
      </c>
    </row>
    <row r="1331" spans="4:6" x14ac:dyDescent="0.35">
      <c r="D1331">
        <f t="shared" si="60"/>
        <v>0</v>
      </c>
      <c r="E1331" t="e">
        <f t="shared" si="61"/>
        <v>#VALUE!</v>
      </c>
      <c r="F1331">
        <f t="shared" si="62"/>
        <v>0</v>
      </c>
    </row>
    <row r="1332" spans="4:6" x14ac:dyDescent="0.35">
      <c r="D1332">
        <f t="shared" si="60"/>
        <v>0</v>
      </c>
      <c r="E1332" t="e">
        <f t="shared" si="61"/>
        <v>#VALUE!</v>
      </c>
      <c r="F1332">
        <f t="shared" si="62"/>
        <v>0</v>
      </c>
    </row>
    <row r="1333" spans="4:6" x14ac:dyDescent="0.35">
      <c r="D1333">
        <f t="shared" si="60"/>
        <v>0</v>
      </c>
      <c r="E1333" t="e">
        <f t="shared" si="61"/>
        <v>#VALUE!</v>
      </c>
      <c r="F1333">
        <f t="shared" si="62"/>
        <v>0</v>
      </c>
    </row>
    <row r="1334" spans="4:6" x14ac:dyDescent="0.35">
      <c r="D1334">
        <f t="shared" si="60"/>
        <v>0</v>
      </c>
      <c r="E1334" t="e">
        <f t="shared" si="61"/>
        <v>#VALUE!</v>
      </c>
      <c r="F1334">
        <f t="shared" si="62"/>
        <v>0</v>
      </c>
    </row>
    <row r="1335" spans="4:6" x14ac:dyDescent="0.35">
      <c r="D1335">
        <f t="shared" si="60"/>
        <v>0</v>
      </c>
      <c r="E1335" t="e">
        <f t="shared" si="61"/>
        <v>#VALUE!</v>
      </c>
      <c r="F1335">
        <f t="shared" si="62"/>
        <v>0</v>
      </c>
    </row>
    <row r="1336" spans="4:6" x14ac:dyDescent="0.35">
      <c r="D1336">
        <f t="shared" si="60"/>
        <v>0</v>
      </c>
      <c r="E1336" t="e">
        <f t="shared" si="61"/>
        <v>#VALUE!</v>
      </c>
      <c r="F1336">
        <f t="shared" si="62"/>
        <v>0</v>
      </c>
    </row>
    <row r="1337" spans="4:6" x14ac:dyDescent="0.35">
      <c r="D1337">
        <f t="shared" si="60"/>
        <v>0</v>
      </c>
      <c r="E1337" t="e">
        <f t="shared" si="61"/>
        <v>#VALUE!</v>
      </c>
      <c r="F1337">
        <f t="shared" si="62"/>
        <v>0</v>
      </c>
    </row>
    <row r="1338" spans="4:6" x14ac:dyDescent="0.35">
      <c r="D1338">
        <f t="shared" si="60"/>
        <v>0</v>
      </c>
      <c r="E1338" t="e">
        <f t="shared" si="61"/>
        <v>#VALUE!</v>
      </c>
      <c r="F1338">
        <f t="shared" si="62"/>
        <v>0</v>
      </c>
    </row>
    <row r="1339" spans="4:6" x14ac:dyDescent="0.35">
      <c r="D1339">
        <f t="shared" si="60"/>
        <v>0</v>
      </c>
      <c r="E1339" t="e">
        <f t="shared" si="61"/>
        <v>#VALUE!</v>
      </c>
      <c r="F1339">
        <f t="shared" si="62"/>
        <v>0</v>
      </c>
    </row>
    <row r="1340" spans="4:6" x14ac:dyDescent="0.35">
      <c r="D1340">
        <f t="shared" si="60"/>
        <v>0</v>
      </c>
      <c r="E1340" t="e">
        <f t="shared" si="61"/>
        <v>#VALUE!</v>
      </c>
      <c r="F1340">
        <f t="shared" si="62"/>
        <v>0</v>
      </c>
    </row>
    <row r="1341" spans="4:6" x14ac:dyDescent="0.35">
      <c r="D1341">
        <f t="shared" si="60"/>
        <v>0</v>
      </c>
      <c r="E1341" t="e">
        <f t="shared" si="61"/>
        <v>#VALUE!</v>
      </c>
      <c r="F1341">
        <f t="shared" si="62"/>
        <v>0</v>
      </c>
    </row>
    <row r="1342" spans="4:6" x14ac:dyDescent="0.35">
      <c r="D1342">
        <f t="shared" si="60"/>
        <v>0</v>
      </c>
      <c r="E1342" t="e">
        <f t="shared" si="61"/>
        <v>#VALUE!</v>
      </c>
      <c r="F1342">
        <f t="shared" si="62"/>
        <v>0</v>
      </c>
    </row>
    <row r="1343" spans="4:6" x14ac:dyDescent="0.35">
      <c r="D1343">
        <f t="shared" si="60"/>
        <v>0</v>
      </c>
      <c r="E1343" t="e">
        <f t="shared" si="61"/>
        <v>#VALUE!</v>
      </c>
      <c r="F1343">
        <f t="shared" si="62"/>
        <v>0</v>
      </c>
    </row>
    <row r="1344" spans="4:6" x14ac:dyDescent="0.35">
      <c r="D1344">
        <f t="shared" si="60"/>
        <v>0</v>
      </c>
      <c r="E1344" t="e">
        <f t="shared" si="61"/>
        <v>#VALUE!</v>
      </c>
      <c r="F1344">
        <f t="shared" si="62"/>
        <v>0</v>
      </c>
    </row>
    <row r="1345" spans="4:6" x14ac:dyDescent="0.35">
      <c r="D1345">
        <f t="shared" si="60"/>
        <v>0</v>
      </c>
      <c r="E1345" t="e">
        <f t="shared" si="61"/>
        <v>#VALUE!</v>
      </c>
      <c r="F1345">
        <f t="shared" si="62"/>
        <v>0</v>
      </c>
    </row>
    <row r="1346" spans="4:6" x14ac:dyDescent="0.35">
      <c r="D1346">
        <f t="shared" si="60"/>
        <v>0</v>
      </c>
      <c r="E1346" t="e">
        <f t="shared" si="61"/>
        <v>#VALUE!</v>
      </c>
      <c r="F1346">
        <f t="shared" si="62"/>
        <v>0</v>
      </c>
    </row>
    <row r="1347" spans="4:6" x14ac:dyDescent="0.35">
      <c r="D1347">
        <f t="shared" ref="D1347:D1410" si="63">LEN(A1347)</f>
        <v>0</v>
      </c>
      <c r="E1347" t="e">
        <f t="shared" ref="E1347:E1410" si="64">LEFT(A1347,D1347-12)</f>
        <v>#VALUE!</v>
      </c>
      <c r="F1347">
        <f t="shared" ref="F1347:F1410" si="65">B1347</f>
        <v>0</v>
      </c>
    </row>
    <row r="1348" spans="4:6" x14ac:dyDescent="0.35">
      <c r="D1348">
        <f t="shared" si="63"/>
        <v>0</v>
      </c>
      <c r="E1348" t="e">
        <f t="shared" si="64"/>
        <v>#VALUE!</v>
      </c>
      <c r="F1348">
        <f t="shared" si="65"/>
        <v>0</v>
      </c>
    </row>
    <row r="1349" spans="4:6" x14ac:dyDescent="0.35">
      <c r="D1349">
        <f t="shared" si="63"/>
        <v>0</v>
      </c>
      <c r="E1349" t="e">
        <f t="shared" si="64"/>
        <v>#VALUE!</v>
      </c>
      <c r="F1349">
        <f t="shared" si="65"/>
        <v>0</v>
      </c>
    </row>
    <row r="1350" spans="4:6" x14ac:dyDescent="0.35">
      <c r="D1350">
        <f t="shared" si="63"/>
        <v>0</v>
      </c>
      <c r="E1350" t="e">
        <f t="shared" si="64"/>
        <v>#VALUE!</v>
      </c>
      <c r="F1350">
        <f t="shared" si="65"/>
        <v>0</v>
      </c>
    </row>
    <row r="1351" spans="4:6" x14ac:dyDescent="0.35">
      <c r="D1351">
        <f t="shared" si="63"/>
        <v>0</v>
      </c>
      <c r="E1351" t="e">
        <f t="shared" si="64"/>
        <v>#VALUE!</v>
      </c>
      <c r="F1351">
        <f t="shared" si="65"/>
        <v>0</v>
      </c>
    </row>
    <row r="1352" spans="4:6" x14ac:dyDescent="0.35">
      <c r="D1352">
        <f t="shared" si="63"/>
        <v>0</v>
      </c>
      <c r="E1352" t="e">
        <f t="shared" si="64"/>
        <v>#VALUE!</v>
      </c>
      <c r="F1352">
        <f t="shared" si="65"/>
        <v>0</v>
      </c>
    </row>
    <row r="1353" spans="4:6" x14ac:dyDescent="0.35">
      <c r="D1353">
        <f t="shared" si="63"/>
        <v>0</v>
      </c>
      <c r="E1353" t="e">
        <f t="shared" si="64"/>
        <v>#VALUE!</v>
      </c>
      <c r="F1353">
        <f t="shared" si="65"/>
        <v>0</v>
      </c>
    </row>
    <row r="1354" spans="4:6" x14ac:dyDescent="0.35">
      <c r="D1354">
        <f t="shared" si="63"/>
        <v>0</v>
      </c>
      <c r="E1354" t="e">
        <f t="shared" si="64"/>
        <v>#VALUE!</v>
      </c>
      <c r="F1354">
        <f t="shared" si="65"/>
        <v>0</v>
      </c>
    </row>
    <row r="1355" spans="4:6" x14ac:dyDescent="0.35">
      <c r="D1355">
        <f t="shared" si="63"/>
        <v>0</v>
      </c>
      <c r="E1355" t="e">
        <f t="shared" si="64"/>
        <v>#VALUE!</v>
      </c>
      <c r="F1355">
        <f t="shared" si="65"/>
        <v>0</v>
      </c>
    </row>
    <row r="1356" spans="4:6" x14ac:dyDescent="0.35">
      <c r="D1356">
        <f t="shared" si="63"/>
        <v>0</v>
      </c>
      <c r="E1356" t="e">
        <f t="shared" si="64"/>
        <v>#VALUE!</v>
      </c>
      <c r="F1356">
        <f t="shared" si="65"/>
        <v>0</v>
      </c>
    </row>
    <row r="1357" spans="4:6" x14ac:dyDescent="0.35">
      <c r="D1357">
        <f t="shared" si="63"/>
        <v>0</v>
      </c>
      <c r="E1357" t="e">
        <f t="shared" si="64"/>
        <v>#VALUE!</v>
      </c>
      <c r="F1357">
        <f t="shared" si="65"/>
        <v>0</v>
      </c>
    </row>
    <row r="1358" spans="4:6" x14ac:dyDescent="0.35">
      <c r="D1358">
        <f t="shared" si="63"/>
        <v>0</v>
      </c>
      <c r="E1358" t="e">
        <f t="shared" si="64"/>
        <v>#VALUE!</v>
      </c>
      <c r="F1358">
        <f t="shared" si="65"/>
        <v>0</v>
      </c>
    </row>
    <row r="1359" spans="4:6" x14ac:dyDescent="0.35">
      <c r="D1359">
        <f t="shared" si="63"/>
        <v>0</v>
      </c>
      <c r="E1359" t="e">
        <f t="shared" si="64"/>
        <v>#VALUE!</v>
      </c>
      <c r="F1359">
        <f t="shared" si="65"/>
        <v>0</v>
      </c>
    </row>
    <row r="1360" spans="4:6" x14ac:dyDescent="0.35">
      <c r="D1360">
        <f t="shared" si="63"/>
        <v>0</v>
      </c>
      <c r="E1360" t="e">
        <f t="shared" si="64"/>
        <v>#VALUE!</v>
      </c>
      <c r="F1360">
        <f t="shared" si="65"/>
        <v>0</v>
      </c>
    </row>
    <row r="1361" spans="4:6" x14ac:dyDescent="0.35">
      <c r="D1361">
        <f t="shared" si="63"/>
        <v>0</v>
      </c>
      <c r="E1361" t="e">
        <f t="shared" si="64"/>
        <v>#VALUE!</v>
      </c>
      <c r="F1361">
        <f t="shared" si="65"/>
        <v>0</v>
      </c>
    </row>
    <row r="1362" spans="4:6" x14ac:dyDescent="0.35">
      <c r="D1362">
        <f t="shared" si="63"/>
        <v>0</v>
      </c>
      <c r="E1362" t="e">
        <f t="shared" si="64"/>
        <v>#VALUE!</v>
      </c>
      <c r="F1362">
        <f t="shared" si="65"/>
        <v>0</v>
      </c>
    </row>
    <row r="1363" spans="4:6" x14ac:dyDescent="0.35">
      <c r="D1363">
        <f t="shared" si="63"/>
        <v>0</v>
      </c>
      <c r="E1363" t="e">
        <f t="shared" si="64"/>
        <v>#VALUE!</v>
      </c>
      <c r="F1363">
        <f t="shared" si="65"/>
        <v>0</v>
      </c>
    </row>
    <row r="1364" spans="4:6" x14ac:dyDescent="0.35">
      <c r="D1364">
        <f t="shared" si="63"/>
        <v>0</v>
      </c>
      <c r="E1364" t="e">
        <f t="shared" si="64"/>
        <v>#VALUE!</v>
      </c>
      <c r="F1364">
        <f t="shared" si="65"/>
        <v>0</v>
      </c>
    </row>
    <row r="1365" spans="4:6" x14ac:dyDescent="0.35">
      <c r="D1365">
        <f t="shared" si="63"/>
        <v>0</v>
      </c>
      <c r="E1365" t="e">
        <f t="shared" si="64"/>
        <v>#VALUE!</v>
      </c>
      <c r="F1365">
        <f t="shared" si="65"/>
        <v>0</v>
      </c>
    </row>
    <row r="1366" spans="4:6" x14ac:dyDescent="0.35">
      <c r="D1366">
        <f t="shared" si="63"/>
        <v>0</v>
      </c>
      <c r="E1366" t="e">
        <f t="shared" si="64"/>
        <v>#VALUE!</v>
      </c>
      <c r="F1366">
        <f t="shared" si="65"/>
        <v>0</v>
      </c>
    </row>
    <row r="1367" spans="4:6" x14ac:dyDescent="0.35">
      <c r="D1367">
        <f t="shared" si="63"/>
        <v>0</v>
      </c>
      <c r="E1367" t="e">
        <f t="shared" si="64"/>
        <v>#VALUE!</v>
      </c>
      <c r="F1367">
        <f t="shared" si="65"/>
        <v>0</v>
      </c>
    </row>
    <row r="1368" spans="4:6" x14ac:dyDescent="0.35">
      <c r="D1368">
        <f t="shared" si="63"/>
        <v>0</v>
      </c>
      <c r="E1368" t="e">
        <f t="shared" si="64"/>
        <v>#VALUE!</v>
      </c>
      <c r="F1368">
        <f t="shared" si="65"/>
        <v>0</v>
      </c>
    </row>
    <row r="1369" spans="4:6" x14ac:dyDescent="0.35">
      <c r="D1369">
        <f t="shared" si="63"/>
        <v>0</v>
      </c>
      <c r="E1369" t="e">
        <f t="shared" si="64"/>
        <v>#VALUE!</v>
      </c>
      <c r="F1369">
        <f t="shared" si="65"/>
        <v>0</v>
      </c>
    </row>
    <row r="1370" spans="4:6" x14ac:dyDescent="0.35">
      <c r="D1370">
        <f t="shared" si="63"/>
        <v>0</v>
      </c>
      <c r="E1370" t="e">
        <f t="shared" si="64"/>
        <v>#VALUE!</v>
      </c>
      <c r="F1370">
        <f t="shared" si="65"/>
        <v>0</v>
      </c>
    </row>
    <row r="1371" spans="4:6" x14ac:dyDescent="0.35">
      <c r="D1371">
        <f t="shared" si="63"/>
        <v>0</v>
      </c>
      <c r="E1371" t="e">
        <f t="shared" si="64"/>
        <v>#VALUE!</v>
      </c>
      <c r="F1371">
        <f t="shared" si="65"/>
        <v>0</v>
      </c>
    </row>
    <row r="1372" spans="4:6" x14ac:dyDescent="0.35">
      <c r="D1372">
        <f t="shared" si="63"/>
        <v>0</v>
      </c>
      <c r="E1372" t="e">
        <f t="shared" si="64"/>
        <v>#VALUE!</v>
      </c>
      <c r="F1372">
        <f t="shared" si="65"/>
        <v>0</v>
      </c>
    </row>
    <row r="1373" spans="4:6" x14ac:dyDescent="0.35">
      <c r="D1373">
        <f t="shared" si="63"/>
        <v>0</v>
      </c>
      <c r="E1373" t="e">
        <f t="shared" si="64"/>
        <v>#VALUE!</v>
      </c>
      <c r="F1373">
        <f t="shared" si="65"/>
        <v>0</v>
      </c>
    </row>
    <row r="1374" spans="4:6" x14ac:dyDescent="0.35">
      <c r="D1374">
        <f t="shared" si="63"/>
        <v>0</v>
      </c>
      <c r="E1374" t="e">
        <f t="shared" si="64"/>
        <v>#VALUE!</v>
      </c>
      <c r="F1374">
        <f t="shared" si="65"/>
        <v>0</v>
      </c>
    </row>
    <row r="1375" spans="4:6" x14ac:dyDescent="0.35">
      <c r="D1375">
        <f t="shared" si="63"/>
        <v>0</v>
      </c>
      <c r="E1375" t="e">
        <f t="shared" si="64"/>
        <v>#VALUE!</v>
      </c>
      <c r="F1375">
        <f t="shared" si="65"/>
        <v>0</v>
      </c>
    </row>
    <row r="1376" spans="4:6" x14ac:dyDescent="0.35">
      <c r="D1376">
        <f t="shared" si="63"/>
        <v>0</v>
      </c>
      <c r="E1376" t="e">
        <f t="shared" si="64"/>
        <v>#VALUE!</v>
      </c>
      <c r="F1376">
        <f t="shared" si="65"/>
        <v>0</v>
      </c>
    </row>
    <row r="1377" spans="4:6" x14ac:dyDescent="0.35">
      <c r="D1377">
        <f t="shared" si="63"/>
        <v>0</v>
      </c>
      <c r="E1377" t="e">
        <f t="shared" si="64"/>
        <v>#VALUE!</v>
      </c>
      <c r="F1377">
        <f t="shared" si="65"/>
        <v>0</v>
      </c>
    </row>
    <row r="1378" spans="4:6" x14ac:dyDescent="0.35">
      <c r="D1378">
        <f t="shared" si="63"/>
        <v>0</v>
      </c>
      <c r="E1378" t="e">
        <f t="shared" si="64"/>
        <v>#VALUE!</v>
      </c>
      <c r="F1378">
        <f t="shared" si="65"/>
        <v>0</v>
      </c>
    </row>
    <row r="1379" spans="4:6" x14ac:dyDescent="0.35">
      <c r="D1379">
        <f t="shared" si="63"/>
        <v>0</v>
      </c>
      <c r="E1379" t="e">
        <f t="shared" si="64"/>
        <v>#VALUE!</v>
      </c>
      <c r="F1379">
        <f t="shared" si="65"/>
        <v>0</v>
      </c>
    </row>
    <row r="1380" spans="4:6" x14ac:dyDescent="0.35">
      <c r="D1380">
        <f t="shared" si="63"/>
        <v>0</v>
      </c>
      <c r="E1380" t="e">
        <f t="shared" si="64"/>
        <v>#VALUE!</v>
      </c>
      <c r="F1380">
        <f t="shared" si="65"/>
        <v>0</v>
      </c>
    </row>
    <row r="1381" spans="4:6" x14ac:dyDescent="0.35">
      <c r="D1381">
        <f t="shared" si="63"/>
        <v>0</v>
      </c>
      <c r="E1381" t="e">
        <f t="shared" si="64"/>
        <v>#VALUE!</v>
      </c>
      <c r="F1381">
        <f t="shared" si="65"/>
        <v>0</v>
      </c>
    </row>
    <row r="1382" spans="4:6" x14ac:dyDescent="0.35">
      <c r="D1382">
        <f t="shared" si="63"/>
        <v>0</v>
      </c>
      <c r="E1382" t="e">
        <f t="shared" si="64"/>
        <v>#VALUE!</v>
      </c>
      <c r="F1382">
        <f t="shared" si="65"/>
        <v>0</v>
      </c>
    </row>
    <row r="1383" spans="4:6" x14ac:dyDescent="0.35">
      <c r="D1383">
        <f t="shared" si="63"/>
        <v>0</v>
      </c>
      <c r="E1383" t="e">
        <f t="shared" si="64"/>
        <v>#VALUE!</v>
      </c>
      <c r="F1383">
        <f t="shared" si="65"/>
        <v>0</v>
      </c>
    </row>
    <row r="1384" spans="4:6" x14ac:dyDescent="0.35">
      <c r="D1384">
        <f t="shared" si="63"/>
        <v>0</v>
      </c>
      <c r="E1384" t="e">
        <f t="shared" si="64"/>
        <v>#VALUE!</v>
      </c>
      <c r="F1384">
        <f t="shared" si="65"/>
        <v>0</v>
      </c>
    </row>
    <row r="1385" spans="4:6" x14ac:dyDescent="0.35">
      <c r="D1385">
        <f t="shared" si="63"/>
        <v>0</v>
      </c>
      <c r="E1385" t="e">
        <f t="shared" si="64"/>
        <v>#VALUE!</v>
      </c>
      <c r="F1385">
        <f t="shared" si="65"/>
        <v>0</v>
      </c>
    </row>
    <row r="1386" spans="4:6" x14ac:dyDescent="0.35">
      <c r="D1386">
        <f t="shared" si="63"/>
        <v>0</v>
      </c>
      <c r="E1386" t="e">
        <f t="shared" si="64"/>
        <v>#VALUE!</v>
      </c>
      <c r="F1386">
        <f t="shared" si="65"/>
        <v>0</v>
      </c>
    </row>
    <row r="1387" spans="4:6" x14ac:dyDescent="0.35">
      <c r="D1387">
        <f t="shared" si="63"/>
        <v>0</v>
      </c>
      <c r="E1387" t="e">
        <f t="shared" si="64"/>
        <v>#VALUE!</v>
      </c>
      <c r="F1387">
        <f t="shared" si="65"/>
        <v>0</v>
      </c>
    </row>
    <row r="1388" spans="4:6" x14ac:dyDescent="0.35">
      <c r="D1388">
        <f t="shared" si="63"/>
        <v>0</v>
      </c>
      <c r="E1388" t="e">
        <f t="shared" si="64"/>
        <v>#VALUE!</v>
      </c>
      <c r="F1388">
        <f t="shared" si="65"/>
        <v>0</v>
      </c>
    </row>
    <row r="1389" spans="4:6" x14ac:dyDescent="0.35">
      <c r="D1389">
        <f t="shared" si="63"/>
        <v>0</v>
      </c>
      <c r="E1389" t="e">
        <f t="shared" si="64"/>
        <v>#VALUE!</v>
      </c>
      <c r="F1389">
        <f t="shared" si="65"/>
        <v>0</v>
      </c>
    </row>
    <row r="1390" spans="4:6" x14ac:dyDescent="0.35">
      <c r="D1390">
        <f t="shared" si="63"/>
        <v>0</v>
      </c>
      <c r="E1390" t="e">
        <f t="shared" si="64"/>
        <v>#VALUE!</v>
      </c>
      <c r="F1390">
        <f t="shared" si="65"/>
        <v>0</v>
      </c>
    </row>
    <row r="1391" spans="4:6" x14ac:dyDescent="0.35">
      <c r="D1391">
        <f t="shared" si="63"/>
        <v>0</v>
      </c>
      <c r="E1391" t="e">
        <f t="shared" si="64"/>
        <v>#VALUE!</v>
      </c>
      <c r="F1391">
        <f t="shared" si="65"/>
        <v>0</v>
      </c>
    </row>
    <row r="1392" spans="4:6" x14ac:dyDescent="0.35">
      <c r="D1392">
        <f t="shared" si="63"/>
        <v>0</v>
      </c>
      <c r="E1392" t="e">
        <f t="shared" si="64"/>
        <v>#VALUE!</v>
      </c>
      <c r="F1392">
        <f t="shared" si="65"/>
        <v>0</v>
      </c>
    </row>
    <row r="1393" spans="4:6" x14ac:dyDescent="0.35">
      <c r="D1393">
        <f t="shared" si="63"/>
        <v>0</v>
      </c>
      <c r="E1393" t="e">
        <f t="shared" si="64"/>
        <v>#VALUE!</v>
      </c>
      <c r="F1393">
        <f t="shared" si="65"/>
        <v>0</v>
      </c>
    </row>
    <row r="1394" spans="4:6" x14ac:dyDescent="0.35">
      <c r="D1394">
        <f t="shared" si="63"/>
        <v>0</v>
      </c>
      <c r="E1394" t="e">
        <f t="shared" si="64"/>
        <v>#VALUE!</v>
      </c>
      <c r="F1394">
        <f t="shared" si="65"/>
        <v>0</v>
      </c>
    </row>
    <row r="1395" spans="4:6" x14ac:dyDescent="0.35">
      <c r="D1395">
        <f t="shared" si="63"/>
        <v>0</v>
      </c>
      <c r="E1395" t="e">
        <f t="shared" si="64"/>
        <v>#VALUE!</v>
      </c>
      <c r="F1395">
        <f t="shared" si="65"/>
        <v>0</v>
      </c>
    </row>
    <row r="1396" spans="4:6" x14ac:dyDescent="0.35">
      <c r="D1396">
        <f t="shared" si="63"/>
        <v>0</v>
      </c>
      <c r="E1396" t="e">
        <f t="shared" si="64"/>
        <v>#VALUE!</v>
      </c>
      <c r="F1396">
        <f t="shared" si="65"/>
        <v>0</v>
      </c>
    </row>
    <row r="1397" spans="4:6" x14ac:dyDescent="0.35">
      <c r="D1397">
        <f t="shared" si="63"/>
        <v>0</v>
      </c>
      <c r="E1397" t="e">
        <f t="shared" si="64"/>
        <v>#VALUE!</v>
      </c>
      <c r="F1397">
        <f t="shared" si="65"/>
        <v>0</v>
      </c>
    </row>
    <row r="1398" spans="4:6" x14ac:dyDescent="0.35">
      <c r="D1398">
        <f t="shared" si="63"/>
        <v>0</v>
      </c>
      <c r="E1398" t="e">
        <f t="shared" si="64"/>
        <v>#VALUE!</v>
      </c>
      <c r="F1398">
        <f t="shared" si="65"/>
        <v>0</v>
      </c>
    </row>
    <row r="1399" spans="4:6" x14ac:dyDescent="0.35">
      <c r="D1399">
        <f t="shared" si="63"/>
        <v>0</v>
      </c>
      <c r="E1399" t="e">
        <f t="shared" si="64"/>
        <v>#VALUE!</v>
      </c>
      <c r="F1399">
        <f t="shared" si="65"/>
        <v>0</v>
      </c>
    </row>
    <row r="1400" spans="4:6" x14ac:dyDescent="0.35">
      <c r="D1400">
        <f t="shared" si="63"/>
        <v>0</v>
      </c>
      <c r="E1400" t="e">
        <f t="shared" si="64"/>
        <v>#VALUE!</v>
      </c>
      <c r="F1400">
        <f t="shared" si="65"/>
        <v>0</v>
      </c>
    </row>
    <row r="1401" spans="4:6" x14ac:dyDescent="0.35">
      <c r="D1401">
        <f t="shared" si="63"/>
        <v>0</v>
      </c>
      <c r="E1401" t="e">
        <f t="shared" si="64"/>
        <v>#VALUE!</v>
      </c>
      <c r="F1401">
        <f t="shared" si="65"/>
        <v>0</v>
      </c>
    </row>
    <row r="1402" spans="4:6" x14ac:dyDescent="0.35">
      <c r="D1402">
        <f t="shared" si="63"/>
        <v>0</v>
      </c>
      <c r="E1402" t="e">
        <f t="shared" si="64"/>
        <v>#VALUE!</v>
      </c>
      <c r="F1402">
        <f t="shared" si="65"/>
        <v>0</v>
      </c>
    </row>
    <row r="1403" spans="4:6" x14ac:dyDescent="0.35">
      <c r="D1403">
        <f t="shared" si="63"/>
        <v>0</v>
      </c>
      <c r="E1403" t="e">
        <f t="shared" si="64"/>
        <v>#VALUE!</v>
      </c>
      <c r="F1403">
        <f t="shared" si="65"/>
        <v>0</v>
      </c>
    </row>
    <row r="1404" spans="4:6" x14ac:dyDescent="0.35">
      <c r="D1404">
        <f t="shared" si="63"/>
        <v>0</v>
      </c>
      <c r="E1404" t="e">
        <f t="shared" si="64"/>
        <v>#VALUE!</v>
      </c>
      <c r="F1404">
        <f t="shared" si="65"/>
        <v>0</v>
      </c>
    </row>
    <row r="1405" spans="4:6" x14ac:dyDescent="0.35">
      <c r="D1405">
        <f t="shared" si="63"/>
        <v>0</v>
      </c>
      <c r="E1405" t="e">
        <f t="shared" si="64"/>
        <v>#VALUE!</v>
      </c>
      <c r="F1405">
        <f t="shared" si="65"/>
        <v>0</v>
      </c>
    </row>
    <row r="1406" spans="4:6" x14ac:dyDescent="0.35">
      <c r="D1406">
        <f t="shared" si="63"/>
        <v>0</v>
      </c>
      <c r="E1406" t="e">
        <f t="shared" si="64"/>
        <v>#VALUE!</v>
      </c>
      <c r="F1406">
        <f t="shared" si="65"/>
        <v>0</v>
      </c>
    </row>
    <row r="1407" spans="4:6" x14ac:dyDescent="0.35">
      <c r="D1407">
        <f t="shared" si="63"/>
        <v>0</v>
      </c>
      <c r="E1407" t="e">
        <f t="shared" si="64"/>
        <v>#VALUE!</v>
      </c>
      <c r="F1407">
        <f t="shared" si="65"/>
        <v>0</v>
      </c>
    </row>
    <row r="1408" spans="4:6" x14ac:dyDescent="0.35">
      <c r="D1408">
        <f t="shared" si="63"/>
        <v>0</v>
      </c>
      <c r="E1408" t="e">
        <f t="shared" si="64"/>
        <v>#VALUE!</v>
      </c>
      <c r="F1408">
        <f t="shared" si="65"/>
        <v>0</v>
      </c>
    </row>
    <row r="1409" spans="4:6" x14ac:dyDescent="0.35">
      <c r="D1409">
        <f t="shared" si="63"/>
        <v>0</v>
      </c>
      <c r="E1409" t="e">
        <f t="shared" si="64"/>
        <v>#VALUE!</v>
      </c>
      <c r="F1409">
        <f t="shared" si="65"/>
        <v>0</v>
      </c>
    </row>
    <row r="1410" spans="4:6" x14ac:dyDescent="0.35">
      <c r="D1410">
        <f t="shared" si="63"/>
        <v>0</v>
      </c>
      <c r="E1410" t="e">
        <f t="shared" si="64"/>
        <v>#VALUE!</v>
      </c>
      <c r="F1410">
        <f t="shared" si="65"/>
        <v>0</v>
      </c>
    </row>
    <row r="1411" spans="4:6" x14ac:dyDescent="0.35">
      <c r="D1411">
        <f t="shared" ref="D1411:D1474" si="66">LEN(A1411)</f>
        <v>0</v>
      </c>
      <c r="E1411" t="e">
        <f t="shared" ref="E1411:E1474" si="67">LEFT(A1411,D1411-12)</f>
        <v>#VALUE!</v>
      </c>
      <c r="F1411">
        <f t="shared" ref="F1411:F1474" si="68">B1411</f>
        <v>0</v>
      </c>
    </row>
    <row r="1412" spans="4:6" x14ac:dyDescent="0.35">
      <c r="D1412">
        <f t="shared" si="66"/>
        <v>0</v>
      </c>
      <c r="E1412" t="e">
        <f t="shared" si="67"/>
        <v>#VALUE!</v>
      </c>
      <c r="F1412">
        <f t="shared" si="68"/>
        <v>0</v>
      </c>
    </row>
    <row r="1413" spans="4:6" x14ac:dyDescent="0.35">
      <c r="D1413">
        <f t="shared" si="66"/>
        <v>0</v>
      </c>
      <c r="E1413" t="e">
        <f t="shared" si="67"/>
        <v>#VALUE!</v>
      </c>
      <c r="F1413">
        <f t="shared" si="68"/>
        <v>0</v>
      </c>
    </row>
    <row r="1414" spans="4:6" x14ac:dyDescent="0.35">
      <c r="D1414">
        <f t="shared" si="66"/>
        <v>0</v>
      </c>
      <c r="E1414" t="e">
        <f t="shared" si="67"/>
        <v>#VALUE!</v>
      </c>
      <c r="F1414">
        <f t="shared" si="68"/>
        <v>0</v>
      </c>
    </row>
    <row r="1415" spans="4:6" x14ac:dyDescent="0.35">
      <c r="D1415">
        <f t="shared" si="66"/>
        <v>0</v>
      </c>
      <c r="E1415" t="e">
        <f t="shared" si="67"/>
        <v>#VALUE!</v>
      </c>
      <c r="F1415">
        <f t="shared" si="68"/>
        <v>0</v>
      </c>
    </row>
    <row r="1416" spans="4:6" x14ac:dyDescent="0.35">
      <c r="D1416">
        <f t="shared" si="66"/>
        <v>0</v>
      </c>
      <c r="E1416" t="e">
        <f t="shared" si="67"/>
        <v>#VALUE!</v>
      </c>
      <c r="F1416">
        <f t="shared" si="68"/>
        <v>0</v>
      </c>
    </row>
    <row r="1417" spans="4:6" x14ac:dyDescent="0.35">
      <c r="D1417">
        <f t="shared" si="66"/>
        <v>0</v>
      </c>
      <c r="E1417" t="e">
        <f t="shared" si="67"/>
        <v>#VALUE!</v>
      </c>
      <c r="F1417">
        <f t="shared" si="68"/>
        <v>0</v>
      </c>
    </row>
    <row r="1418" spans="4:6" x14ac:dyDescent="0.35">
      <c r="D1418">
        <f t="shared" si="66"/>
        <v>0</v>
      </c>
      <c r="E1418" t="e">
        <f t="shared" si="67"/>
        <v>#VALUE!</v>
      </c>
      <c r="F1418">
        <f t="shared" si="68"/>
        <v>0</v>
      </c>
    </row>
    <row r="1419" spans="4:6" x14ac:dyDescent="0.35">
      <c r="D1419">
        <f t="shared" si="66"/>
        <v>0</v>
      </c>
      <c r="E1419" t="e">
        <f t="shared" si="67"/>
        <v>#VALUE!</v>
      </c>
      <c r="F1419">
        <f t="shared" si="68"/>
        <v>0</v>
      </c>
    </row>
    <row r="1420" spans="4:6" x14ac:dyDescent="0.35">
      <c r="D1420">
        <f t="shared" si="66"/>
        <v>0</v>
      </c>
      <c r="E1420" t="e">
        <f t="shared" si="67"/>
        <v>#VALUE!</v>
      </c>
      <c r="F1420">
        <f t="shared" si="68"/>
        <v>0</v>
      </c>
    </row>
    <row r="1421" spans="4:6" x14ac:dyDescent="0.35">
      <c r="D1421">
        <f t="shared" si="66"/>
        <v>0</v>
      </c>
      <c r="E1421" t="e">
        <f t="shared" si="67"/>
        <v>#VALUE!</v>
      </c>
      <c r="F1421">
        <f t="shared" si="68"/>
        <v>0</v>
      </c>
    </row>
    <row r="1422" spans="4:6" x14ac:dyDescent="0.35">
      <c r="D1422">
        <f t="shared" si="66"/>
        <v>0</v>
      </c>
      <c r="E1422" t="e">
        <f t="shared" si="67"/>
        <v>#VALUE!</v>
      </c>
      <c r="F1422">
        <f t="shared" si="68"/>
        <v>0</v>
      </c>
    </row>
    <row r="1423" spans="4:6" x14ac:dyDescent="0.35">
      <c r="D1423">
        <f t="shared" si="66"/>
        <v>0</v>
      </c>
      <c r="E1423" t="e">
        <f t="shared" si="67"/>
        <v>#VALUE!</v>
      </c>
      <c r="F1423">
        <f t="shared" si="68"/>
        <v>0</v>
      </c>
    </row>
    <row r="1424" spans="4:6" x14ac:dyDescent="0.35">
      <c r="D1424">
        <f t="shared" si="66"/>
        <v>0</v>
      </c>
      <c r="E1424" t="e">
        <f t="shared" si="67"/>
        <v>#VALUE!</v>
      </c>
      <c r="F1424">
        <f t="shared" si="68"/>
        <v>0</v>
      </c>
    </row>
    <row r="1425" spans="4:6" x14ac:dyDescent="0.35">
      <c r="D1425">
        <f t="shared" si="66"/>
        <v>0</v>
      </c>
      <c r="E1425" t="e">
        <f t="shared" si="67"/>
        <v>#VALUE!</v>
      </c>
      <c r="F1425">
        <f t="shared" si="68"/>
        <v>0</v>
      </c>
    </row>
    <row r="1426" spans="4:6" x14ac:dyDescent="0.35">
      <c r="D1426">
        <f t="shared" si="66"/>
        <v>0</v>
      </c>
      <c r="E1426" t="e">
        <f t="shared" si="67"/>
        <v>#VALUE!</v>
      </c>
      <c r="F1426">
        <f t="shared" si="68"/>
        <v>0</v>
      </c>
    </row>
    <row r="1427" spans="4:6" x14ac:dyDescent="0.35">
      <c r="D1427">
        <f t="shared" si="66"/>
        <v>0</v>
      </c>
      <c r="E1427" t="e">
        <f t="shared" si="67"/>
        <v>#VALUE!</v>
      </c>
      <c r="F1427">
        <f t="shared" si="68"/>
        <v>0</v>
      </c>
    </row>
    <row r="1428" spans="4:6" x14ac:dyDescent="0.35">
      <c r="D1428">
        <f t="shared" si="66"/>
        <v>0</v>
      </c>
      <c r="E1428" t="e">
        <f t="shared" si="67"/>
        <v>#VALUE!</v>
      </c>
      <c r="F1428">
        <f t="shared" si="68"/>
        <v>0</v>
      </c>
    </row>
    <row r="1429" spans="4:6" x14ac:dyDescent="0.35">
      <c r="D1429">
        <f t="shared" si="66"/>
        <v>0</v>
      </c>
      <c r="E1429" t="e">
        <f t="shared" si="67"/>
        <v>#VALUE!</v>
      </c>
      <c r="F1429">
        <f t="shared" si="68"/>
        <v>0</v>
      </c>
    </row>
    <row r="1430" spans="4:6" x14ac:dyDescent="0.35">
      <c r="D1430">
        <f t="shared" si="66"/>
        <v>0</v>
      </c>
      <c r="E1430" t="e">
        <f t="shared" si="67"/>
        <v>#VALUE!</v>
      </c>
      <c r="F1430">
        <f t="shared" si="68"/>
        <v>0</v>
      </c>
    </row>
    <row r="1431" spans="4:6" x14ac:dyDescent="0.35">
      <c r="D1431">
        <f t="shared" si="66"/>
        <v>0</v>
      </c>
      <c r="E1431" t="e">
        <f t="shared" si="67"/>
        <v>#VALUE!</v>
      </c>
      <c r="F1431">
        <f t="shared" si="68"/>
        <v>0</v>
      </c>
    </row>
    <row r="1432" spans="4:6" x14ac:dyDescent="0.35">
      <c r="D1432">
        <f t="shared" si="66"/>
        <v>0</v>
      </c>
      <c r="E1432" t="e">
        <f t="shared" si="67"/>
        <v>#VALUE!</v>
      </c>
      <c r="F1432">
        <f t="shared" si="68"/>
        <v>0</v>
      </c>
    </row>
    <row r="1433" spans="4:6" x14ac:dyDescent="0.35">
      <c r="D1433">
        <f t="shared" si="66"/>
        <v>0</v>
      </c>
      <c r="E1433" t="e">
        <f t="shared" si="67"/>
        <v>#VALUE!</v>
      </c>
      <c r="F1433">
        <f t="shared" si="68"/>
        <v>0</v>
      </c>
    </row>
    <row r="1434" spans="4:6" x14ac:dyDescent="0.35">
      <c r="D1434">
        <f t="shared" si="66"/>
        <v>0</v>
      </c>
      <c r="E1434" t="e">
        <f t="shared" si="67"/>
        <v>#VALUE!</v>
      </c>
      <c r="F1434">
        <f t="shared" si="68"/>
        <v>0</v>
      </c>
    </row>
    <row r="1435" spans="4:6" x14ac:dyDescent="0.35">
      <c r="D1435">
        <f t="shared" si="66"/>
        <v>0</v>
      </c>
      <c r="E1435" t="e">
        <f t="shared" si="67"/>
        <v>#VALUE!</v>
      </c>
      <c r="F1435">
        <f t="shared" si="68"/>
        <v>0</v>
      </c>
    </row>
    <row r="1436" spans="4:6" x14ac:dyDescent="0.35">
      <c r="D1436">
        <f t="shared" si="66"/>
        <v>0</v>
      </c>
      <c r="E1436" t="e">
        <f t="shared" si="67"/>
        <v>#VALUE!</v>
      </c>
      <c r="F1436">
        <f t="shared" si="68"/>
        <v>0</v>
      </c>
    </row>
    <row r="1437" spans="4:6" x14ac:dyDescent="0.35">
      <c r="D1437">
        <f t="shared" si="66"/>
        <v>0</v>
      </c>
      <c r="E1437" t="e">
        <f t="shared" si="67"/>
        <v>#VALUE!</v>
      </c>
      <c r="F1437">
        <f t="shared" si="68"/>
        <v>0</v>
      </c>
    </row>
    <row r="1438" spans="4:6" x14ac:dyDescent="0.35">
      <c r="D1438">
        <f t="shared" si="66"/>
        <v>0</v>
      </c>
      <c r="E1438" t="e">
        <f t="shared" si="67"/>
        <v>#VALUE!</v>
      </c>
      <c r="F1438">
        <f t="shared" si="68"/>
        <v>0</v>
      </c>
    </row>
    <row r="1439" spans="4:6" x14ac:dyDescent="0.35">
      <c r="D1439">
        <f t="shared" si="66"/>
        <v>0</v>
      </c>
      <c r="E1439" t="e">
        <f t="shared" si="67"/>
        <v>#VALUE!</v>
      </c>
      <c r="F1439">
        <f t="shared" si="68"/>
        <v>0</v>
      </c>
    </row>
    <row r="1440" spans="4:6" x14ac:dyDescent="0.35">
      <c r="D1440">
        <f t="shared" si="66"/>
        <v>0</v>
      </c>
      <c r="E1440" t="e">
        <f t="shared" si="67"/>
        <v>#VALUE!</v>
      </c>
      <c r="F1440">
        <f t="shared" si="68"/>
        <v>0</v>
      </c>
    </row>
    <row r="1441" spans="4:6" x14ac:dyDescent="0.35">
      <c r="D1441">
        <f t="shared" si="66"/>
        <v>0</v>
      </c>
      <c r="E1441" t="e">
        <f t="shared" si="67"/>
        <v>#VALUE!</v>
      </c>
      <c r="F1441">
        <f t="shared" si="68"/>
        <v>0</v>
      </c>
    </row>
    <row r="1442" spans="4:6" x14ac:dyDescent="0.35">
      <c r="D1442">
        <f t="shared" si="66"/>
        <v>0</v>
      </c>
      <c r="E1442" t="e">
        <f t="shared" si="67"/>
        <v>#VALUE!</v>
      </c>
      <c r="F1442">
        <f t="shared" si="68"/>
        <v>0</v>
      </c>
    </row>
    <row r="1443" spans="4:6" x14ac:dyDescent="0.35">
      <c r="D1443">
        <f t="shared" si="66"/>
        <v>0</v>
      </c>
      <c r="E1443" t="e">
        <f t="shared" si="67"/>
        <v>#VALUE!</v>
      </c>
      <c r="F1443">
        <f t="shared" si="68"/>
        <v>0</v>
      </c>
    </row>
    <row r="1444" spans="4:6" x14ac:dyDescent="0.35">
      <c r="D1444">
        <f t="shared" si="66"/>
        <v>0</v>
      </c>
      <c r="E1444" t="e">
        <f t="shared" si="67"/>
        <v>#VALUE!</v>
      </c>
      <c r="F1444">
        <f t="shared" si="68"/>
        <v>0</v>
      </c>
    </row>
    <row r="1445" spans="4:6" x14ac:dyDescent="0.35">
      <c r="D1445">
        <f t="shared" si="66"/>
        <v>0</v>
      </c>
      <c r="E1445" t="e">
        <f t="shared" si="67"/>
        <v>#VALUE!</v>
      </c>
      <c r="F1445">
        <f t="shared" si="68"/>
        <v>0</v>
      </c>
    </row>
    <row r="1446" spans="4:6" x14ac:dyDescent="0.35">
      <c r="D1446">
        <f t="shared" si="66"/>
        <v>0</v>
      </c>
      <c r="E1446" t="e">
        <f t="shared" si="67"/>
        <v>#VALUE!</v>
      </c>
      <c r="F1446">
        <f t="shared" si="68"/>
        <v>0</v>
      </c>
    </row>
    <row r="1447" spans="4:6" x14ac:dyDescent="0.35">
      <c r="D1447">
        <f t="shared" si="66"/>
        <v>0</v>
      </c>
      <c r="E1447" t="e">
        <f t="shared" si="67"/>
        <v>#VALUE!</v>
      </c>
      <c r="F1447">
        <f t="shared" si="68"/>
        <v>0</v>
      </c>
    </row>
    <row r="1448" spans="4:6" x14ac:dyDescent="0.35">
      <c r="D1448">
        <f t="shared" si="66"/>
        <v>0</v>
      </c>
      <c r="E1448" t="e">
        <f t="shared" si="67"/>
        <v>#VALUE!</v>
      </c>
      <c r="F1448">
        <f t="shared" si="68"/>
        <v>0</v>
      </c>
    </row>
    <row r="1449" spans="4:6" x14ac:dyDescent="0.35">
      <c r="D1449">
        <f t="shared" si="66"/>
        <v>0</v>
      </c>
      <c r="E1449" t="e">
        <f t="shared" si="67"/>
        <v>#VALUE!</v>
      </c>
      <c r="F1449">
        <f t="shared" si="68"/>
        <v>0</v>
      </c>
    </row>
    <row r="1450" spans="4:6" x14ac:dyDescent="0.35">
      <c r="D1450">
        <f t="shared" si="66"/>
        <v>0</v>
      </c>
      <c r="E1450" t="e">
        <f t="shared" si="67"/>
        <v>#VALUE!</v>
      </c>
      <c r="F1450">
        <f t="shared" si="68"/>
        <v>0</v>
      </c>
    </row>
    <row r="1451" spans="4:6" x14ac:dyDescent="0.35">
      <c r="D1451">
        <f t="shared" si="66"/>
        <v>0</v>
      </c>
      <c r="E1451" t="e">
        <f t="shared" si="67"/>
        <v>#VALUE!</v>
      </c>
      <c r="F1451">
        <f t="shared" si="68"/>
        <v>0</v>
      </c>
    </row>
    <row r="1452" spans="4:6" x14ac:dyDescent="0.35">
      <c r="D1452">
        <f t="shared" si="66"/>
        <v>0</v>
      </c>
      <c r="E1452" t="e">
        <f t="shared" si="67"/>
        <v>#VALUE!</v>
      </c>
      <c r="F1452">
        <f t="shared" si="68"/>
        <v>0</v>
      </c>
    </row>
    <row r="1453" spans="4:6" x14ac:dyDescent="0.35">
      <c r="D1453">
        <f t="shared" si="66"/>
        <v>0</v>
      </c>
      <c r="E1453" t="e">
        <f t="shared" si="67"/>
        <v>#VALUE!</v>
      </c>
      <c r="F1453">
        <f t="shared" si="68"/>
        <v>0</v>
      </c>
    </row>
    <row r="1454" spans="4:6" x14ac:dyDescent="0.35">
      <c r="D1454">
        <f t="shared" si="66"/>
        <v>0</v>
      </c>
      <c r="E1454" t="e">
        <f t="shared" si="67"/>
        <v>#VALUE!</v>
      </c>
      <c r="F1454">
        <f t="shared" si="68"/>
        <v>0</v>
      </c>
    </row>
    <row r="1455" spans="4:6" x14ac:dyDescent="0.35">
      <c r="D1455">
        <f t="shared" si="66"/>
        <v>0</v>
      </c>
      <c r="E1455" t="e">
        <f t="shared" si="67"/>
        <v>#VALUE!</v>
      </c>
      <c r="F1455">
        <f t="shared" si="68"/>
        <v>0</v>
      </c>
    </row>
    <row r="1456" spans="4:6" x14ac:dyDescent="0.35">
      <c r="D1456">
        <f t="shared" si="66"/>
        <v>0</v>
      </c>
      <c r="E1456" t="e">
        <f t="shared" si="67"/>
        <v>#VALUE!</v>
      </c>
      <c r="F1456">
        <f t="shared" si="68"/>
        <v>0</v>
      </c>
    </row>
    <row r="1457" spans="4:6" x14ac:dyDescent="0.35">
      <c r="D1457">
        <f t="shared" si="66"/>
        <v>0</v>
      </c>
      <c r="E1457" t="e">
        <f t="shared" si="67"/>
        <v>#VALUE!</v>
      </c>
      <c r="F1457">
        <f t="shared" si="68"/>
        <v>0</v>
      </c>
    </row>
    <row r="1458" spans="4:6" x14ac:dyDescent="0.35">
      <c r="D1458">
        <f t="shared" si="66"/>
        <v>0</v>
      </c>
      <c r="E1458" t="e">
        <f t="shared" si="67"/>
        <v>#VALUE!</v>
      </c>
      <c r="F1458">
        <f t="shared" si="68"/>
        <v>0</v>
      </c>
    </row>
    <row r="1459" spans="4:6" x14ac:dyDescent="0.35">
      <c r="D1459">
        <f t="shared" si="66"/>
        <v>0</v>
      </c>
      <c r="E1459" t="e">
        <f t="shared" si="67"/>
        <v>#VALUE!</v>
      </c>
      <c r="F1459">
        <f t="shared" si="68"/>
        <v>0</v>
      </c>
    </row>
    <row r="1460" spans="4:6" x14ac:dyDescent="0.35">
      <c r="D1460">
        <f t="shared" si="66"/>
        <v>0</v>
      </c>
      <c r="E1460" t="e">
        <f t="shared" si="67"/>
        <v>#VALUE!</v>
      </c>
      <c r="F1460">
        <f t="shared" si="68"/>
        <v>0</v>
      </c>
    </row>
    <row r="1461" spans="4:6" x14ac:dyDescent="0.35">
      <c r="D1461">
        <f t="shared" si="66"/>
        <v>0</v>
      </c>
      <c r="E1461" t="e">
        <f t="shared" si="67"/>
        <v>#VALUE!</v>
      </c>
      <c r="F1461">
        <f t="shared" si="68"/>
        <v>0</v>
      </c>
    </row>
    <row r="1462" spans="4:6" x14ac:dyDescent="0.35">
      <c r="D1462">
        <f t="shared" si="66"/>
        <v>0</v>
      </c>
      <c r="E1462" t="e">
        <f t="shared" si="67"/>
        <v>#VALUE!</v>
      </c>
      <c r="F1462">
        <f t="shared" si="68"/>
        <v>0</v>
      </c>
    </row>
    <row r="1463" spans="4:6" x14ac:dyDescent="0.35">
      <c r="D1463">
        <f t="shared" si="66"/>
        <v>0</v>
      </c>
      <c r="E1463" t="e">
        <f t="shared" si="67"/>
        <v>#VALUE!</v>
      </c>
      <c r="F1463">
        <f t="shared" si="68"/>
        <v>0</v>
      </c>
    </row>
    <row r="1464" spans="4:6" x14ac:dyDescent="0.35">
      <c r="D1464">
        <f t="shared" si="66"/>
        <v>0</v>
      </c>
      <c r="E1464" t="e">
        <f t="shared" si="67"/>
        <v>#VALUE!</v>
      </c>
      <c r="F1464">
        <f t="shared" si="68"/>
        <v>0</v>
      </c>
    </row>
    <row r="1465" spans="4:6" x14ac:dyDescent="0.35">
      <c r="D1465">
        <f t="shared" si="66"/>
        <v>0</v>
      </c>
      <c r="E1465" t="e">
        <f t="shared" si="67"/>
        <v>#VALUE!</v>
      </c>
      <c r="F1465">
        <f t="shared" si="68"/>
        <v>0</v>
      </c>
    </row>
    <row r="1466" spans="4:6" x14ac:dyDescent="0.35">
      <c r="D1466">
        <f t="shared" si="66"/>
        <v>0</v>
      </c>
      <c r="E1466" t="e">
        <f t="shared" si="67"/>
        <v>#VALUE!</v>
      </c>
      <c r="F1466">
        <f t="shared" si="68"/>
        <v>0</v>
      </c>
    </row>
    <row r="1467" spans="4:6" x14ac:dyDescent="0.35">
      <c r="D1467">
        <f t="shared" si="66"/>
        <v>0</v>
      </c>
      <c r="E1467" t="e">
        <f t="shared" si="67"/>
        <v>#VALUE!</v>
      </c>
      <c r="F1467">
        <f t="shared" si="68"/>
        <v>0</v>
      </c>
    </row>
    <row r="1468" spans="4:6" x14ac:dyDescent="0.35">
      <c r="D1468">
        <f t="shared" si="66"/>
        <v>0</v>
      </c>
      <c r="E1468" t="e">
        <f t="shared" si="67"/>
        <v>#VALUE!</v>
      </c>
      <c r="F1468">
        <f t="shared" si="68"/>
        <v>0</v>
      </c>
    </row>
    <row r="1469" spans="4:6" x14ac:dyDescent="0.35">
      <c r="D1469">
        <f t="shared" si="66"/>
        <v>0</v>
      </c>
      <c r="E1469" t="e">
        <f t="shared" si="67"/>
        <v>#VALUE!</v>
      </c>
      <c r="F1469">
        <f t="shared" si="68"/>
        <v>0</v>
      </c>
    </row>
    <row r="1470" spans="4:6" x14ac:dyDescent="0.35">
      <c r="D1470">
        <f t="shared" si="66"/>
        <v>0</v>
      </c>
      <c r="E1470" t="e">
        <f t="shared" si="67"/>
        <v>#VALUE!</v>
      </c>
      <c r="F1470">
        <f t="shared" si="68"/>
        <v>0</v>
      </c>
    </row>
    <row r="1471" spans="4:6" x14ac:dyDescent="0.35">
      <c r="D1471">
        <f t="shared" si="66"/>
        <v>0</v>
      </c>
      <c r="E1471" t="e">
        <f t="shared" si="67"/>
        <v>#VALUE!</v>
      </c>
      <c r="F1471">
        <f t="shared" si="68"/>
        <v>0</v>
      </c>
    </row>
    <row r="1472" spans="4:6" x14ac:dyDescent="0.35">
      <c r="D1472">
        <f t="shared" si="66"/>
        <v>0</v>
      </c>
      <c r="E1472" t="e">
        <f t="shared" si="67"/>
        <v>#VALUE!</v>
      </c>
      <c r="F1472">
        <f t="shared" si="68"/>
        <v>0</v>
      </c>
    </row>
    <row r="1473" spans="4:6" x14ac:dyDescent="0.35">
      <c r="D1473">
        <f t="shared" si="66"/>
        <v>0</v>
      </c>
      <c r="E1473" t="e">
        <f t="shared" si="67"/>
        <v>#VALUE!</v>
      </c>
      <c r="F1473">
        <f t="shared" si="68"/>
        <v>0</v>
      </c>
    </row>
    <row r="1474" spans="4:6" x14ac:dyDescent="0.35">
      <c r="D1474">
        <f t="shared" si="66"/>
        <v>0</v>
      </c>
      <c r="E1474" t="e">
        <f t="shared" si="67"/>
        <v>#VALUE!</v>
      </c>
      <c r="F1474">
        <f t="shared" si="68"/>
        <v>0</v>
      </c>
    </row>
    <row r="1475" spans="4:6" x14ac:dyDescent="0.35">
      <c r="D1475">
        <f t="shared" ref="D1475:D1538" si="69">LEN(A1475)</f>
        <v>0</v>
      </c>
      <c r="E1475" t="e">
        <f t="shared" ref="E1475:E1538" si="70">LEFT(A1475,D1475-12)</f>
        <v>#VALUE!</v>
      </c>
      <c r="F1475">
        <f t="shared" ref="F1475:F1538" si="71">B1475</f>
        <v>0</v>
      </c>
    </row>
    <row r="1476" spans="4:6" x14ac:dyDescent="0.35">
      <c r="D1476">
        <f t="shared" si="69"/>
        <v>0</v>
      </c>
      <c r="E1476" t="e">
        <f t="shared" si="70"/>
        <v>#VALUE!</v>
      </c>
      <c r="F1476">
        <f t="shared" si="71"/>
        <v>0</v>
      </c>
    </row>
    <row r="1477" spans="4:6" x14ac:dyDescent="0.35">
      <c r="D1477">
        <f t="shared" si="69"/>
        <v>0</v>
      </c>
      <c r="E1477" t="e">
        <f t="shared" si="70"/>
        <v>#VALUE!</v>
      </c>
      <c r="F1477">
        <f t="shared" si="71"/>
        <v>0</v>
      </c>
    </row>
    <row r="1478" spans="4:6" x14ac:dyDescent="0.35">
      <c r="D1478">
        <f t="shared" si="69"/>
        <v>0</v>
      </c>
      <c r="E1478" t="e">
        <f t="shared" si="70"/>
        <v>#VALUE!</v>
      </c>
      <c r="F1478">
        <f t="shared" si="71"/>
        <v>0</v>
      </c>
    </row>
    <row r="1479" spans="4:6" x14ac:dyDescent="0.35">
      <c r="D1479">
        <f t="shared" si="69"/>
        <v>0</v>
      </c>
      <c r="E1479" t="e">
        <f t="shared" si="70"/>
        <v>#VALUE!</v>
      </c>
      <c r="F1479">
        <f t="shared" si="71"/>
        <v>0</v>
      </c>
    </row>
    <row r="1480" spans="4:6" x14ac:dyDescent="0.35">
      <c r="D1480">
        <f t="shared" si="69"/>
        <v>0</v>
      </c>
      <c r="E1480" t="e">
        <f t="shared" si="70"/>
        <v>#VALUE!</v>
      </c>
      <c r="F1480">
        <f t="shared" si="71"/>
        <v>0</v>
      </c>
    </row>
    <row r="1481" spans="4:6" x14ac:dyDescent="0.35">
      <c r="D1481">
        <f t="shared" si="69"/>
        <v>0</v>
      </c>
      <c r="E1481" t="e">
        <f t="shared" si="70"/>
        <v>#VALUE!</v>
      </c>
      <c r="F1481">
        <f t="shared" si="71"/>
        <v>0</v>
      </c>
    </row>
    <row r="1482" spans="4:6" x14ac:dyDescent="0.35">
      <c r="D1482">
        <f t="shared" si="69"/>
        <v>0</v>
      </c>
      <c r="E1482" t="e">
        <f t="shared" si="70"/>
        <v>#VALUE!</v>
      </c>
      <c r="F1482">
        <f t="shared" si="71"/>
        <v>0</v>
      </c>
    </row>
    <row r="1483" spans="4:6" x14ac:dyDescent="0.35">
      <c r="D1483">
        <f t="shared" si="69"/>
        <v>0</v>
      </c>
      <c r="E1483" t="e">
        <f t="shared" si="70"/>
        <v>#VALUE!</v>
      </c>
      <c r="F1483">
        <f t="shared" si="71"/>
        <v>0</v>
      </c>
    </row>
    <row r="1484" spans="4:6" x14ac:dyDescent="0.35">
      <c r="D1484">
        <f t="shared" si="69"/>
        <v>0</v>
      </c>
      <c r="E1484" t="e">
        <f t="shared" si="70"/>
        <v>#VALUE!</v>
      </c>
      <c r="F1484">
        <f t="shared" si="71"/>
        <v>0</v>
      </c>
    </row>
    <row r="1485" spans="4:6" x14ac:dyDescent="0.35">
      <c r="D1485">
        <f t="shared" si="69"/>
        <v>0</v>
      </c>
      <c r="E1485" t="e">
        <f t="shared" si="70"/>
        <v>#VALUE!</v>
      </c>
      <c r="F1485">
        <f t="shared" si="71"/>
        <v>0</v>
      </c>
    </row>
    <row r="1486" spans="4:6" x14ac:dyDescent="0.35">
      <c r="D1486">
        <f t="shared" si="69"/>
        <v>0</v>
      </c>
      <c r="E1486" t="e">
        <f t="shared" si="70"/>
        <v>#VALUE!</v>
      </c>
      <c r="F1486">
        <f t="shared" si="71"/>
        <v>0</v>
      </c>
    </row>
    <row r="1487" spans="4:6" x14ac:dyDescent="0.35">
      <c r="D1487">
        <f t="shared" si="69"/>
        <v>0</v>
      </c>
      <c r="E1487" t="e">
        <f t="shared" si="70"/>
        <v>#VALUE!</v>
      </c>
      <c r="F1487">
        <f t="shared" si="71"/>
        <v>0</v>
      </c>
    </row>
    <row r="1488" spans="4:6" x14ac:dyDescent="0.35">
      <c r="D1488">
        <f t="shared" si="69"/>
        <v>0</v>
      </c>
      <c r="E1488" t="e">
        <f t="shared" si="70"/>
        <v>#VALUE!</v>
      </c>
      <c r="F1488">
        <f t="shared" si="71"/>
        <v>0</v>
      </c>
    </row>
    <row r="1489" spans="4:6" x14ac:dyDescent="0.35">
      <c r="D1489">
        <f t="shared" si="69"/>
        <v>0</v>
      </c>
      <c r="E1489" t="e">
        <f t="shared" si="70"/>
        <v>#VALUE!</v>
      </c>
      <c r="F1489">
        <f t="shared" si="71"/>
        <v>0</v>
      </c>
    </row>
    <row r="1490" spans="4:6" x14ac:dyDescent="0.35">
      <c r="D1490">
        <f t="shared" si="69"/>
        <v>0</v>
      </c>
      <c r="E1490" t="e">
        <f t="shared" si="70"/>
        <v>#VALUE!</v>
      </c>
      <c r="F1490">
        <f t="shared" si="71"/>
        <v>0</v>
      </c>
    </row>
    <row r="1491" spans="4:6" x14ac:dyDescent="0.35">
      <c r="D1491">
        <f t="shared" si="69"/>
        <v>0</v>
      </c>
      <c r="E1491" t="e">
        <f t="shared" si="70"/>
        <v>#VALUE!</v>
      </c>
      <c r="F1491">
        <f t="shared" si="71"/>
        <v>0</v>
      </c>
    </row>
    <row r="1492" spans="4:6" x14ac:dyDescent="0.35">
      <c r="D1492">
        <f t="shared" si="69"/>
        <v>0</v>
      </c>
      <c r="E1492" t="e">
        <f t="shared" si="70"/>
        <v>#VALUE!</v>
      </c>
      <c r="F1492">
        <f t="shared" si="71"/>
        <v>0</v>
      </c>
    </row>
    <row r="1493" spans="4:6" x14ac:dyDescent="0.35">
      <c r="D1493">
        <f t="shared" si="69"/>
        <v>0</v>
      </c>
      <c r="E1493" t="e">
        <f t="shared" si="70"/>
        <v>#VALUE!</v>
      </c>
      <c r="F1493">
        <f t="shared" si="71"/>
        <v>0</v>
      </c>
    </row>
    <row r="1494" spans="4:6" x14ac:dyDescent="0.35">
      <c r="D1494">
        <f t="shared" si="69"/>
        <v>0</v>
      </c>
      <c r="E1494" t="e">
        <f t="shared" si="70"/>
        <v>#VALUE!</v>
      </c>
      <c r="F1494">
        <f t="shared" si="71"/>
        <v>0</v>
      </c>
    </row>
    <row r="1495" spans="4:6" x14ac:dyDescent="0.35">
      <c r="D1495">
        <f t="shared" si="69"/>
        <v>0</v>
      </c>
      <c r="E1495" t="e">
        <f t="shared" si="70"/>
        <v>#VALUE!</v>
      </c>
      <c r="F1495">
        <f t="shared" si="71"/>
        <v>0</v>
      </c>
    </row>
    <row r="1496" spans="4:6" x14ac:dyDescent="0.35">
      <c r="D1496">
        <f t="shared" si="69"/>
        <v>0</v>
      </c>
      <c r="E1496" t="e">
        <f t="shared" si="70"/>
        <v>#VALUE!</v>
      </c>
      <c r="F1496">
        <f t="shared" si="71"/>
        <v>0</v>
      </c>
    </row>
    <row r="1497" spans="4:6" x14ac:dyDescent="0.35">
      <c r="D1497">
        <f t="shared" si="69"/>
        <v>0</v>
      </c>
      <c r="E1497" t="e">
        <f t="shared" si="70"/>
        <v>#VALUE!</v>
      </c>
      <c r="F1497">
        <f t="shared" si="71"/>
        <v>0</v>
      </c>
    </row>
    <row r="1498" spans="4:6" x14ac:dyDescent="0.35">
      <c r="D1498">
        <f t="shared" si="69"/>
        <v>0</v>
      </c>
      <c r="E1498" t="e">
        <f t="shared" si="70"/>
        <v>#VALUE!</v>
      </c>
      <c r="F1498">
        <f t="shared" si="71"/>
        <v>0</v>
      </c>
    </row>
    <row r="1499" spans="4:6" x14ac:dyDescent="0.35">
      <c r="D1499">
        <f t="shared" si="69"/>
        <v>0</v>
      </c>
      <c r="E1499" t="e">
        <f t="shared" si="70"/>
        <v>#VALUE!</v>
      </c>
      <c r="F1499">
        <f t="shared" si="71"/>
        <v>0</v>
      </c>
    </row>
    <row r="1500" spans="4:6" x14ac:dyDescent="0.35">
      <c r="D1500">
        <f t="shared" si="69"/>
        <v>0</v>
      </c>
      <c r="E1500" t="e">
        <f t="shared" si="70"/>
        <v>#VALUE!</v>
      </c>
      <c r="F1500">
        <f t="shared" si="71"/>
        <v>0</v>
      </c>
    </row>
    <row r="1501" spans="4:6" x14ac:dyDescent="0.35">
      <c r="D1501">
        <f t="shared" si="69"/>
        <v>0</v>
      </c>
      <c r="E1501" t="e">
        <f t="shared" si="70"/>
        <v>#VALUE!</v>
      </c>
      <c r="F1501">
        <f t="shared" si="71"/>
        <v>0</v>
      </c>
    </row>
    <row r="1502" spans="4:6" x14ac:dyDescent="0.35">
      <c r="D1502">
        <f t="shared" si="69"/>
        <v>0</v>
      </c>
      <c r="E1502" t="e">
        <f t="shared" si="70"/>
        <v>#VALUE!</v>
      </c>
      <c r="F1502">
        <f t="shared" si="71"/>
        <v>0</v>
      </c>
    </row>
    <row r="1503" spans="4:6" x14ac:dyDescent="0.35">
      <c r="D1503">
        <f t="shared" si="69"/>
        <v>0</v>
      </c>
      <c r="E1503" t="e">
        <f t="shared" si="70"/>
        <v>#VALUE!</v>
      </c>
      <c r="F1503">
        <f t="shared" si="71"/>
        <v>0</v>
      </c>
    </row>
    <row r="1504" spans="4:6" x14ac:dyDescent="0.35">
      <c r="D1504">
        <f t="shared" si="69"/>
        <v>0</v>
      </c>
      <c r="E1504" t="e">
        <f t="shared" si="70"/>
        <v>#VALUE!</v>
      </c>
      <c r="F1504">
        <f t="shared" si="71"/>
        <v>0</v>
      </c>
    </row>
    <row r="1505" spans="4:6" x14ac:dyDescent="0.35">
      <c r="D1505">
        <f t="shared" si="69"/>
        <v>0</v>
      </c>
      <c r="E1505" t="e">
        <f t="shared" si="70"/>
        <v>#VALUE!</v>
      </c>
      <c r="F1505">
        <f t="shared" si="71"/>
        <v>0</v>
      </c>
    </row>
    <row r="1506" spans="4:6" x14ac:dyDescent="0.35">
      <c r="D1506">
        <f t="shared" si="69"/>
        <v>0</v>
      </c>
      <c r="E1506" t="e">
        <f t="shared" si="70"/>
        <v>#VALUE!</v>
      </c>
      <c r="F1506">
        <f t="shared" si="71"/>
        <v>0</v>
      </c>
    </row>
    <row r="1507" spans="4:6" x14ac:dyDescent="0.35">
      <c r="D1507">
        <f t="shared" si="69"/>
        <v>0</v>
      </c>
      <c r="E1507" t="e">
        <f t="shared" si="70"/>
        <v>#VALUE!</v>
      </c>
      <c r="F1507">
        <f t="shared" si="71"/>
        <v>0</v>
      </c>
    </row>
    <row r="1508" spans="4:6" x14ac:dyDescent="0.35">
      <c r="D1508">
        <f t="shared" si="69"/>
        <v>0</v>
      </c>
      <c r="E1508" t="e">
        <f t="shared" si="70"/>
        <v>#VALUE!</v>
      </c>
      <c r="F1508">
        <f t="shared" si="71"/>
        <v>0</v>
      </c>
    </row>
    <row r="1509" spans="4:6" x14ac:dyDescent="0.35">
      <c r="D1509">
        <f t="shared" si="69"/>
        <v>0</v>
      </c>
      <c r="E1509" t="e">
        <f t="shared" si="70"/>
        <v>#VALUE!</v>
      </c>
      <c r="F1509">
        <f t="shared" si="71"/>
        <v>0</v>
      </c>
    </row>
    <row r="1510" spans="4:6" x14ac:dyDescent="0.35">
      <c r="D1510">
        <f t="shared" si="69"/>
        <v>0</v>
      </c>
      <c r="E1510" t="e">
        <f t="shared" si="70"/>
        <v>#VALUE!</v>
      </c>
      <c r="F1510">
        <f t="shared" si="71"/>
        <v>0</v>
      </c>
    </row>
    <row r="1511" spans="4:6" x14ac:dyDescent="0.35">
      <c r="D1511">
        <f t="shared" si="69"/>
        <v>0</v>
      </c>
      <c r="E1511" t="e">
        <f t="shared" si="70"/>
        <v>#VALUE!</v>
      </c>
      <c r="F1511">
        <f t="shared" si="71"/>
        <v>0</v>
      </c>
    </row>
    <row r="1512" spans="4:6" x14ac:dyDescent="0.35">
      <c r="D1512">
        <f t="shared" si="69"/>
        <v>0</v>
      </c>
      <c r="E1512" t="e">
        <f t="shared" si="70"/>
        <v>#VALUE!</v>
      </c>
      <c r="F1512">
        <f t="shared" si="71"/>
        <v>0</v>
      </c>
    </row>
    <row r="1513" spans="4:6" x14ac:dyDescent="0.35">
      <c r="D1513">
        <f t="shared" si="69"/>
        <v>0</v>
      </c>
      <c r="E1513" t="e">
        <f t="shared" si="70"/>
        <v>#VALUE!</v>
      </c>
      <c r="F1513">
        <f t="shared" si="71"/>
        <v>0</v>
      </c>
    </row>
    <row r="1514" spans="4:6" x14ac:dyDescent="0.35">
      <c r="D1514">
        <f t="shared" si="69"/>
        <v>0</v>
      </c>
      <c r="E1514" t="e">
        <f t="shared" si="70"/>
        <v>#VALUE!</v>
      </c>
      <c r="F1514">
        <f t="shared" si="71"/>
        <v>0</v>
      </c>
    </row>
    <row r="1515" spans="4:6" x14ac:dyDescent="0.35">
      <c r="D1515">
        <f t="shared" si="69"/>
        <v>0</v>
      </c>
      <c r="E1515" t="e">
        <f t="shared" si="70"/>
        <v>#VALUE!</v>
      </c>
      <c r="F1515">
        <f t="shared" si="71"/>
        <v>0</v>
      </c>
    </row>
    <row r="1516" spans="4:6" x14ac:dyDescent="0.35">
      <c r="D1516">
        <f t="shared" si="69"/>
        <v>0</v>
      </c>
      <c r="E1516" t="e">
        <f t="shared" si="70"/>
        <v>#VALUE!</v>
      </c>
      <c r="F1516">
        <f t="shared" si="71"/>
        <v>0</v>
      </c>
    </row>
    <row r="1517" spans="4:6" x14ac:dyDescent="0.35">
      <c r="D1517">
        <f t="shared" si="69"/>
        <v>0</v>
      </c>
      <c r="E1517" t="e">
        <f t="shared" si="70"/>
        <v>#VALUE!</v>
      </c>
      <c r="F1517">
        <f t="shared" si="71"/>
        <v>0</v>
      </c>
    </row>
    <row r="1518" spans="4:6" x14ac:dyDescent="0.35">
      <c r="D1518">
        <f t="shared" si="69"/>
        <v>0</v>
      </c>
      <c r="E1518" t="e">
        <f t="shared" si="70"/>
        <v>#VALUE!</v>
      </c>
      <c r="F1518">
        <f t="shared" si="71"/>
        <v>0</v>
      </c>
    </row>
    <row r="1519" spans="4:6" x14ac:dyDescent="0.35">
      <c r="D1519">
        <f t="shared" si="69"/>
        <v>0</v>
      </c>
      <c r="E1519" t="e">
        <f t="shared" si="70"/>
        <v>#VALUE!</v>
      </c>
      <c r="F1519">
        <f t="shared" si="71"/>
        <v>0</v>
      </c>
    </row>
    <row r="1520" spans="4:6" x14ac:dyDescent="0.35">
      <c r="D1520">
        <f t="shared" si="69"/>
        <v>0</v>
      </c>
      <c r="E1520" t="e">
        <f t="shared" si="70"/>
        <v>#VALUE!</v>
      </c>
      <c r="F1520">
        <f t="shared" si="71"/>
        <v>0</v>
      </c>
    </row>
    <row r="1521" spans="4:6" x14ac:dyDescent="0.35">
      <c r="D1521">
        <f t="shared" si="69"/>
        <v>0</v>
      </c>
      <c r="E1521" t="e">
        <f t="shared" si="70"/>
        <v>#VALUE!</v>
      </c>
      <c r="F1521">
        <f t="shared" si="71"/>
        <v>0</v>
      </c>
    </row>
    <row r="1522" spans="4:6" x14ac:dyDescent="0.35">
      <c r="D1522">
        <f t="shared" si="69"/>
        <v>0</v>
      </c>
      <c r="E1522" t="e">
        <f t="shared" si="70"/>
        <v>#VALUE!</v>
      </c>
      <c r="F1522">
        <f t="shared" si="71"/>
        <v>0</v>
      </c>
    </row>
    <row r="1523" spans="4:6" x14ac:dyDescent="0.35">
      <c r="D1523">
        <f t="shared" si="69"/>
        <v>0</v>
      </c>
      <c r="E1523" t="e">
        <f t="shared" si="70"/>
        <v>#VALUE!</v>
      </c>
      <c r="F1523">
        <f t="shared" si="71"/>
        <v>0</v>
      </c>
    </row>
    <row r="1524" spans="4:6" x14ac:dyDescent="0.35">
      <c r="D1524">
        <f t="shared" si="69"/>
        <v>0</v>
      </c>
      <c r="E1524" t="e">
        <f t="shared" si="70"/>
        <v>#VALUE!</v>
      </c>
      <c r="F1524">
        <f t="shared" si="71"/>
        <v>0</v>
      </c>
    </row>
    <row r="1525" spans="4:6" x14ac:dyDescent="0.35">
      <c r="D1525">
        <f t="shared" si="69"/>
        <v>0</v>
      </c>
      <c r="E1525" t="e">
        <f t="shared" si="70"/>
        <v>#VALUE!</v>
      </c>
      <c r="F1525">
        <f t="shared" si="71"/>
        <v>0</v>
      </c>
    </row>
    <row r="1526" spans="4:6" x14ac:dyDescent="0.35">
      <c r="D1526">
        <f t="shared" si="69"/>
        <v>0</v>
      </c>
      <c r="E1526" t="e">
        <f t="shared" si="70"/>
        <v>#VALUE!</v>
      </c>
      <c r="F1526">
        <f t="shared" si="71"/>
        <v>0</v>
      </c>
    </row>
    <row r="1527" spans="4:6" x14ac:dyDescent="0.35">
      <c r="D1527">
        <f t="shared" si="69"/>
        <v>0</v>
      </c>
      <c r="E1527" t="e">
        <f t="shared" si="70"/>
        <v>#VALUE!</v>
      </c>
      <c r="F1527">
        <f t="shared" si="71"/>
        <v>0</v>
      </c>
    </row>
    <row r="1528" spans="4:6" x14ac:dyDescent="0.35">
      <c r="D1528">
        <f t="shared" si="69"/>
        <v>0</v>
      </c>
      <c r="E1528" t="e">
        <f t="shared" si="70"/>
        <v>#VALUE!</v>
      </c>
      <c r="F1528">
        <f t="shared" si="71"/>
        <v>0</v>
      </c>
    </row>
    <row r="1529" spans="4:6" x14ac:dyDescent="0.35">
      <c r="D1529">
        <f t="shared" si="69"/>
        <v>0</v>
      </c>
      <c r="E1529" t="e">
        <f t="shared" si="70"/>
        <v>#VALUE!</v>
      </c>
      <c r="F1529">
        <f t="shared" si="71"/>
        <v>0</v>
      </c>
    </row>
    <row r="1530" spans="4:6" x14ac:dyDescent="0.35">
      <c r="D1530">
        <f t="shared" si="69"/>
        <v>0</v>
      </c>
      <c r="E1530" t="e">
        <f t="shared" si="70"/>
        <v>#VALUE!</v>
      </c>
      <c r="F1530">
        <f t="shared" si="71"/>
        <v>0</v>
      </c>
    </row>
    <row r="1531" spans="4:6" x14ac:dyDescent="0.35">
      <c r="D1531">
        <f t="shared" si="69"/>
        <v>0</v>
      </c>
      <c r="E1531" t="e">
        <f t="shared" si="70"/>
        <v>#VALUE!</v>
      </c>
      <c r="F1531">
        <f t="shared" si="71"/>
        <v>0</v>
      </c>
    </row>
    <row r="1532" spans="4:6" x14ac:dyDescent="0.35">
      <c r="D1532">
        <f t="shared" si="69"/>
        <v>0</v>
      </c>
      <c r="E1532" t="e">
        <f t="shared" si="70"/>
        <v>#VALUE!</v>
      </c>
      <c r="F1532">
        <f t="shared" si="71"/>
        <v>0</v>
      </c>
    </row>
    <row r="1533" spans="4:6" x14ac:dyDescent="0.35">
      <c r="D1533">
        <f t="shared" si="69"/>
        <v>0</v>
      </c>
      <c r="E1533" t="e">
        <f t="shared" si="70"/>
        <v>#VALUE!</v>
      </c>
      <c r="F1533">
        <f t="shared" si="71"/>
        <v>0</v>
      </c>
    </row>
    <row r="1534" spans="4:6" x14ac:dyDescent="0.35">
      <c r="D1534">
        <f t="shared" si="69"/>
        <v>0</v>
      </c>
      <c r="E1534" t="e">
        <f t="shared" si="70"/>
        <v>#VALUE!</v>
      </c>
      <c r="F1534">
        <f t="shared" si="71"/>
        <v>0</v>
      </c>
    </row>
    <row r="1535" spans="4:6" x14ac:dyDescent="0.35">
      <c r="D1535">
        <f t="shared" si="69"/>
        <v>0</v>
      </c>
      <c r="E1535" t="e">
        <f t="shared" si="70"/>
        <v>#VALUE!</v>
      </c>
      <c r="F1535">
        <f t="shared" si="71"/>
        <v>0</v>
      </c>
    </row>
    <row r="1536" spans="4:6" x14ac:dyDescent="0.35">
      <c r="D1536">
        <f t="shared" si="69"/>
        <v>0</v>
      </c>
      <c r="E1536" t="e">
        <f t="shared" si="70"/>
        <v>#VALUE!</v>
      </c>
      <c r="F1536">
        <f t="shared" si="71"/>
        <v>0</v>
      </c>
    </row>
    <row r="1537" spans="4:6" x14ac:dyDescent="0.35">
      <c r="D1537">
        <f t="shared" si="69"/>
        <v>0</v>
      </c>
      <c r="E1537" t="e">
        <f t="shared" si="70"/>
        <v>#VALUE!</v>
      </c>
      <c r="F1537">
        <f t="shared" si="71"/>
        <v>0</v>
      </c>
    </row>
    <row r="1538" spans="4:6" x14ac:dyDescent="0.35">
      <c r="D1538">
        <f t="shared" si="69"/>
        <v>0</v>
      </c>
      <c r="E1538" t="e">
        <f t="shared" si="70"/>
        <v>#VALUE!</v>
      </c>
      <c r="F1538">
        <f t="shared" si="71"/>
        <v>0</v>
      </c>
    </row>
    <row r="1539" spans="4:6" x14ac:dyDescent="0.35">
      <c r="D1539">
        <f t="shared" ref="D1539:D1602" si="72">LEN(A1539)</f>
        <v>0</v>
      </c>
      <c r="E1539" t="e">
        <f t="shared" ref="E1539:E1602" si="73">LEFT(A1539,D1539-12)</f>
        <v>#VALUE!</v>
      </c>
      <c r="F1539">
        <f t="shared" ref="F1539:F1602" si="74">B1539</f>
        <v>0</v>
      </c>
    </row>
    <row r="1540" spans="4:6" x14ac:dyDescent="0.35">
      <c r="D1540">
        <f t="shared" si="72"/>
        <v>0</v>
      </c>
      <c r="E1540" t="e">
        <f t="shared" si="73"/>
        <v>#VALUE!</v>
      </c>
      <c r="F1540">
        <f t="shared" si="74"/>
        <v>0</v>
      </c>
    </row>
    <row r="1541" spans="4:6" x14ac:dyDescent="0.35">
      <c r="D1541">
        <f t="shared" si="72"/>
        <v>0</v>
      </c>
      <c r="E1541" t="e">
        <f t="shared" si="73"/>
        <v>#VALUE!</v>
      </c>
      <c r="F1541">
        <f t="shared" si="74"/>
        <v>0</v>
      </c>
    </row>
    <row r="1542" spans="4:6" x14ac:dyDescent="0.35">
      <c r="D1542">
        <f t="shared" si="72"/>
        <v>0</v>
      </c>
      <c r="E1542" t="e">
        <f t="shared" si="73"/>
        <v>#VALUE!</v>
      </c>
      <c r="F1542">
        <f t="shared" si="74"/>
        <v>0</v>
      </c>
    </row>
    <row r="1543" spans="4:6" x14ac:dyDescent="0.35">
      <c r="D1543">
        <f t="shared" si="72"/>
        <v>0</v>
      </c>
      <c r="E1543" t="e">
        <f t="shared" si="73"/>
        <v>#VALUE!</v>
      </c>
      <c r="F1543">
        <f t="shared" si="74"/>
        <v>0</v>
      </c>
    </row>
    <row r="1544" spans="4:6" x14ac:dyDescent="0.35">
      <c r="D1544">
        <f t="shared" si="72"/>
        <v>0</v>
      </c>
      <c r="E1544" t="e">
        <f t="shared" si="73"/>
        <v>#VALUE!</v>
      </c>
      <c r="F1544">
        <f t="shared" si="74"/>
        <v>0</v>
      </c>
    </row>
    <row r="1545" spans="4:6" x14ac:dyDescent="0.35">
      <c r="D1545">
        <f t="shared" si="72"/>
        <v>0</v>
      </c>
      <c r="E1545" t="e">
        <f t="shared" si="73"/>
        <v>#VALUE!</v>
      </c>
      <c r="F1545">
        <f t="shared" si="74"/>
        <v>0</v>
      </c>
    </row>
    <row r="1546" spans="4:6" x14ac:dyDescent="0.35">
      <c r="D1546">
        <f t="shared" si="72"/>
        <v>0</v>
      </c>
      <c r="E1546" t="e">
        <f t="shared" si="73"/>
        <v>#VALUE!</v>
      </c>
      <c r="F1546">
        <f t="shared" si="74"/>
        <v>0</v>
      </c>
    </row>
    <row r="1547" spans="4:6" x14ac:dyDescent="0.35">
      <c r="D1547">
        <f t="shared" si="72"/>
        <v>0</v>
      </c>
      <c r="E1547" t="e">
        <f t="shared" si="73"/>
        <v>#VALUE!</v>
      </c>
      <c r="F1547">
        <f t="shared" si="74"/>
        <v>0</v>
      </c>
    </row>
    <row r="1548" spans="4:6" x14ac:dyDescent="0.35">
      <c r="D1548">
        <f t="shared" si="72"/>
        <v>0</v>
      </c>
      <c r="E1548" t="e">
        <f t="shared" si="73"/>
        <v>#VALUE!</v>
      </c>
      <c r="F1548">
        <f t="shared" si="74"/>
        <v>0</v>
      </c>
    </row>
    <row r="1549" spans="4:6" x14ac:dyDescent="0.35">
      <c r="D1549">
        <f t="shared" si="72"/>
        <v>0</v>
      </c>
      <c r="E1549" t="e">
        <f t="shared" si="73"/>
        <v>#VALUE!</v>
      </c>
      <c r="F1549">
        <f t="shared" si="74"/>
        <v>0</v>
      </c>
    </row>
    <row r="1550" spans="4:6" x14ac:dyDescent="0.35">
      <c r="D1550">
        <f t="shared" si="72"/>
        <v>0</v>
      </c>
      <c r="E1550" t="e">
        <f t="shared" si="73"/>
        <v>#VALUE!</v>
      </c>
      <c r="F1550">
        <f t="shared" si="74"/>
        <v>0</v>
      </c>
    </row>
    <row r="1551" spans="4:6" x14ac:dyDescent="0.35">
      <c r="D1551">
        <f t="shared" si="72"/>
        <v>0</v>
      </c>
      <c r="E1551" t="e">
        <f t="shared" si="73"/>
        <v>#VALUE!</v>
      </c>
      <c r="F1551">
        <f t="shared" si="74"/>
        <v>0</v>
      </c>
    </row>
    <row r="1552" spans="4:6" x14ac:dyDescent="0.35">
      <c r="D1552">
        <f t="shared" si="72"/>
        <v>0</v>
      </c>
      <c r="E1552" t="e">
        <f t="shared" si="73"/>
        <v>#VALUE!</v>
      </c>
      <c r="F1552">
        <f t="shared" si="74"/>
        <v>0</v>
      </c>
    </row>
    <row r="1553" spans="4:6" x14ac:dyDescent="0.35">
      <c r="D1553">
        <f t="shared" si="72"/>
        <v>0</v>
      </c>
      <c r="E1553" t="e">
        <f t="shared" si="73"/>
        <v>#VALUE!</v>
      </c>
      <c r="F1553">
        <f t="shared" si="74"/>
        <v>0</v>
      </c>
    </row>
    <row r="1554" spans="4:6" x14ac:dyDescent="0.35">
      <c r="D1554">
        <f t="shared" si="72"/>
        <v>0</v>
      </c>
      <c r="E1554" t="e">
        <f t="shared" si="73"/>
        <v>#VALUE!</v>
      </c>
      <c r="F1554">
        <f t="shared" si="74"/>
        <v>0</v>
      </c>
    </row>
    <row r="1555" spans="4:6" x14ac:dyDescent="0.35">
      <c r="D1555">
        <f t="shared" si="72"/>
        <v>0</v>
      </c>
      <c r="E1555" t="e">
        <f t="shared" si="73"/>
        <v>#VALUE!</v>
      </c>
      <c r="F1555">
        <f t="shared" si="74"/>
        <v>0</v>
      </c>
    </row>
    <row r="1556" spans="4:6" x14ac:dyDescent="0.35">
      <c r="D1556">
        <f t="shared" si="72"/>
        <v>0</v>
      </c>
      <c r="E1556" t="e">
        <f t="shared" si="73"/>
        <v>#VALUE!</v>
      </c>
      <c r="F1556">
        <f t="shared" si="74"/>
        <v>0</v>
      </c>
    </row>
    <row r="1557" spans="4:6" x14ac:dyDescent="0.35">
      <c r="D1557">
        <f t="shared" si="72"/>
        <v>0</v>
      </c>
      <c r="E1557" t="e">
        <f t="shared" si="73"/>
        <v>#VALUE!</v>
      </c>
      <c r="F1557">
        <f t="shared" si="74"/>
        <v>0</v>
      </c>
    </row>
    <row r="1558" spans="4:6" x14ac:dyDescent="0.35">
      <c r="D1558">
        <f t="shared" si="72"/>
        <v>0</v>
      </c>
      <c r="E1558" t="e">
        <f t="shared" si="73"/>
        <v>#VALUE!</v>
      </c>
      <c r="F1558">
        <f t="shared" si="74"/>
        <v>0</v>
      </c>
    </row>
    <row r="1559" spans="4:6" x14ac:dyDescent="0.35">
      <c r="D1559">
        <f t="shared" si="72"/>
        <v>0</v>
      </c>
      <c r="E1559" t="e">
        <f t="shared" si="73"/>
        <v>#VALUE!</v>
      </c>
      <c r="F1559">
        <f t="shared" si="74"/>
        <v>0</v>
      </c>
    </row>
    <row r="1560" spans="4:6" x14ac:dyDescent="0.35">
      <c r="D1560">
        <f t="shared" si="72"/>
        <v>0</v>
      </c>
      <c r="E1560" t="e">
        <f t="shared" si="73"/>
        <v>#VALUE!</v>
      </c>
      <c r="F1560">
        <f t="shared" si="74"/>
        <v>0</v>
      </c>
    </row>
    <row r="1561" spans="4:6" x14ac:dyDescent="0.35">
      <c r="D1561">
        <f t="shared" si="72"/>
        <v>0</v>
      </c>
      <c r="E1561" t="e">
        <f t="shared" si="73"/>
        <v>#VALUE!</v>
      </c>
      <c r="F1561">
        <f t="shared" si="74"/>
        <v>0</v>
      </c>
    </row>
    <row r="1562" spans="4:6" x14ac:dyDescent="0.35">
      <c r="D1562">
        <f t="shared" si="72"/>
        <v>0</v>
      </c>
      <c r="E1562" t="e">
        <f t="shared" si="73"/>
        <v>#VALUE!</v>
      </c>
      <c r="F1562">
        <f t="shared" si="74"/>
        <v>0</v>
      </c>
    </row>
    <row r="1563" spans="4:6" x14ac:dyDescent="0.35">
      <c r="D1563">
        <f t="shared" si="72"/>
        <v>0</v>
      </c>
      <c r="E1563" t="e">
        <f t="shared" si="73"/>
        <v>#VALUE!</v>
      </c>
      <c r="F1563">
        <f t="shared" si="74"/>
        <v>0</v>
      </c>
    </row>
    <row r="1564" spans="4:6" x14ac:dyDescent="0.35">
      <c r="D1564">
        <f t="shared" si="72"/>
        <v>0</v>
      </c>
      <c r="E1564" t="e">
        <f t="shared" si="73"/>
        <v>#VALUE!</v>
      </c>
      <c r="F1564">
        <f t="shared" si="74"/>
        <v>0</v>
      </c>
    </row>
    <row r="1565" spans="4:6" x14ac:dyDescent="0.35">
      <c r="D1565">
        <f t="shared" si="72"/>
        <v>0</v>
      </c>
      <c r="E1565" t="e">
        <f t="shared" si="73"/>
        <v>#VALUE!</v>
      </c>
      <c r="F1565">
        <f t="shared" si="74"/>
        <v>0</v>
      </c>
    </row>
    <row r="1566" spans="4:6" x14ac:dyDescent="0.35">
      <c r="D1566">
        <f t="shared" si="72"/>
        <v>0</v>
      </c>
      <c r="E1566" t="e">
        <f t="shared" si="73"/>
        <v>#VALUE!</v>
      </c>
      <c r="F1566">
        <f t="shared" si="74"/>
        <v>0</v>
      </c>
    </row>
    <row r="1567" spans="4:6" x14ac:dyDescent="0.35">
      <c r="D1567">
        <f t="shared" si="72"/>
        <v>0</v>
      </c>
      <c r="E1567" t="e">
        <f t="shared" si="73"/>
        <v>#VALUE!</v>
      </c>
      <c r="F1567">
        <f t="shared" si="74"/>
        <v>0</v>
      </c>
    </row>
    <row r="1568" spans="4:6" x14ac:dyDescent="0.35">
      <c r="D1568">
        <f t="shared" si="72"/>
        <v>0</v>
      </c>
      <c r="E1568" t="e">
        <f t="shared" si="73"/>
        <v>#VALUE!</v>
      </c>
      <c r="F1568">
        <f t="shared" si="74"/>
        <v>0</v>
      </c>
    </row>
    <row r="1569" spans="4:6" x14ac:dyDescent="0.35">
      <c r="D1569">
        <f t="shared" si="72"/>
        <v>0</v>
      </c>
      <c r="E1569" t="e">
        <f t="shared" si="73"/>
        <v>#VALUE!</v>
      </c>
      <c r="F1569">
        <f t="shared" si="74"/>
        <v>0</v>
      </c>
    </row>
    <row r="1570" spans="4:6" x14ac:dyDescent="0.35">
      <c r="D1570">
        <f t="shared" si="72"/>
        <v>0</v>
      </c>
      <c r="E1570" t="e">
        <f t="shared" si="73"/>
        <v>#VALUE!</v>
      </c>
      <c r="F1570">
        <f t="shared" si="74"/>
        <v>0</v>
      </c>
    </row>
    <row r="1571" spans="4:6" x14ac:dyDescent="0.35">
      <c r="D1571">
        <f t="shared" si="72"/>
        <v>0</v>
      </c>
      <c r="E1571" t="e">
        <f t="shared" si="73"/>
        <v>#VALUE!</v>
      </c>
      <c r="F1571">
        <f t="shared" si="74"/>
        <v>0</v>
      </c>
    </row>
    <row r="1572" spans="4:6" x14ac:dyDescent="0.35">
      <c r="D1572">
        <f t="shared" si="72"/>
        <v>0</v>
      </c>
      <c r="E1572" t="e">
        <f t="shared" si="73"/>
        <v>#VALUE!</v>
      </c>
      <c r="F1572">
        <f t="shared" si="74"/>
        <v>0</v>
      </c>
    </row>
    <row r="1573" spans="4:6" x14ac:dyDescent="0.35">
      <c r="D1573">
        <f t="shared" si="72"/>
        <v>0</v>
      </c>
      <c r="E1573" t="e">
        <f t="shared" si="73"/>
        <v>#VALUE!</v>
      </c>
      <c r="F1573">
        <f t="shared" si="74"/>
        <v>0</v>
      </c>
    </row>
    <row r="1574" spans="4:6" x14ac:dyDescent="0.35">
      <c r="D1574">
        <f t="shared" si="72"/>
        <v>0</v>
      </c>
      <c r="E1574" t="e">
        <f t="shared" si="73"/>
        <v>#VALUE!</v>
      </c>
      <c r="F1574">
        <f t="shared" si="74"/>
        <v>0</v>
      </c>
    </row>
    <row r="1575" spans="4:6" x14ac:dyDescent="0.35">
      <c r="D1575">
        <f t="shared" si="72"/>
        <v>0</v>
      </c>
      <c r="E1575" t="e">
        <f t="shared" si="73"/>
        <v>#VALUE!</v>
      </c>
      <c r="F1575">
        <f t="shared" si="74"/>
        <v>0</v>
      </c>
    </row>
    <row r="1576" spans="4:6" x14ac:dyDescent="0.35">
      <c r="D1576">
        <f t="shared" si="72"/>
        <v>0</v>
      </c>
      <c r="E1576" t="e">
        <f t="shared" si="73"/>
        <v>#VALUE!</v>
      </c>
      <c r="F1576">
        <f t="shared" si="74"/>
        <v>0</v>
      </c>
    </row>
    <row r="1577" spans="4:6" x14ac:dyDescent="0.35">
      <c r="D1577">
        <f t="shared" si="72"/>
        <v>0</v>
      </c>
      <c r="E1577" t="e">
        <f t="shared" si="73"/>
        <v>#VALUE!</v>
      </c>
      <c r="F1577">
        <f t="shared" si="74"/>
        <v>0</v>
      </c>
    </row>
    <row r="1578" spans="4:6" x14ac:dyDescent="0.35">
      <c r="D1578">
        <f t="shared" si="72"/>
        <v>0</v>
      </c>
      <c r="E1578" t="e">
        <f t="shared" si="73"/>
        <v>#VALUE!</v>
      </c>
      <c r="F1578">
        <f t="shared" si="74"/>
        <v>0</v>
      </c>
    </row>
    <row r="1579" spans="4:6" x14ac:dyDescent="0.35">
      <c r="D1579">
        <f t="shared" si="72"/>
        <v>0</v>
      </c>
      <c r="E1579" t="e">
        <f t="shared" si="73"/>
        <v>#VALUE!</v>
      </c>
      <c r="F1579">
        <f t="shared" si="74"/>
        <v>0</v>
      </c>
    </row>
    <row r="1580" spans="4:6" x14ac:dyDescent="0.35">
      <c r="D1580">
        <f t="shared" si="72"/>
        <v>0</v>
      </c>
      <c r="E1580" t="e">
        <f t="shared" si="73"/>
        <v>#VALUE!</v>
      </c>
      <c r="F1580">
        <f t="shared" si="74"/>
        <v>0</v>
      </c>
    </row>
    <row r="1581" spans="4:6" x14ac:dyDescent="0.35">
      <c r="D1581">
        <f t="shared" si="72"/>
        <v>0</v>
      </c>
      <c r="E1581" t="e">
        <f t="shared" si="73"/>
        <v>#VALUE!</v>
      </c>
      <c r="F1581">
        <f t="shared" si="74"/>
        <v>0</v>
      </c>
    </row>
    <row r="1582" spans="4:6" x14ac:dyDescent="0.35">
      <c r="D1582">
        <f t="shared" si="72"/>
        <v>0</v>
      </c>
      <c r="E1582" t="e">
        <f t="shared" si="73"/>
        <v>#VALUE!</v>
      </c>
      <c r="F1582">
        <f t="shared" si="74"/>
        <v>0</v>
      </c>
    </row>
    <row r="1583" spans="4:6" x14ac:dyDescent="0.35">
      <c r="D1583">
        <f t="shared" si="72"/>
        <v>0</v>
      </c>
      <c r="E1583" t="e">
        <f t="shared" si="73"/>
        <v>#VALUE!</v>
      </c>
      <c r="F1583">
        <f t="shared" si="74"/>
        <v>0</v>
      </c>
    </row>
    <row r="1584" spans="4:6" x14ac:dyDescent="0.35">
      <c r="D1584">
        <f t="shared" si="72"/>
        <v>0</v>
      </c>
      <c r="E1584" t="e">
        <f t="shared" si="73"/>
        <v>#VALUE!</v>
      </c>
      <c r="F1584">
        <f t="shared" si="74"/>
        <v>0</v>
      </c>
    </row>
    <row r="1585" spans="4:6" x14ac:dyDescent="0.35">
      <c r="D1585">
        <f t="shared" si="72"/>
        <v>0</v>
      </c>
      <c r="E1585" t="e">
        <f t="shared" si="73"/>
        <v>#VALUE!</v>
      </c>
      <c r="F1585">
        <f t="shared" si="74"/>
        <v>0</v>
      </c>
    </row>
    <row r="1586" spans="4:6" x14ac:dyDescent="0.35">
      <c r="D1586">
        <f t="shared" si="72"/>
        <v>0</v>
      </c>
      <c r="E1586" t="e">
        <f t="shared" si="73"/>
        <v>#VALUE!</v>
      </c>
      <c r="F1586">
        <f t="shared" si="74"/>
        <v>0</v>
      </c>
    </row>
    <row r="1587" spans="4:6" x14ac:dyDescent="0.35">
      <c r="D1587">
        <f t="shared" si="72"/>
        <v>0</v>
      </c>
      <c r="E1587" t="e">
        <f t="shared" si="73"/>
        <v>#VALUE!</v>
      </c>
      <c r="F1587">
        <f t="shared" si="74"/>
        <v>0</v>
      </c>
    </row>
    <row r="1588" spans="4:6" x14ac:dyDescent="0.35">
      <c r="D1588">
        <f t="shared" si="72"/>
        <v>0</v>
      </c>
      <c r="E1588" t="e">
        <f t="shared" si="73"/>
        <v>#VALUE!</v>
      </c>
      <c r="F1588">
        <f t="shared" si="74"/>
        <v>0</v>
      </c>
    </row>
    <row r="1589" spans="4:6" x14ac:dyDescent="0.35">
      <c r="D1589">
        <f t="shared" si="72"/>
        <v>0</v>
      </c>
      <c r="E1589" t="e">
        <f t="shared" si="73"/>
        <v>#VALUE!</v>
      </c>
      <c r="F1589">
        <f t="shared" si="74"/>
        <v>0</v>
      </c>
    </row>
    <row r="1590" spans="4:6" x14ac:dyDescent="0.35">
      <c r="D1590">
        <f t="shared" si="72"/>
        <v>0</v>
      </c>
      <c r="E1590" t="e">
        <f t="shared" si="73"/>
        <v>#VALUE!</v>
      </c>
      <c r="F1590">
        <f t="shared" si="74"/>
        <v>0</v>
      </c>
    </row>
    <row r="1591" spans="4:6" x14ac:dyDescent="0.35">
      <c r="D1591">
        <f t="shared" si="72"/>
        <v>0</v>
      </c>
      <c r="E1591" t="e">
        <f t="shared" si="73"/>
        <v>#VALUE!</v>
      </c>
      <c r="F1591">
        <f t="shared" si="74"/>
        <v>0</v>
      </c>
    </row>
    <row r="1592" spans="4:6" x14ac:dyDescent="0.35">
      <c r="D1592">
        <f t="shared" si="72"/>
        <v>0</v>
      </c>
      <c r="E1592" t="e">
        <f t="shared" si="73"/>
        <v>#VALUE!</v>
      </c>
      <c r="F1592">
        <f t="shared" si="74"/>
        <v>0</v>
      </c>
    </row>
    <row r="1593" spans="4:6" x14ac:dyDescent="0.35">
      <c r="D1593">
        <f t="shared" si="72"/>
        <v>0</v>
      </c>
      <c r="E1593" t="e">
        <f t="shared" si="73"/>
        <v>#VALUE!</v>
      </c>
      <c r="F1593">
        <f t="shared" si="74"/>
        <v>0</v>
      </c>
    </row>
    <row r="1594" spans="4:6" x14ac:dyDescent="0.35">
      <c r="D1594">
        <f t="shared" si="72"/>
        <v>0</v>
      </c>
      <c r="E1594" t="e">
        <f t="shared" si="73"/>
        <v>#VALUE!</v>
      </c>
      <c r="F1594">
        <f t="shared" si="74"/>
        <v>0</v>
      </c>
    </row>
    <row r="1595" spans="4:6" x14ac:dyDescent="0.35">
      <c r="D1595">
        <f t="shared" si="72"/>
        <v>0</v>
      </c>
      <c r="E1595" t="e">
        <f t="shared" si="73"/>
        <v>#VALUE!</v>
      </c>
      <c r="F1595">
        <f t="shared" si="74"/>
        <v>0</v>
      </c>
    </row>
    <row r="1596" spans="4:6" x14ac:dyDescent="0.35">
      <c r="D1596">
        <f t="shared" si="72"/>
        <v>0</v>
      </c>
      <c r="E1596" t="e">
        <f t="shared" si="73"/>
        <v>#VALUE!</v>
      </c>
      <c r="F1596">
        <f t="shared" si="74"/>
        <v>0</v>
      </c>
    </row>
    <row r="1597" spans="4:6" x14ac:dyDescent="0.35">
      <c r="D1597">
        <f t="shared" si="72"/>
        <v>0</v>
      </c>
      <c r="E1597" t="e">
        <f t="shared" si="73"/>
        <v>#VALUE!</v>
      </c>
      <c r="F1597">
        <f t="shared" si="74"/>
        <v>0</v>
      </c>
    </row>
    <row r="1598" spans="4:6" x14ac:dyDescent="0.35">
      <c r="D1598">
        <f t="shared" si="72"/>
        <v>0</v>
      </c>
      <c r="E1598" t="e">
        <f t="shared" si="73"/>
        <v>#VALUE!</v>
      </c>
      <c r="F1598">
        <f t="shared" si="74"/>
        <v>0</v>
      </c>
    </row>
    <row r="1599" spans="4:6" x14ac:dyDescent="0.35">
      <c r="D1599">
        <f t="shared" si="72"/>
        <v>0</v>
      </c>
      <c r="E1599" t="e">
        <f t="shared" si="73"/>
        <v>#VALUE!</v>
      </c>
      <c r="F1599">
        <f t="shared" si="74"/>
        <v>0</v>
      </c>
    </row>
    <row r="1600" spans="4:6" x14ac:dyDescent="0.35">
      <c r="D1600">
        <f t="shared" si="72"/>
        <v>0</v>
      </c>
      <c r="E1600" t="e">
        <f t="shared" si="73"/>
        <v>#VALUE!</v>
      </c>
      <c r="F1600">
        <f t="shared" si="74"/>
        <v>0</v>
      </c>
    </row>
    <row r="1601" spans="4:6" x14ac:dyDescent="0.35">
      <c r="D1601">
        <f t="shared" si="72"/>
        <v>0</v>
      </c>
      <c r="E1601" t="e">
        <f t="shared" si="73"/>
        <v>#VALUE!</v>
      </c>
      <c r="F1601">
        <f t="shared" si="74"/>
        <v>0</v>
      </c>
    </row>
    <row r="1602" spans="4:6" x14ac:dyDescent="0.35">
      <c r="D1602">
        <f t="shared" si="72"/>
        <v>0</v>
      </c>
      <c r="E1602" t="e">
        <f t="shared" si="73"/>
        <v>#VALUE!</v>
      </c>
      <c r="F1602">
        <f t="shared" si="74"/>
        <v>0</v>
      </c>
    </row>
    <row r="1603" spans="4:6" x14ac:dyDescent="0.35">
      <c r="D1603">
        <f t="shared" ref="D1603:D1666" si="75">LEN(A1603)</f>
        <v>0</v>
      </c>
      <c r="E1603" t="e">
        <f t="shared" ref="E1603:E1666" si="76">LEFT(A1603,D1603-12)</f>
        <v>#VALUE!</v>
      </c>
      <c r="F1603">
        <f t="shared" ref="F1603:F1666" si="77">B1603</f>
        <v>0</v>
      </c>
    </row>
    <row r="1604" spans="4:6" x14ac:dyDescent="0.35">
      <c r="D1604">
        <f t="shared" si="75"/>
        <v>0</v>
      </c>
      <c r="E1604" t="e">
        <f t="shared" si="76"/>
        <v>#VALUE!</v>
      </c>
      <c r="F1604">
        <f t="shared" si="77"/>
        <v>0</v>
      </c>
    </row>
    <row r="1605" spans="4:6" x14ac:dyDescent="0.35">
      <c r="D1605">
        <f t="shared" si="75"/>
        <v>0</v>
      </c>
      <c r="E1605" t="e">
        <f t="shared" si="76"/>
        <v>#VALUE!</v>
      </c>
      <c r="F1605">
        <f t="shared" si="77"/>
        <v>0</v>
      </c>
    </row>
    <row r="1606" spans="4:6" x14ac:dyDescent="0.35">
      <c r="D1606">
        <f t="shared" si="75"/>
        <v>0</v>
      </c>
      <c r="E1606" t="e">
        <f t="shared" si="76"/>
        <v>#VALUE!</v>
      </c>
      <c r="F1606">
        <f t="shared" si="77"/>
        <v>0</v>
      </c>
    </row>
    <row r="1607" spans="4:6" x14ac:dyDescent="0.35">
      <c r="D1607">
        <f t="shared" si="75"/>
        <v>0</v>
      </c>
      <c r="E1607" t="e">
        <f t="shared" si="76"/>
        <v>#VALUE!</v>
      </c>
      <c r="F1607">
        <f t="shared" si="77"/>
        <v>0</v>
      </c>
    </row>
    <row r="1608" spans="4:6" x14ac:dyDescent="0.35">
      <c r="D1608">
        <f t="shared" si="75"/>
        <v>0</v>
      </c>
      <c r="E1608" t="e">
        <f t="shared" si="76"/>
        <v>#VALUE!</v>
      </c>
      <c r="F1608">
        <f t="shared" si="77"/>
        <v>0</v>
      </c>
    </row>
    <row r="1609" spans="4:6" x14ac:dyDescent="0.35">
      <c r="D1609">
        <f t="shared" si="75"/>
        <v>0</v>
      </c>
      <c r="E1609" t="e">
        <f t="shared" si="76"/>
        <v>#VALUE!</v>
      </c>
      <c r="F1609">
        <f t="shared" si="77"/>
        <v>0</v>
      </c>
    </row>
    <row r="1610" spans="4:6" x14ac:dyDescent="0.35">
      <c r="D1610">
        <f t="shared" si="75"/>
        <v>0</v>
      </c>
      <c r="E1610" t="e">
        <f t="shared" si="76"/>
        <v>#VALUE!</v>
      </c>
      <c r="F1610">
        <f t="shared" si="77"/>
        <v>0</v>
      </c>
    </row>
    <row r="1611" spans="4:6" x14ac:dyDescent="0.35">
      <c r="D1611">
        <f t="shared" si="75"/>
        <v>0</v>
      </c>
      <c r="E1611" t="e">
        <f t="shared" si="76"/>
        <v>#VALUE!</v>
      </c>
      <c r="F1611">
        <f t="shared" si="77"/>
        <v>0</v>
      </c>
    </row>
    <row r="1612" spans="4:6" x14ac:dyDescent="0.35">
      <c r="D1612">
        <f t="shared" si="75"/>
        <v>0</v>
      </c>
      <c r="E1612" t="e">
        <f t="shared" si="76"/>
        <v>#VALUE!</v>
      </c>
      <c r="F1612">
        <f t="shared" si="77"/>
        <v>0</v>
      </c>
    </row>
    <row r="1613" spans="4:6" x14ac:dyDescent="0.35">
      <c r="D1613">
        <f t="shared" si="75"/>
        <v>0</v>
      </c>
      <c r="E1613" t="e">
        <f t="shared" si="76"/>
        <v>#VALUE!</v>
      </c>
      <c r="F1613">
        <f t="shared" si="77"/>
        <v>0</v>
      </c>
    </row>
    <row r="1614" spans="4:6" x14ac:dyDescent="0.35">
      <c r="D1614">
        <f t="shared" si="75"/>
        <v>0</v>
      </c>
      <c r="E1614" t="e">
        <f t="shared" si="76"/>
        <v>#VALUE!</v>
      </c>
      <c r="F1614">
        <f t="shared" si="77"/>
        <v>0</v>
      </c>
    </row>
    <row r="1615" spans="4:6" x14ac:dyDescent="0.35">
      <c r="D1615">
        <f t="shared" si="75"/>
        <v>0</v>
      </c>
      <c r="E1615" t="e">
        <f t="shared" si="76"/>
        <v>#VALUE!</v>
      </c>
      <c r="F1615">
        <f t="shared" si="77"/>
        <v>0</v>
      </c>
    </row>
    <row r="1616" spans="4:6" x14ac:dyDescent="0.35">
      <c r="D1616">
        <f t="shared" si="75"/>
        <v>0</v>
      </c>
      <c r="E1616" t="e">
        <f t="shared" si="76"/>
        <v>#VALUE!</v>
      </c>
      <c r="F1616">
        <f t="shared" si="77"/>
        <v>0</v>
      </c>
    </row>
    <row r="1617" spans="4:6" x14ac:dyDescent="0.35">
      <c r="D1617">
        <f t="shared" si="75"/>
        <v>0</v>
      </c>
      <c r="E1617" t="e">
        <f t="shared" si="76"/>
        <v>#VALUE!</v>
      </c>
      <c r="F1617">
        <f t="shared" si="77"/>
        <v>0</v>
      </c>
    </row>
    <row r="1618" spans="4:6" x14ac:dyDescent="0.35">
      <c r="D1618">
        <f t="shared" si="75"/>
        <v>0</v>
      </c>
      <c r="E1618" t="e">
        <f t="shared" si="76"/>
        <v>#VALUE!</v>
      </c>
      <c r="F1618">
        <f t="shared" si="77"/>
        <v>0</v>
      </c>
    </row>
    <row r="1619" spans="4:6" x14ac:dyDescent="0.35">
      <c r="D1619">
        <f t="shared" si="75"/>
        <v>0</v>
      </c>
      <c r="E1619" t="e">
        <f t="shared" si="76"/>
        <v>#VALUE!</v>
      </c>
      <c r="F1619">
        <f t="shared" si="77"/>
        <v>0</v>
      </c>
    </row>
    <row r="1620" spans="4:6" x14ac:dyDescent="0.35">
      <c r="D1620">
        <f t="shared" si="75"/>
        <v>0</v>
      </c>
      <c r="E1620" t="e">
        <f t="shared" si="76"/>
        <v>#VALUE!</v>
      </c>
      <c r="F1620">
        <f t="shared" si="77"/>
        <v>0</v>
      </c>
    </row>
    <row r="1621" spans="4:6" x14ac:dyDescent="0.35">
      <c r="D1621">
        <f t="shared" si="75"/>
        <v>0</v>
      </c>
      <c r="E1621" t="e">
        <f t="shared" si="76"/>
        <v>#VALUE!</v>
      </c>
      <c r="F1621">
        <f t="shared" si="77"/>
        <v>0</v>
      </c>
    </row>
    <row r="1622" spans="4:6" x14ac:dyDescent="0.35">
      <c r="D1622">
        <f t="shared" si="75"/>
        <v>0</v>
      </c>
      <c r="E1622" t="e">
        <f t="shared" si="76"/>
        <v>#VALUE!</v>
      </c>
      <c r="F1622">
        <f t="shared" si="77"/>
        <v>0</v>
      </c>
    </row>
    <row r="1623" spans="4:6" x14ac:dyDescent="0.35">
      <c r="D1623">
        <f t="shared" si="75"/>
        <v>0</v>
      </c>
      <c r="E1623" t="e">
        <f t="shared" si="76"/>
        <v>#VALUE!</v>
      </c>
      <c r="F1623">
        <f t="shared" si="77"/>
        <v>0</v>
      </c>
    </row>
    <row r="1624" spans="4:6" x14ac:dyDescent="0.35">
      <c r="D1624">
        <f t="shared" si="75"/>
        <v>0</v>
      </c>
      <c r="E1624" t="e">
        <f t="shared" si="76"/>
        <v>#VALUE!</v>
      </c>
      <c r="F1624">
        <f t="shared" si="77"/>
        <v>0</v>
      </c>
    </row>
    <row r="1625" spans="4:6" x14ac:dyDescent="0.35">
      <c r="D1625">
        <f t="shared" si="75"/>
        <v>0</v>
      </c>
      <c r="E1625" t="e">
        <f t="shared" si="76"/>
        <v>#VALUE!</v>
      </c>
      <c r="F1625">
        <f t="shared" si="77"/>
        <v>0</v>
      </c>
    </row>
    <row r="1626" spans="4:6" x14ac:dyDescent="0.35">
      <c r="D1626">
        <f t="shared" si="75"/>
        <v>0</v>
      </c>
      <c r="E1626" t="e">
        <f t="shared" si="76"/>
        <v>#VALUE!</v>
      </c>
      <c r="F1626">
        <f t="shared" si="77"/>
        <v>0</v>
      </c>
    </row>
    <row r="1627" spans="4:6" x14ac:dyDescent="0.35">
      <c r="D1627">
        <f t="shared" si="75"/>
        <v>0</v>
      </c>
      <c r="E1627" t="e">
        <f t="shared" si="76"/>
        <v>#VALUE!</v>
      </c>
      <c r="F1627">
        <f t="shared" si="77"/>
        <v>0</v>
      </c>
    </row>
    <row r="1628" spans="4:6" x14ac:dyDescent="0.35">
      <c r="D1628">
        <f t="shared" si="75"/>
        <v>0</v>
      </c>
      <c r="E1628" t="e">
        <f t="shared" si="76"/>
        <v>#VALUE!</v>
      </c>
      <c r="F1628">
        <f t="shared" si="77"/>
        <v>0</v>
      </c>
    </row>
    <row r="1629" spans="4:6" x14ac:dyDescent="0.35">
      <c r="D1629">
        <f t="shared" si="75"/>
        <v>0</v>
      </c>
      <c r="E1629" t="e">
        <f t="shared" si="76"/>
        <v>#VALUE!</v>
      </c>
      <c r="F1629">
        <f t="shared" si="77"/>
        <v>0</v>
      </c>
    </row>
    <row r="1630" spans="4:6" x14ac:dyDescent="0.35">
      <c r="D1630">
        <f t="shared" si="75"/>
        <v>0</v>
      </c>
      <c r="E1630" t="e">
        <f t="shared" si="76"/>
        <v>#VALUE!</v>
      </c>
      <c r="F1630">
        <f t="shared" si="77"/>
        <v>0</v>
      </c>
    </row>
    <row r="1631" spans="4:6" x14ac:dyDescent="0.35">
      <c r="D1631">
        <f t="shared" si="75"/>
        <v>0</v>
      </c>
      <c r="E1631" t="e">
        <f t="shared" si="76"/>
        <v>#VALUE!</v>
      </c>
      <c r="F1631">
        <f t="shared" si="77"/>
        <v>0</v>
      </c>
    </row>
    <row r="1632" spans="4:6" x14ac:dyDescent="0.35">
      <c r="D1632">
        <f t="shared" si="75"/>
        <v>0</v>
      </c>
      <c r="E1632" t="e">
        <f t="shared" si="76"/>
        <v>#VALUE!</v>
      </c>
      <c r="F1632">
        <f t="shared" si="77"/>
        <v>0</v>
      </c>
    </row>
    <row r="1633" spans="4:6" x14ac:dyDescent="0.35">
      <c r="D1633">
        <f t="shared" si="75"/>
        <v>0</v>
      </c>
      <c r="E1633" t="e">
        <f t="shared" si="76"/>
        <v>#VALUE!</v>
      </c>
      <c r="F1633">
        <f t="shared" si="77"/>
        <v>0</v>
      </c>
    </row>
    <row r="1634" spans="4:6" x14ac:dyDescent="0.35">
      <c r="D1634">
        <f t="shared" si="75"/>
        <v>0</v>
      </c>
      <c r="E1634" t="e">
        <f t="shared" si="76"/>
        <v>#VALUE!</v>
      </c>
      <c r="F1634">
        <f t="shared" si="77"/>
        <v>0</v>
      </c>
    </row>
    <row r="1635" spans="4:6" x14ac:dyDescent="0.35">
      <c r="D1635">
        <f t="shared" si="75"/>
        <v>0</v>
      </c>
      <c r="E1635" t="e">
        <f t="shared" si="76"/>
        <v>#VALUE!</v>
      </c>
      <c r="F1635">
        <f t="shared" si="77"/>
        <v>0</v>
      </c>
    </row>
    <row r="1636" spans="4:6" x14ac:dyDescent="0.35">
      <c r="D1636">
        <f t="shared" si="75"/>
        <v>0</v>
      </c>
      <c r="E1636" t="e">
        <f t="shared" si="76"/>
        <v>#VALUE!</v>
      </c>
      <c r="F1636">
        <f t="shared" si="77"/>
        <v>0</v>
      </c>
    </row>
    <row r="1637" spans="4:6" x14ac:dyDescent="0.35">
      <c r="D1637">
        <f t="shared" si="75"/>
        <v>0</v>
      </c>
      <c r="E1637" t="e">
        <f t="shared" si="76"/>
        <v>#VALUE!</v>
      </c>
      <c r="F1637">
        <f t="shared" si="77"/>
        <v>0</v>
      </c>
    </row>
    <row r="1638" spans="4:6" x14ac:dyDescent="0.35">
      <c r="D1638">
        <f t="shared" si="75"/>
        <v>0</v>
      </c>
      <c r="E1638" t="e">
        <f t="shared" si="76"/>
        <v>#VALUE!</v>
      </c>
      <c r="F1638">
        <f t="shared" si="77"/>
        <v>0</v>
      </c>
    </row>
    <row r="1639" spans="4:6" x14ac:dyDescent="0.35">
      <c r="D1639">
        <f t="shared" si="75"/>
        <v>0</v>
      </c>
      <c r="E1639" t="e">
        <f t="shared" si="76"/>
        <v>#VALUE!</v>
      </c>
      <c r="F1639">
        <f t="shared" si="77"/>
        <v>0</v>
      </c>
    </row>
    <row r="1640" spans="4:6" x14ac:dyDescent="0.35">
      <c r="D1640">
        <f t="shared" si="75"/>
        <v>0</v>
      </c>
      <c r="E1640" t="e">
        <f t="shared" si="76"/>
        <v>#VALUE!</v>
      </c>
      <c r="F1640">
        <f t="shared" si="77"/>
        <v>0</v>
      </c>
    </row>
    <row r="1641" spans="4:6" x14ac:dyDescent="0.35">
      <c r="D1641">
        <f t="shared" si="75"/>
        <v>0</v>
      </c>
      <c r="E1641" t="e">
        <f t="shared" si="76"/>
        <v>#VALUE!</v>
      </c>
      <c r="F1641">
        <f t="shared" si="77"/>
        <v>0</v>
      </c>
    </row>
    <row r="1642" spans="4:6" x14ac:dyDescent="0.35">
      <c r="D1642">
        <f t="shared" si="75"/>
        <v>0</v>
      </c>
      <c r="E1642" t="e">
        <f t="shared" si="76"/>
        <v>#VALUE!</v>
      </c>
      <c r="F1642">
        <f t="shared" si="77"/>
        <v>0</v>
      </c>
    </row>
    <row r="1643" spans="4:6" x14ac:dyDescent="0.35">
      <c r="D1643">
        <f t="shared" si="75"/>
        <v>0</v>
      </c>
      <c r="E1643" t="e">
        <f t="shared" si="76"/>
        <v>#VALUE!</v>
      </c>
      <c r="F1643">
        <f t="shared" si="77"/>
        <v>0</v>
      </c>
    </row>
    <row r="1644" spans="4:6" x14ac:dyDescent="0.35">
      <c r="D1644">
        <f t="shared" si="75"/>
        <v>0</v>
      </c>
      <c r="E1644" t="e">
        <f t="shared" si="76"/>
        <v>#VALUE!</v>
      </c>
      <c r="F1644">
        <f t="shared" si="77"/>
        <v>0</v>
      </c>
    </row>
    <row r="1645" spans="4:6" x14ac:dyDescent="0.35">
      <c r="D1645">
        <f t="shared" si="75"/>
        <v>0</v>
      </c>
      <c r="E1645" t="e">
        <f t="shared" si="76"/>
        <v>#VALUE!</v>
      </c>
      <c r="F1645">
        <f t="shared" si="77"/>
        <v>0</v>
      </c>
    </row>
    <row r="1646" spans="4:6" x14ac:dyDescent="0.35">
      <c r="D1646">
        <f t="shared" si="75"/>
        <v>0</v>
      </c>
      <c r="E1646" t="e">
        <f t="shared" si="76"/>
        <v>#VALUE!</v>
      </c>
      <c r="F1646">
        <f t="shared" si="77"/>
        <v>0</v>
      </c>
    </row>
    <row r="1647" spans="4:6" x14ac:dyDescent="0.35">
      <c r="D1647">
        <f t="shared" si="75"/>
        <v>0</v>
      </c>
      <c r="E1647" t="e">
        <f t="shared" si="76"/>
        <v>#VALUE!</v>
      </c>
      <c r="F1647">
        <f t="shared" si="77"/>
        <v>0</v>
      </c>
    </row>
    <row r="1648" spans="4:6" x14ac:dyDescent="0.35">
      <c r="D1648">
        <f t="shared" si="75"/>
        <v>0</v>
      </c>
      <c r="E1648" t="e">
        <f t="shared" si="76"/>
        <v>#VALUE!</v>
      </c>
      <c r="F1648">
        <f t="shared" si="77"/>
        <v>0</v>
      </c>
    </row>
    <row r="1649" spans="4:6" x14ac:dyDescent="0.35">
      <c r="D1649">
        <f t="shared" si="75"/>
        <v>0</v>
      </c>
      <c r="E1649" t="e">
        <f t="shared" si="76"/>
        <v>#VALUE!</v>
      </c>
      <c r="F1649">
        <f t="shared" si="77"/>
        <v>0</v>
      </c>
    </row>
    <row r="1650" spans="4:6" x14ac:dyDescent="0.35">
      <c r="D1650">
        <f t="shared" si="75"/>
        <v>0</v>
      </c>
      <c r="E1650" t="e">
        <f t="shared" si="76"/>
        <v>#VALUE!</v>
      </c>
      <c r="F1650">
        <f t="shared" si="77"/>
        <v>0</v>
      </c>
    </row>
    <row r="1651" spans="4:6" x14ac:dyDescent="0.35">
      <c r="D1651">
        <f t="shared" si="75"/>
        <v>0</v>
      </c>
      <c r="E1651" t="e">
        <f t="shared" si="76"/>
        <v>#VALUE!</v>
      </c>
      <c r="F1651">
        <f t="shared" si="77"/>
        <v>0</v>
      </c>
    </row>
    <row r="1652" spans="4:6" x14ac:dyDescent="0.35">
      <c r="D1652">
        <f t="shared" si="75"/>
        <v>0</v>
      </c>
      <c r="E1652" t="e">
        <f t="shared" si="76"/>
        <v>#VALUE!</v>
      </c>
      <c r="F1652">
        <f t="shared" si="77"/>
        <v>0</v>
      </c>
    </row>
    <row r="1653" spans="4:6" x14ac:dyDescent="0.35">
      <c r="D1653">
        <f t="shared" si="75"/>
        <v>0</v>
      </c>
      <c r="E1653" t="e">
        <f t="shared" si="76"/>
        <v>#VALUE!</v>
      </c>
      <c r="F1653">
        <f t="shared" si="77"/>
        <v>0</v>
      </c>
    </row>
    <row r="1654" spans="4:6" x14ac:dyDescent="0.35">
      <c r="D1654">
        <f t="shared" si="75"/>
        <v>0</v>
      </c>
      <c r="E1654" t="e">
        <f t="shared" si="76"/>
        <v>#VALUE!</v>
      </c>
      <c r="F1654">
        <f t="shared" si="77"/>
        <v>0</v>
      </c>
    </row>
    <row r="1655" spans="4:6" x14ac:dyDescent="0.35">
      <c r="D1655">
        <f t="shared" si="75"/>
        <v>0</v>
      </c>
      <c r="E1655" t="e">
        <f t="shared" si="76"/>
        <v>#VALUE!</v>
      </c>
      <c r="F1655">
        <f t="shared" si="77"/>
        <v>0</v>
      </c>
    </row>
    <row r="1656" spans="4:6" x14ac:dyDescent="0.35">
      <c r="D1656">
        <f t="shared" si="75"/>
        <v>0</v>
      </c>
      <c r="E1656" t="e">
        <f t="shared" si="76"/>
        <v>#VALUE!</v>
      </c>
      <c r="F1656">
        <f t="shared" si="77"/>
        <v>0</v>
      </c>
    </row>
    <row r="1657" spans="4:6" x14ac:dyDescent="0.35">
      <c r="D1657">
        <f t="shared" si="75"/>
        <v>0</v>
      </c>
      <c r="E1657" t="e">
        <f t="shared" si="76"/>
        <v>#VALUE!</v>
      </c>
      <c r="F1657">
        <f t="shared" si="77"/>
        <v>0</v>
      </c>
    </row>
    <row r="1658" spans="4:6" x14ac:dyDescent="0.35">
      <c r="D1658">
        <f t="shared" si="75"/>
        <v>0</v>
      </c>
      <c r="E1658" t="e">
        <f t="shared" si="76"/>
        <v>#VALUE!</v>
      </c>
      <c r="F1658">
        <f t="shared" si="77"/>
        <v>0</v>
      </c>
    </row>
    <row r="1659" spans="4:6" x14ac:dyDescent="0.35">
      <c r="D1659">
        <f t="shared" si="75"/>
        <v>0</v>
      </c>
      <c r="E1659" t="e">
        <f t="shared" si="76"/>
        <v>#VALUE!</v>
      </c>
      <c r="F1659">
        <f t="shared" si="77"/>
        <v>0</v>
      </c>
    </row>
    <row r="1660" spans="4:6" x14ac:dyDescent="0.35">
      <c r="D1660">
        <f t="shared" si="75"/>
        <v>0</v>
      </c>
      <c r="E1660" t="e">
        <f t="shared" si="76"/>
        <v>#VALUE!</v>
      </c>
      <c r="F1660">
        <f t="shared" si="77"/>
        <v>0</v>
      </c>
    </row>
    <row r="1661" spans="4:6" x14ac:dyDescent="0.35">
      <c r="D1661">
        <f t="shared" si="75"/>
        <v>0</v>
      </c>
      <c r="E1661" t="e">
        <f t="shared" si="76"/>
        <v>#VALUE!</v>
      </c>
      <c r="F1661">
        <f t="shared" si="77"/>
        <v>0</v>
      </c>
    </row>
    <row r="1662" spans="4:6" x14ac:dyDescent="0.35">
      <c r="D1662">
        <f t="shared" si="75"/>
        <v>0</v>
      </c>
      <c r="E1662" t="e">
        <f t="shared" si="76"/>
        <v>#VALUE!</v>
      </c>
      <c r="F1662">
        <f t="shared" si="77"/>
        <v>0</v>
      </c>
    </row>
    <row r="1663" spans="4:6" x14ac:dyDescent="0.35">
      <c r="D1663">
        <f t="shared" si="75"/>
        <v>0</v>
      </c>
      <c r="E1663" t="e">
        <f t="shared" si="76"/>
        <v>#VALUE!</v>
      </c>
      <c r="F1663">
        <f t="shared" si="77"/>
        <v>0</v>
      </c>
    </row>
    <row r="1664" spans="4:6" x14ac:dyDescent="0.35">
      <c r="D1664">
        <f t="shared" si="75"/>
        <v>0</v>
      </c>
      <c r="E1664" t="e">
        <f t="shared" si="76"/>
        <v>#VALUE!</v>
      </c>
      <c r="F1664">
        <f t="shared" si="77"/>
        <v>0</v>
      </c>
    </row>
    <row r="1665" spans="4:6" x14ac:dyDescent="0.35">
      <c r="D1665">
        <f t="shared" si="75"/>
        <v>0</v>
      </c>
      <c r="E1665" t="e">
        <f t="shared" si="76"/>
        <v>#VALUE!</v>
      </c>
      <c r="F1665">
        <f t="shared" si="77"/>
        <v>0</v>
      </c>
    </row>
    <row r="1666" spans="4:6" x14ac:dyDescent="0.35">
      <c r="D1666">
        <f t="shared" si="75"/>
        <v>0</v>
      </c>
      <c r="E1666" t="e">
        <f t="shared" si="76"/>
        <v>#VALUE!</v>
      </c>
      <c r="F1666">
        <f t="shared" si="77"/>
        <v>0</v>
      </c>
    </row>
    <row r="1667" spans="4:6" x14ac:dyDescent="0.35">
      <c r="D1667">
        <f t="shared" ref="D1667:D1730" si="78">LEN(A1667)</f>
        <v>0</v>
      </c>
      <c r="E1667" t="e">
        <f t="shared" ref="E1667:E1730" si="79">LEFT(A1667,D1667-12)</f>
        <v>#VALUE!</v>
      </c>
      <c r="F1667">
        <f t="shared" ref="F1667:F1730" si="80">B1667</f>
        <v>0</v>
      </c>
    </row>
    <row r="1668" spans="4:6" x14ac:dyDescent="0.35">
      <c r="D1668">
        <f t="shared" si="78"/>
        <v>0</v>
      </c>
      <c r="E1668" t="e">
        <f t="shared" si="79"/>
        <v>#VALUE!</v>
      </c>
      <c r="F1668">
        <f t="shared" si="80"/>
        <v>0</v>
      </c>
    </row>
    <row r="1669" spans="4:6" x14ac:dyDescent="0.35">
      <c r="D1669">
        <f t="shared" si="78"/>
        <v>0</v>
      </c>
      <c r="E1669" t="e">
        <f t="shared" si="79"/>
        <v>#VALUE!</v>
      </c>
      <c r="F1669">
        <f t="shared" si="80"/>
        <v>0</v>
      </c>
    </row>
    <row r="1670" spans="4:6" x14ac:dyDescent="0.35">
      <c r="D1670">
        <f t="shared" si="78"/>
        <v>0</v>
      </c>
      <c r="E1670" t="e">
        <f t="shared" si="79"/>
        <v>#VALUE!</v>
      </c>
      <c r="F1670">
        <f t="shared" si="80"/>
        <v>0</v>
      </c>
    </row>
    <row r="1671" spans="4:6" x14ac:dyDescent="0.35">
      <c r="D1671">
        <f t="shared" si="78"/>
        <v>0</v>
      </c>
      <c r="E1671" t="e">
        <f t="shared" si="79"/>
        <v>#VALUE!</v>
      </c>
      <c r="F1671">
        <f t="shared" si="80"/>
        <v>0</v>
      </c>
    </row>
    <row r="1672" spans="4:6" x14ac:dyDescent="0.35">
      <c r="D1672">
        <f t="shared" si="78"/>
        <v>0</v>
      </c>
      <c r="E1672" t="e">
        <f t="shared" si="79"/>
        <v>#VALUE!</v>
      </c>
      <c r="F1672">
        <f t="shared" si="80"/>
        <v>0</v>
      </c>
    </row>
    <row r="1673" spans="4:6" x14ac:dyDescent="0.35">
      <c r="D1673">
        <f t="shared" si="78"/>
        <v>0</v>
      </c>
      <c r="E1673" t="e">
        <f t="shared" si="79"/>
        <v>#VALUE!</v>
      </c>
      <c r="F1673">
        <f t="shared" si="80"/>
        <v>0</v>
      </c>
    </row>
    <row r="1674" spans="4:6" x14ac:dyDescent="0.35">
      <c r="D1674">
        <f t="shared" si="78"/>
        <v>0</v>
      </c>
      <c r="E1674" t="e">
        <f t="shared" si="79"/>
        <v>#VALUE!</v>
      </c>
      <c r="F1674">
        <f t="shared" si="80"/>
        <v>0</v>
      </c>
    </row>
    <row r="1675" spans="4:6" x14ac:dyDescent="0.35">
      <c r="D1675">
        <f t="shared" si="78"/>
        <v>0</v>
      </c>
      <c r="E1675" t="e">
        <f t="shared" si="79"/>
        <v>#VALUE!</v>
      </c>
      <c r="F1675">
        <f t="shared" si="80"/>
        <v>0</v>
      </c>
    </row>
    <row r="1676" spans="4:6" x14ac:dyDescent="0.35">
      <c r="D1676">
        <f t="shared" si="78"/>
        <v>0</v>
      </c>
      <c r="E1676" t="e">
        <f t="shared" si="79"/>
        <v>#VALUE!</v>
      </c>
      <c r="F1676">
        <f t="shared" si="80"/>
        <v>0</v>
      </c>
    </row>
    <row r="1677" spans="4:6" x14ac:dyDescent="0.35">
      <c r="D1677">
        <f t="shared" si="78"/>
        <v>0</v>
      </c>
      <c r="E1677" t="e">
        <f t="shared" si="79"/>
        <v>#VALUE!</v>
      </c>
      <c r="F1677">
        <f t="shared" si="80"/>
        <v>0</v>
      </c>
    </row>
    <row r="1678" spans="4:6" x14ac:dyDescent="0.35">
      <c r="D1678">
        <f t="shared" si="78"/>
        <v>0</v>
      </c>
      <c r="E1678" t="e">
        <f t="shared" si="79"/>
        <v>#VALUE!</v>
      </c>
      <c r="F1678">
        <f t="shared" si="80"/>
        <v>0</v>
      </c>
    </row>
    <row r="1679" spans="4:6" x14ac:dyDescent="0.35">
      <c r="D1679">
        <f t="shared" si="78"/>
        <v>0</v>
      </c>
      <c r="E1679" t="e">
        <f t="shared" si="79"/>
        <v>#VALUE!</v>
      </c>
      <c r="F1679">
        <f t="shared" si="80"/>
        <v>0</v>
      </c>
    </row>
    <row r="1680" spans="4:6" x14ac:dyDescent="0.35">
      <c r="D1680">
        <f t="shared" si="78"/>
        <v>0</v>
      </c>
      <c r="E1680" t="e">
        <f t="shared" si="79"/>
        <v>#VALUE!</v>
      </c>
      <c r="F1680">
        <f t="shared" si="80"/>
        <v>0</v>
      </c>
    </row>
    <row r="1681" spans="4:6" x14ac:dyDescent="0.35">
      <c r="D1681">
        <f t="shared" si="78"/>
        <v>0</v>
      </c>
      <c r="E1681" t="e">
        <f t="shared" si="79"/>
        <v>#VALUE!</v>
      </c>
      <c r="F1681">
        <f t="shared" si="80"/>
        <v>0</v>
      </c>
    </row>
    <row r="1682" spans="4:6" x14ac:dyDescent="0.35">
      <c r="D1682">
        <f t="shared" si="78"/>
        <v>0</v>
      </c>
      <c r="E1682" t="e">
        <f t="shared" si="79"/>
        <v>#VALUE!</v>
      </c>
      <c r="F1682">
        <f t="shared" si="80"/>
        <v>0</v>
      </c>
    </row>
    <row r="1683" spans="4:6" x14ac:dyDescent="0.35">
      <c r="D1683">
        <f t="shared" si="78"/>
        <v>0</v>
      </c>
      <c r="E1683" t="e">
        <f t="shared" si="79"/>
        <v>#VALUE!</v>
      </c>
      <c r="F1683">
        <f t="shared" si="80"/>
        <v>0</v>
      </c>
    </row>
    <row r="1684" spans="4:6" x14ac:dyDescent="0.35">
      <c r="D1684">
        <f t="shared" si="78"/>
        <v>0</v>
      </c>
      <c r="E1684" t="e">
        <f t="shared" si="79"/>
        <v>#VALUE!</v>
      </c>
      <c r="F1684">
        <f t="shared" si="80"/>
        <v>0</v>
      </c>
    </row>
    <row r="1685" spans="4:6" x14ac:dyDescent="0.35">
      <c r="D1685">
        <f t="shared" si="78"/>
        <v>0</v>
      </c>
      <c r="E1685" t="e">
        <f t="shared" si="79"/>
        <v>#VALUE!</v>
      </c>
      <c r="F1685">
        <f t="shared" si="80"/>
        <v>0</v>
      </c>
    </row>
    <row r="1686" spans="4:6" x14ac:dyDescent="0.35">
      <c r="D1686">
        <f t="shared" si="78"/>
        <v>0</v>
      </c>
      <c r="E1686" t="e">
        <f t="shared" si="79"/>
        <v>#VALUE!</v>
      </c>
      <c r="F1686">
        <f t="shared" si="80"/>
        <v>0</v>
      </c>
    </row>
    <row r="1687" spans="4:6" x14ac:dyDescent="0.35">
      <c r="D1687">
        <f t="shared" si="78"/>
        <v>0</v>
      </c>
      <c r="E1687" t="e">
        <f t="shared" si="79"/>
        <v>#VALUE!</v>
      </c>
      <c r="F1687">
        <f t="shared" si="80"/>
        <v>0</v>
      </c>
    </row>
    <row r="1688" spans="4:6" x14ac:dyDescent="0.35">
      <c r="D1688">
        <f t="shared" si="78"/>
        <v>0</v>
      </c>
      <c r="E1688" t="e">
        <f t="shared" si="79"/>
        <v>#VALUE!</v>
      </c>
      <c r="F1688">
        <f t="shared" si="80"/>
        <v>0</v>
      </c>
    </row>
    <row r="1689" spans="4:6" x14ac:dyDescent="0.35">
      <c r="D1689">
        <f t="shared" si="78"/>
        <v>0</v>
      </c>
      <c r="E1689" t="e">
        <f t="shared" si="79"/>
        <v>#VALUE!</v>
      </c>
      <c r="F1689">
        <f t="shared" si="80"/>
        <v>0</v>
      </c>
    </row>
    <row r="1690" spans="4:6" x14ac:dyDescent="0.35">
      <c r="D1690">
        <f t="shared" si="78"/>
        <v>0</v>
      </c>
      <c r="E1690" t="e">
        <f t="shared" si="79"/>
        <v>#VALUE!</v>
      </c>
      <c r="F1690">
        <f t="shared" si="80"/>
        <v>0</v>
      </c>
    </row>
    <row r="1691" spans="4:6" x14ac:dyDescent="0.35">
      <c r="D1691">
        <f t="shared" si="78"/>
        <v>0</v>
      </c>
      <c r="E1691" t="e">
        <f t="shared" si="79"/>
        <v>#VALUE!</v>
      </c>
      <c r="F1691">
        <f t="shared" si="80"/>
        <v>0</v>
      </c>
    </row>
    <row r="1692" spans="4:6" x14ac:dyDescent="0.35">
      <c r="D1692">
        <f t="shared" si="78"/>
        <v>0</v>
      </c>
      <c r="E1692" t="e">
        <f t="shared" si="79"/>
        <v>#VALUE!</v>
      </c>
      <c r="F1692">
        <f t="shared" si="80"/>
        <v>0</v>
      </c>
    </row>
    <row r="1693" spans="4:6" x14ac:dyDescent="0.35">
      <c r="D1693">
        <f t="shared" si="78"/>
        <v>0</v>
      </c>
      <c r="E1693" t="e">
        <f t="shared" si="79"/>
        <v>#VALUE!</v>
      </c>
      <c r="F1693">
        <f t="shared" si="80"/>
        <v>0</v>
      </c>
    </row>
    <row r="1694" spans="4:6" x14ac:dyDescent="0.35">
      <c r="D1694">
        <f t="shared" si="78"/>
        <v>0</v>
      </c>
      <c r="E1694" t="e">
        <f t="shared" si="79"/>
        <v>#VALUE!</v>
      </c>
      <c r="F1694">
        <f t="shared" si="80"/>
        <v>0</v>
      </c>
    </row>
    <row r="1695" spans="4:6" x14ac:dyDescent="0.35">
      <c r="D1695">
        <f t="shared" si="78"/>
        <v>0</v>
      </c>
      <c r="E1695" t="e">
        <f t="shared" si="79"/>
        <v>#VALUE!</v>
      </c>
      <c r="F1695">
        <f t="shared" si="80"/>
        <v>0</v>
      </c>
    </row>
    <row r="1696" spans="4:6" x14ac:dyDescent="0.35">
      <c r="D1696">
        <f t="shared" si="78"/>
        <v>0</v>
      </c>
      <c r="E1696" t="e">
        <f t="shared" si="79"/>
        <v>#VALUE!</v>
      </c>
      <c r="F1696">
        <f t="shared" si="80"/>
        <v>0</v>
      </c>
    </row>
    <row r="1697" spans="4:6" x14ac:dyDescent="0.35">
      <c r="D1697">
        <f t="shared" si="78"/>
        <v>0</v>
      </c>
      <c r="E1697" t="e">
        <f t="shared" si="79"/>
        <v>#VALUE!</v>
      </c>
      <c r="F1697">
        <f t="shared" si="80"/>
        <v>0</v>
      </c>
    </row>
    <row r="1698" spans="4:6" x14ac:dyDescent="0.35">
      <c r="D1698">
        <f t="shared" si="78"/>
        <v>0</v>
      </c>
      <c r="E1698" t="e">
        <f t="shared" si="79"/>
        <v>#VALUE!</v>
      </c>
      <c r="F1698">
        <f t="shared" si="80"/>
        <v>0</v>
      </c>
    </row>
    <row r="1699" spans="4:6" x14ac:dyDescent="0.35">
      <c r="D1699">
        <f t="shared" si="78"/>
        <v>0</v>
      </c>
      <c r="E1699" t="e">
        <f t="shared" si="79"/>
        <v>#VALUE!</v>
      </c>
      <c r="F1699">
        <f t="shared" si="80"/>
        <v>0</v>
      </c>
    </row>
    <row r="1700" spans="4:6" x14ac:dyDescent="0.35">
      <c r="D1700">
        <f t="shared" si="78"/>
        <v>0</v>
      </c>
      <c r="E1700" t="e">
        <f t="shared" si="79"/>
        <v>#VALUE!</v>
      </c>
      <c r="F1700">
        <f t="shared" si="80"/>
        <v>0</v>
      </c>
    </row>
    <row r="1701" spans="4:6" x14ac:dyDescent="0.35">
      <c r="D1701">
        <f t="shared" si="78"/>
        <v>0</v>
      </c>
      <c r="E1701" t="e">
        <f t="shared" si="79"/>
        <v>#VALUE!</v>
      </c>
      <c r="F1701">
        <f t="shared" si="80"/>
        <v>0</v>
      </c>
    </row>
    <row r="1702" spans="4:6" x14ac:dyDescent="0.35">
      <c r="D1702">
        <f t="shared" si="78"/>
        <v>0</v>
      </c>
      <c r="E1702" t="e">
        <f t="shared" si="79"/>
        <v>#VALUE!</v>
      </c>
      <c r="F1702">
        <f t="shared" si="80"/>
        <v>0</v>
      </c>
    </row>
    <row r="1703" spans="4:6" x14ac:dyDescent="0.35">
      <c r="D1703">
        <f t="shared" si="78"/>
        <v>0</v>
      </c>
      <c r="E1703" t="e">
        <f t="shared" si="79"/>
        <v>#VALUE!</v>
      </c>
      <c r="F1703">
        <f t="shared" si="80"/>
        <v>0</v>
      </c>
    </row>
    <row r="1704" spans="4:6" x14ac:dyDescent="0.35">
      <c r="D1704">
        <f t="shared" si="78"/>
        <v>0</v>
      </c>
      <c r="E1704" t="e">
        <f t="shared" si="79"/>
        <v>#VALUE!</v>
      </c>
      <c r="F1704">
        <f t="shared" si="80"/>
        <v>0</v>
      </c>
    </row>
    <row r="1705" spans="4:6" x14ac:dyDescent="0.35">
      <c r="D1705">
        <f t="shared" si="78"/>
        <v>0</v>
      </c>
      <c r="E1705" t="e">
        <f t="shared" si="79"/>
        <v>#VALUE!</v>
      </c>
      <c r="F1705">
        <f t="shared" si="80"/>
        <v>0</v>
      </c>
    </row>
    <row r="1706" spans="4:6" x14ac:dyDescent="0.35">
      <c r="D1706">
        <f t="shared" si="78"/>
        <v>0</v>
      </c>
      <c r="E1706" t="e">
        <f t="shared" si="79"/>
        <v>#VALUE!</v>
      </c>
      <c r="F1706">
        <f t="shared" si="80"/>
        <v>0</v>
      </c>
    </row>
    <row r="1707" spans="4:6" x14ac:dyDescent="0.35">
      <c r="D1707">
        <f t="shared" si="78"/>
        <v>0</v>
      </c>
      <c r="E1707" t="e">
        <f t="shared" si="79"/>
        <v>#VALUE!</v>
      </c>
      <c r="F1707">
        <f t="shared" si="80"/>
        <v>0</v>
      </c>
    </row>
    <row r="1708" spans="4:6" x14ac:dyDescent="0.35">
      <c r="D1708">
        <f t="shared" si="78"/>
        <v>0</v>
      </c>
      <c r="E1708" t="e">
        <f t="shared" si="79"/>
        <v>#VALUE!</v>
      </c>
      <c r="F1708">
        <f t="shared" si="80"/>
        <v>0</v>
      </c>
    </row>
    <row r="1709" spans="4:6" x14ac:dyDescent="0.35">
      <c r="D1709">
        <f t="shared" si="78"/>
        <v>0</v>
      </c>
      <c r="E1709" t="e">
        <f t="shared" si="79"/>
        <v>#VALUE!</v>
      </c>
      <c r="F1709">
        <f t="shared" si="80"/>
        <v>0</v>
      </c>
    </row>
    <row r="1710" spans="4:6" x14ac:dyDescent="0.35">
      <c r="D1710">
        <f t="shared" si="78"/>
        <v>0</v>
      </c>
      <c r="E1710" t="e">
        <f t="shared" si="79"/>
        <v>#VALUE!</v>
      </c>
      <c r="F1710">
        <f t="shared" si="80"/>
        <v>0</v>
      </c>
    </row>
    <row r="1711" spans="4:6" x14ac:dyDescent="0.35">
      <c r="D1711">
        <f t="shared" si="78"/>
        <v>0</v>
      </c>
      <c r="E1711" t="e">
        <f t="shared" si="79"/>
        <v>#VALUE!</v>
      </c>
      <c r="F1711">
        <f t="shared" si="80"/>
        <v>0</v>
      </c>
    </row>
    <row r="1712" spans="4:6" x14ac:dyDescent="0.35">
      <c r="D1712">
        <f t="shared" si="78"/>
        <v>0</v>
      </c>
      <c r="E1712" t="e">
        <f t="shared" si="79"/>
        <v>#VALUE!</v>
      </c>
      <c r="F1712">
        <f t="shared" si="80"/>
        <v>0</v>
      </c>
    </row>
    <row r="1713" spans="4:6" x14ac:dyDescent="0.35">
      <c r="D1713">
        <f t="shared" si="78"/>
        <v>0</v>
      </c>
      <c r="E1713" t="e">
        <f t="shared" si="79"/>
        <v>#VALUE!</v>
      </c>
      <c r="F1713">
        <f t="shared" si="80"/>
        <v>0</v>
      </c>
    </row>
    <row r="1714" spans="4:6" x14ac:dyDescent="0.35">
      <c r="D1714">
        <f t="shared" si="78"/>
        <v>0</v>
      </c>
      <c r="E1714" t="e">
        <f t="shared" si="79"/>
        <v>#VALUE!</v>
      </c>
      <c r="F1714">
        <f t="shared" si="80"/>
        <v>0</v>
      </c>
    </row>
    <row r="1715" spans="4:6" x14ac:dyDescent="0.35">
      <c r="D1715">
        <f t="shared" si="78"/>
        <v>0</v>
      </c>
      <c r="E1715" t="e">
        <f t="shared" si="79"/>
        <v>#VALUE!</v>
      </c>
      <c r="F1715">
        <f t="shared" si="80"/>
        <v>0</v>
      </c>
    </row>
    <row r="1716" spans="4:6" x14ac:dyDescent="0.35">
      <c r="D1716">
        <f t="shared" si="78"/>
        <v>0</v>
      </c>
      <c r="E1716" t="e">
        <f t="shared" si="79"/>
        <v>#VALUE!</v>
      </c>
      <c r="F1716">
        <f t="shared" si="80"/>
        <v>0</v>
      </c>
    </row>
    <row r="1717" spans="4:6" x14ac:dyDescent="0.35">
      <c r="D1717">
        <f t="shared" si="78"/>
        <v>0</v>
      </c>
      <c r="E1717" t="e">
        <f t="shared" si="79"/>
        <v>#VALUE!</v>
      </c>
      <c r="F1717">
        <f t="shared" si="80"/>
        <v>0</v>
      </c>
    </row>
    <row r="1718" spans="4:6" x14ac:dyDescent="0.35">
      <c r="D1718">
        <f t="shared" si="78"/>
        <v>0</v>
      </c>
      <c r="E1718" t="e">
        <f t="shared" si="79"/>
        <v>#VALUE!</v>
      </c>
      <c r="F1718">
        <f t="shared" si="80"/>
        <v>0</v>
      </c>
    </row>
    <row r="1719" spans="4:6" x14ac:dyDescent="0.35">
      <c r="D1719">
        <f t="shared" si="78"/>
        <v>0</v>
      </c>
      <c r="E1719" t="e">
        <f t="shared" si="79"/>
        <v>#VALUE!</v>
      </c>
      <c r="F1719">
        <f t="shared" si="80"/>
        <v>0</v>
      </c>
    </row>
    <row r="1720" spans="4:6" x14ac:dyDescent="0.35">
      <c r="D1720">
        <f t="shared" si="78"/>
        <v>0</v>
      </c>
      <c r="E1720" t="e">
        <f t="shared" si="79"/>
        <v>#VALUE!</v>
      </c>
      <c r="F1720">
        <f t="shared" si="80"/>
        <v>0</v>
      </c>
    </row>
    <row r="1721" spans="4:6" x14ac:dyDescent="0.35">
      <c r="D1721">
        <f t="shared" si="78"/>
        <v>0</v>
      </c>
      <c r="E1721" t="e">
        <f t="shared" si="79"/>
        <v>#VALUE!</v>
      </c>
      <c r="F1721">
        <f t="shared" si="80"/>
        <v>0</v>
      </c>
    </row>
    <row r="1722" spans="4:6" x14ac:dyDescent="0.35">
      <c r="D1722">
        <f t="shared" si="78"/>
        <v>0</v>
      </c>
      <c r="E1722" t="e">
        <f t="shared" si="79"/>
        <v>#VALUE!</v>
      </c>
      <c r="F1722">
        <f t="shared" si="80"/>
        <v>0</v>
      </c>
    </row>
    <row r="1723" spans="4:6" x14ac:dyDescent="0.35">
      <c r="D1723">
        <f t="shared" si="78"/>
        <v>0</v>
      </c>
      <c r="E1723" t="e">
        <f t="shared" si="79"/>
        <v>#VALUE!</v>
      </c>
      <c r="F1723">
        <f t="shared" si="80"/>
        <v>0</v>
      </c>
    </row>
    <row r="1724" spans="4:6" x14ac:dyDescent="0.35">
      <c r="D1724">
        <f t="shared" si="78"/>
        <v>0</v>
      </c>
      <c r="E1724" t="e">
        <f t="shared" si="79"/>
        <v>#VALUE!</v>
      </c>
      <c r="F1724">
        <f t="shared" si="80"/>
        <v>0</v>
      </c>
    </row>
    <row r="1725" spans="4:6" x14ac:dyDescent="0.35">
      <c r="D1725">
        <f t="shared" si="78"/>
        <v>0</v>
      </c>
      <c r="E1725" t="e">
        <f t="shared" si="79"/>
        <v>#VALUE!</v>
      </c>
      <c r="F1725">
        <f t="shared" si="80"/>
        <v>0</v>
      </c>
    </row>
    <row r="1726" spans="4:6" x14ac:dyDescent="0.35">
      <c r="D1726">
        <f t="shared" si="78"/>
        <v>0</v>
      </c>
      <c r="E1726" t="e">
        <f t="shared" si="79"/>
        <v>#VALUE!</v>
      </c>
      <c r="F1726">
        <f t="shared" si="80"/>
        <v>0</v>
      </c>
    </row>
    <row r="1727" spans="4:6" x14ac:dyDescent="0.35">
      <c r="D1727">
        <f t="shared" si="78"/>
        <v>0</v>
      </c>
      <c r="E1727" t="e">
        <f t="shared" si="79"/>
        <v>#VALUE!</v>
      </c>
      <c r="F1727">
        <f t="shared" si="80"/>
        <v>0</v>
      </c>
    </row>
    <row r="1728" spans="4:6" x14ac:dyDescent="0.35">
      <c r="D1728">
        <f t="shared" si="78"/>
        <v>0</v>
      </c>
      <c r="E1728" t="e">
        <f t="shared" si="79"/>
        <v>#VALUE!</v>
      </c>
      <c r="F1728">
        <f t="shared" si="80"/>
        <v>0</v>
      </c>
    </row>
    <row r="1729" spans="4:6" x14ac:dyDescent="0.35">
      <c r="D1729">
        <f t="shared" si="78"/>
        <v>0</v>
      </c>
      <c r="E1729" t="e">
        <f t="shared" si="79"/>
        <v>#VALUE!</v>
      </c>
      <c r="F1729">
        <f t="shared" si="80"/>
        <v>0</v>
      </c>
    </row>
    <row r="1730" spans="4:6" x14ac:dyDescent="0.35">
      <c r="D1730">
        <f t="shared" si="78"/>
        <v>0</v>
      </c>
      <c r="E1730" t="e">
        <f t="shared" si="79"/>
        <v>#VALUE!</v>
      </c>
      <c r="F1730">
        <f t="shared" si="80"/>
        <v>0</v>
      </c>
    </row>
    <row r="1731" spans="4:6" x14ac:dyDescent="0.35">
      <c r="D1731">
        <f t="shared" ref="D1731:D1794" si="81">LEN(A1731)</f>
        <v>0</v>
      </c>
      <c r="E1731" t="e">
        <f t="shared" ref="E1731:E1794" si="82">LEFT(A1731,D1731-12)</f>
        <v>#VALUE!</v>
      </c>
      <c r="F1731">
        <f t="shared" ref="F1731:F1794" si="83">B1731</f>
        <v>0</v>
      </c>
    </row>
    <row r="1732" spans="4:6" x14ac:dyDescent="0.35">
      <c r="D1732">
        <f t="shared" si="81"/>
        <v>0</v>
      </c>
      <c r="E1732" t="e">
        <f t="shared" si="82"/>
        <v>#VALUE!</v>
      </c>
      <c r="F1732">
        <f t="shared" si="83"/>
        <v>0</v>
      </c>
    </row>
    <row r="1733" spans="4:6" x14ac:dyDescent="0.35">
      <c r="D1733">
        <f t="shared" si="81"/>
        <v>0</v>
      </c>
      <c r="E1733" t="e">
        <f t="shared" si="82"/>
        <v>#VALUE!</v>
      </c>
      <c r="F1733">
        <f t="shared" si="83"/>
        <v>0</v>
      </c>
    </row>
    <row r="1734" spans="4:6" x14ac:dyDescent="0.35">
      <c r="D1734">
        <f t="shared" si="81"/>
        <v>0</v>
      </c>
      <c r="E1734" t="e">
        <f t="shared" si="82"/>
        <v>#VALUE!</v>
      </c>
      <c r="F1734">
        <f t="shared" si="83"/>
        <v>0</v>
      </c>
    </row>
    <row r="1735" spans="4:6" x14ac:dyDescent="0.35">
      <c r="D1735">
        <f t="shared" si="81"/>
        <v>0</v>
      </c>
      <c r="E1735" t="e">
        <f t="shared" si="82"/>
        <v>#VALUE!</v>
      </c>
      <c r="F1735">
        <f t="shared" si="83"/>
        <v>0</v>
      </c>
    </row>
    <row r="1736" spans="4:6" x14ac:dyDescent="0.35">
      <c r="D1736">
        <f t="shared" si="81"/>
        <v>0</v>
      </c>
      <c r="E1736" t="e">
        <f t="shared" si="82"/>
        <v>#VALUE!</v>
      </c>
      <c r="F1736">
        <f t="shared" si="83"/>
        <v>0</v>
      </c>
    </row>
    <row r="1737" spans="4:6" x14ac:dyDescent="0.35">
      <c r="D1737">
        <f t="shared" si="81"/>
        <v>0</v>
      </c>
      <c r="E1737" t="e">
        <f t="shared" si="82"/>
        <v>#VALUE!</v>
      </c>
      <c r="F1737">
        <f t="shared" si="83"/>
        <v>0</v>
      </c>
    </row>
    <row r="1738" spans="4:6" x14ac:dyDescent="0.35">
      <c r="D1738">
        <f t="shared" si="81"/>
        <v>0</v>
      </c>
      <c r="E1738" t="e">
        <f t="shared" si="82"/>
        <v>#VALUE!</v>
      </c>
      <c r="F1738">
        <f t="shared" si="83"/>
        <v>0</v>
      </c>
    </row>
    <row r="1739" spans="4:6" x14ac:dyDescent="0.35">
      <c r="D1739">
        <f t="shared" si="81"/>
        <v>0</v>
      </c>
      <c r="E1739" t="e">
        <f t="shared" si="82"/>
        <v>#VALUE!</v>
      </c>
      <c r="F1739">
        <f t="shared" si="83"/>
        <v>0</v>
      </c>
    </row>
    <row r="1740" spans="4:6" x14ac:dyDescent="0.35">
      <c r="D1740">
        <f t="shared" si="81"/>
        <v>0</v>
      </c>
      <c r="E1740" t="e">
        <f t="shared" si="82"/>
        <v>#VALUE!</v>
      </c>
      <c r="F1740">
        <f t="shared" si="83"/>
        <v>0</v>
      </c>
    </row>
    <row r="1741" spans="4:6" x14ac:dyDescent="0.35">
      <c r="D1741">
        <f t="shared" si="81"/>
        <v>0</v>
      </c>
      <c r="E1741" t="e">
        <f t="shared" si="82"/>
        <v>#VALUE!</v>
      </c>
      <c r="F1741">
        <f t="shared" si="83"/>
        <v>0</v>
      </c>
    </row>
    <row r="1742" spans="4:6" x14ac:dyDescent="0.35">
      <c r="D1742">
        <f t="shared" si="81"/>
        <v>0</v>
      </c>
      <c r="E1742" t="e">
        <f t="shared" si="82"/>
        <v>#VALUE!</v>
      </c>
      <c r="F1742">
        <f t="shared" si="83"/>
        <v>0</v>
      </c>
    </row>
    <row r="1743" spans="4:6" x14ac:dyDescent="0.35">
      <c r="D1743">
        <f t="shared" si="81"/>
        <v>0</v>
      </c>
      <c r="E1743" t="e">
        <f t="shared" si="82"/>
        <v>#VALUE!</v>
      </c>
      <c r="F1743">
        <f t="shared" si="83"/>
        <v>0</v>
      </c>
    </row>
    <row r="1744" spans="4:6" x14ac:dyDescent="0.35">
      <c r="D1744">
        <f t="shared" si="81"/>
        <v>0</v>
      </c>
      <c r="E1744" t="e">
        <f t="shared" si="82"/>
        <v>#VALUE!</v>
      </c>
      <c r="F1744">
        <f t="shared" si="83"/>
        <v>0</v>
      </c>
    </row>
    <row r="1745" spans="4:6" x14ac:dyDescent="0.35">
      <c r="D1745">
        <f t="shared" si="81"/>
        <v>0</v>
      </c>
      <c r="E1745" t="e">
        <f t="shared" si="82"/>
        <v>#VALUE!</v>
      </c>
      <c r="F1745">
        <f t="shared" si="83"/>
        <v>0</v>
      </c>
    </row>
    <row r="1746" spans="4:6" x14ac:dyDescent="0.35">
      <c r="D1746">
        <f t="shared" si="81"/>
        <v>0</v>
      </c>
      <c r="E1746" t="e">
        <f t="shared" si="82"/>
        <v>#VALUE!</v>
      </c>
      <c r="F1746">
        <f t="shared" si="83"/>
        <v>0</v>
      </c>
    </row>
    <row r="1747" spans="4:6" x14ac:dyDescent="0.35">
      <c r="D1747">
        <f t="shared" si="81"/>
        <v>0</v>
      </c>
      <c r="E1747" t="e">
        <f t="shared" si="82"/>
        <v>#VALUE!</v>
      </c>
      <c r="F1747">
        <f t="shared" si="83"/>
        <v>0</v>
      </c>
    </row>
    <row r="1748" spans="4:6" x14ac:dyDescent="0.35">
      <c r="D1748">
        <f t="shared" si="81"/>
        <v>0</v>
      </c>
      <c r="E1748" t="e">
        <f t="shared" si="82"/>
        <v>#VALUE!</v>
      </c>
      <c r="F1748">
        <f t="shared" si="83"/>
        <v>0</v>
      </c>
    </row>
    <row r="1749" spans="4:6" x14ac:dyDescent="0.35">
      <c r="D1749">
        <f t="shared" si="81"/>
        <v>0</v>
      </c>
      <c r="E1749" t="e">
        <f t="shared" si="82"/>
        <v>#VALUE!</v>
      </c>
      <c r="F1749">
        <f t="shared" si="83"/>
        <v>0</v>
      </c>
    </row>
    <row r="1750" spans="4:6" x14ac:dyDescent="0.35">
      <c r="D1750">
        <f t="shared" si="81"/>
        <v>0</v>
      </c>
      <c r="E1750" t="e">
        <f t="shared" si="82"/>
        <v>#VALUE!</v>
      </c>
      <c r="F1750">
        <f t="shared" si="83"/>
        <v>0</v>
      </c>
    </row>
    <row r="1751" spans="4:6" x14ac:dyDescent="0.35">
      <c r="D1751">
        <f t="shared" si="81"/>
        <v>0</v>
      </c>
      <c r="E1751" t="e">
        <f t="shared" si="82"/>
        <v>#VALUE!</v>
      </c>
      <c r="F1751">
        <f t="shared" si="83"/>
        <v>0</v>
      </c>
    </row>
    <row r="1752" spans="4:6" x14ac:dyDescent="0.35">
      <c r="D1752">
        <f t="shared" si="81"/>
        <v>0</v>
      </c>
      <c r="E1752" t="e">
        <f t="shared" si="82"/>
        <v>#VALUE!</v>
      </c>
      <c r="F1752">
        <f t="shared" si="83"/>
        <v>0</v>
      </c>
    </row>
    <row r="1753" spans="4:6" x14ac:dyDescent="0.35">
      <c r="D1753">
        <f t="shared" si="81"/>
        <v>0</v>
      </c>
      <c r="E1753" t="e">
        <f t="shared" si="82"/>
        <v>#VALUE!</v>
      </c>
      <c r="F1753">
        <f t="shared" si="83"/>
        <v>0</v>
      </c>
    </row>
    <row r="1754" spans="4:6" x14ac:dyDescent="0.35">
      <c r="D1754">
        <f t="shared" si="81"/>
        <v>0</v>
      </c>
      <c r="E1754" t="e">
        <f t="shared" si="82"/>
        <v>#VALUE!</v>
      </c>
      <c r="F1754">
        <f t="shared" si="83"/>
        <v>0</v>
      </c>
    </row>
    <row r="1755" spans="4:6" x14ac:dyDescent="0.35">
      <c r="D1755">
        <f t="shared" si="81"/>
        <v>0</v>
      </c>
      <c r="E1755" t="e">
        <f t="shared" si="82"/>
        <v>#VALUE!</v>
      </c>
      <c r="F1755">
        <f t="shared" si="83"/>
        <v>0</v>
      </c>
    </row>
    <row r="1756" spans="4:6" x14ac:dyDescent="0.35">
      <c r="D1756">
        <f t="shared" si="81"/>
        <v>0</v>
      </c>
      <c r="E1756" t="e">
        <f t="shared" si="82"/>
        <v>#VALUE!</v>
      </c>
      <c r="F1756">
        <f t="shared" si="83"/>
        <v>0</v>
      </c>
    </row>
    <row r="1757" spans="4:6" x14ac:dyDescent="0.35">
      <c r="D1757">
        <f t="shared" si="81"/>
        <v>0</v>
      </c>
      <c r="E1757" t="e">
        <f t="shared" si="82"/>
        <v>#VALUE!</v>
      </c>
      <c r="F1757">
        <f t="shared" si="83"/>
        <v>0</v>
      </c>
    </row>
    <row r="1758" spans="4:6" x14ac:dyDescent="0.35">
      <c r="D1758">
        <f t="shared" si="81"/>
        <v>0</v>
      </c>
      <c r="E1758" t="e">
        <f t="shared" si="82"/>
        <v>#VALUE!</v>
      </c>
      <c r="F1758">
        <f t="shared" si="83"/>
        <v>0</v>
      </c>
    </row>
    <row r="1759" spans="4:6" x14ac:dyDescent="0.35">
      <c r="D1759">
        <f t="shared" si="81"/>
        <v>0</v>
      </c>
      <c r="E1759" t="e">
        <f t="shared" si="82"/>
        <v>#VALUE!</v>
      </c>
      <c r="F1759">
        <f t="shared" si="83"/>
        <v>0</v>
      </c>
    </row>
    <row r="1760" spans="4:6" x14ac:dyDescent="0.35">
      <c r="D1760">
        <f t="shared" si="81"/>
        <v>0</v>
      </c>
      <c r="E1760" t="e">
        <f t="shared" si="82"/>
        <v>#VALUE!</v>
      </c>
      <c r="F1760">
        <f t="shared" si="83"/>
        <v>0</v>
      </c>
    </row>
    <row r="1761" spans="4:6" x14ac:dyDescent="0.35">
      <c r="D1761">
        <f t="shared" si="81"/>
        <v>0</v>
      </c>
      <c r="E1761" t="e">
        <f t="shared" si="82"/>
        <v>#VALUE!</v>
      </c>
      <c r="F1761">
        <f t="shared" si="83"/>
        <v>0</v>
      </c>
    </row>
    <row r="1762" spans="4:6" x14ac:dyDescent="0.35">
      <c r="D1762">
        <f t="shared" si="81"/>
        <v>0</v>
      </c>
      <c r="E1762" t="e">
        <f t="shared" si="82"/>
        <v>#VALUE!</v>
      </c>
      <c r="F1762">
        <f t="shared" si="83"/>
        <v>0</v>
      </c>
    </row>
    <row r="1763" spans="4:6" x14ac:dyDescent="0.35">
      <c r="D1763">
        <f t="shared" si="81"/>
        <v>0</v>
      </c>
      <c r="E1763" t="e">
        <f t="shared" si="82"/>
        <v>#VALUE!</v>
      </c>
      <c r="F1763">
        <f t="shared" si="83"/>
        <v>0</v>
      </c>
    </row>
    <row r="1764" spans="4:6" x14ac:dyDescent="0.35">
      <c r="D1764">
        <f t="shared" si="81"/>
        <v>0</v>
      </c>
      <c r="E1764" t="e">
        <f t="shared" si="82"/>
        <v>#VALUE!</v>
      </c>
      <c r="F1764">
        <f t="shared" si="83"/>
        <v>0</v>
      </c>
    </row>
    <row r="1765" spans="4:6" x14ac:dyDescent="0.35">
      <c r="D1765">
        <f t="shared" si="81"/>
        <v>0</v>
      </c>
      <c r="E1765" t="e">
        <f t="shared" si="82"/>
        <v>#VALUE!</v>
      </c>
      <c r="F1765">
        <f t="shared" si="83"/>
        <v>0</v>
      </c>
    </row>
    <row r="1766" spans="4:6" x14ac:dyDescent="0.35">
      <c r="D1766">
        <f t="shared" si="81"/>
        <v>0</v>
      </c>
      <c r="E1766" t="e">
        <f t="shared" si="82"/>
        <v>#VALUE!</v>
      </c>
      <c r="F1766">
        <f t="shared" si="83"/>
        <v>0</v>
      </c>
    </row>
    <row r="1767" spans="4:6" x14ac:dyDescent="0.35">
      <c r="D1767">
        <f t="shared" si="81"/>
        <v>0</v>
      </c>
      <c r="E1767" t="e">
        <f t="shared" si="82"/>
        <v>#VALUE!</v>
      </c>
      <c r="F1767">
        <f t="shared" si="83"/>
        <v>0</v>
      </c>
    </row>
    <row r="1768" spans="4:6" x14ac:dyDescent="0.35">
      <c r="D1768">
        <f t="shared" si="81"/>
        <v>0</v>
      </c>
      <c r="E1768" t="e">
        <f t="shared" si="82"/>
        <v>#VALUE!</v>
      </c>
      <c r="F1768">
        <f t="shared" si="83"/>
        <v>0</v>
      </c>
    </row>
    <row r="1769" spans="4:6" x14ac:dyDescent="0.35">
      <c r="D1769">
        <f t="shared" si="81"/>
        <v>0</v>
      </c>
      <c r="E1769" t="e">
        <f t="shared" si="82"/>
        <v>#VALUE!</v>
      </c>
      <c r="F1769">
        <f t="shared" si="83"/>
        <v>0</v>
      </c>
    </row>
    <row r="1770" spans="4:6" x14ac:dyDescent="0.35">
      <c r="D1770">
        <f t="shared" si="81"/>
        <v>0</v>
      </c>
      <c r="E1770" t="e">
        <f t="shared" si="82"/>
        <v>#VALUE!</v>
      </c>
      <c r="F1770">
        <f t="shared" si="83"/>
        <v>0</v>
      </c>
    </row>
    <row r="1771" spans="4:6" x14ac:dyDescent="0.35">
      <c r="D1771">
        <f t="shared" si="81"/>
        <v>0</v>
      </c>
      <c r="E1771" t="e">
        <f t="shared" si="82"/>
        <v>#VALUE!</v>
      </c>
      <c r="F1771">
        <f t="shared" si="83"/>
        <v>0</v>
      </c>
    </row>
    <row r="1772" spans="4:6" x14ac:dyDescent="0.35">
      <c r="D1772">
        <f t="shared" si="81"/>
        <v>0</v>
      </c>
      <c r="E1772" t="e">
        <f t="shared" si="82"/>
        <v>#VALUE!</v>
      </c>
      <c r="F1772">
        <f t="shared" si="83"/>
        <v>0</v>
      </c>
    </row>
    <row r="1773" spans="4:6" x14ac:dyDescent="0.35">
      <c r="D1773">
        <f t="shared" si="81"/>
        <v>0</v>
      </c>
      <c r="E1773" t="e">
        <f t="shared" si="82"/>
        <v>#VALUE!</v>
      </c>
      <c r="F1773">
        <f t="shared" si="83"/>
        <v>0</v>
      </c>
    </row>
    <row r="1774" spans="4:6" x14ac:dyDescent="0.35">
      <c r="D1774">
        <f t="shared" si="81"/>
        <v>0</v>
      </c>
      <c r="E1774" t="e">
        <f t="shared" si="82"/>
        <v>#VALUE!</v>
      </c>
      <c r="F1774">
        <f t="shared" si="83"/>
        <v>0</v>
      </c>
    </row>
    <row r="1775" spans="4:6" x14ac:dyDescent="0.35">
      <c r="D1775">
        <f t="shared" si="81"/>
        <v>0</v>
      </c>
      <c r="E1775" t="e">
        <f t="shared" si="82"/>
        <v>#VALUE!</v>
      </c>
      <c r="F1775">
        <f t="shared" si="83"/>
        <v>0</v>
      </c>
    </row>
    <row r="1776" spans="4:6" x14ac:dyDescent="0.35">
      <c r="D1776">
        <f t="shared" si="81"/>
        <v>0</v>
      </c>
      <c r="E1776" t="e">
        <f t="shared" si="82"/>
        <v>#VALUE!</v>
      </c>
      <c r="F1776">
        <f t="shared" si="83"/>
        <v>0</v>
      </c>
    </row>
    <row r="1777" spans="4:6" x14ac:dyDescent="0.35">
      <c r="D1777">
        <f t="shared" si="81"/>
        <v>0</v>
      </c>
      <c r="E1777" t="e">
        <f t="shared" si="82"/>
        <v>#VALUE!</v>
      </c>
      <c r="F1777">
        <f t="shared" si="83"/>
        <v>0</v>
      </c>
    </row>
    <row r="1778" spans="4:6" x14ac:dyDescent="0.35">
      <c r="D1778">
        <f t="shared" si="81"/>
        <v>0</v>
      </c>
      <c r="E1778" t="e">
        <f t="shared" si="82"/>
        <v>#VALUE!</v>
      </c>
      <c r="F1778">
        <f t="shared" si="83"/>
        <v>0</v>
      </c>
    </row>
    <row r="1779" spans="4:6" x14ac:dyDescent="0.35">
      <c r="D1779">
        <f t="shared" si="81"/>
        <v>0</v>
      </c>
      <c r="E1779" t="e">
        <f t="shared" si="82"/>
        <v>#VALUE!</v>
      </c>
      <c r="F1779">
        <f t="shared" si="83"/>
        <v>0</v>
      </c>
    </row>
    <row r="1780" spans="4:6" x14ac:dyDescent="0.35">
      <c r="D1780">
        <f t="shared" si="81"/>
        <v>0</v>
      </c>
      <c r="E1780" t="e">
        <f t="shared" si="82"/>
        <v>#VALUE!</v>
      </c>
      <c r="F1780">
        <f t="shared" si="83"/>
        <v>0</v>
      </c>
    </row>
    <row r="1781" spans="4:6" x14ac:dyDescent="0.35">
      <c r="D1781">
        <f t="shared" si="81"/>
        <v>0</v>
      </c>
      <c r="E1781" t="e">
        <f t="shared" si="82"/>
        <v>#VALUE!</v>
      </c>
      <c r="F1781">
        <f t="shared" si="83"/>
        <v>0</v>
      </c>
    </row>
    <row r="1782" spans="4:6" x14ac:dyDescent="0.35">
      <c r="D1782">
        <f t="shared" si="81"/>
        <v>0</v>
      </c>
      <c r="E1782" t="e">
        <f t="shared" si="82"/>
        <v>#VALUE!</v>
      </c>
      <c r="F1782">
        <f t="shared" si="83"/>
        <v>0</v>
      </c>
    </row>
    <row r="1783" spans="4:6" x14ac:dyDescent="0.35">
      <c r="D1783">
        <f t="shared" si="81"/>
        <v>0</v>
      </c>
      <c r="E1783" t="e">
        <f t="shared" si="82"/>
        <v>#VALUE!</v>
      </c>
      <c r="F1783">
        <f t="shared" si="83"/>
        <v>0</v>
      </c>
    </row>
    <row r="1784" spans="4:6" x14ac:dyDescent="0.35">
      <c r="D1784">
        <f t="shared" si="81"/>
        <v>0</v>
      </c>
      <c r="E1784" t="e">
        <f t="shared" si="82"/>
        <v>#VALUE!</v>
      </c>
      <c r="F1784">
        <f t="shared" si="83"/>
        <v>0</v>
      </c>
    </row>
    <row r="1785" spans="4:6" x14ac:dyDescent="0.35">
      <c r="D1785">
        <f t="shared" si="81"/>
        <v>0</v>
      </c>
      <c r="E1785" t="e">
        <f t="shared" si="82"/>
        <v>#VALUE!</v>
      </c>
      <c r="F1785">
        <f t="shared" si="83"/>
        <v>0</v>
      </c>
    </row>
    <row r="1786" spans="4:6" x14ac:dyDescent="0.35">
      <c r="D1786">
        <f t="shared" si="81"/>
        <v>0</v>
      </c>
      <c r="E1786" t="e">
        <f t="shared" si="82"/>
        <v>#VALUE!</v>
      </c>
      <c r="F1786">
        <f t="shared" si="83"/>
        <v>0</v>
      </c>
    </row>
    <row r="1787" spans="4:6" x14ac:dyDescent="0.35">
      <c r="D1787">
        <f t="shared" si="81"/>
        <v>0</v>
      </c>
      <c r="E1787" t="e">
        <f t="shared" si="82"/>
        <v>#VALUE!</v>
      </c>
      <c r="F1787">
        <f t="shared" si="83"/>
        <v>0</v>
      </c>
    </row>
    <row r="1788" spans="4:6" x14ac:dyDescent="0.35">
      <c r="D1788">
        <f t="shared" si="81"/>
        <v>0</v>
      </c>
      <c r="E1788" t="e">
        <f t="shared" si="82"/>
        <v>#VALUE!</v>
      </c>
      <c r="F1788">
        <f t="shared" si="83"/>
        <v>0</v>
      </c>
    </row>
    <row r="1789" spans="4:6" x14ac:dyDescent="0.35">
      <c r="D1789">
        <f t="shared" si="81"/>
        <v>0</v>
      </c>
      <c r="E1789" t="e">
        <f t="shared" si="82"/>
        <v>#VALUE!</v>
      </c>
      <c r="F1789">
        <f t="shared" si="83"/>
        <v>0</v>
      </c>
    </row>
    <row r="1790" spans="4:6" x14ac:dyDescent="0.35">
      <c r="D1790">
        <f t="shared" si="81"/>
        <v>0</v>
      </c>
      <c r="E1790" t="e">
        <f t="shared" si="82"/>
        <v>#VALUE!</v>
      </c>
      <c r="F1790">
        <f t="shared" si="83"/>
        <v>0</v>
      </c>
    </row>
    <row r="1791" spans="4:6" x14ac:dyDescent="0.35">
      <c r="D1791">
        <f t="shared" si="81"/>
        <v>0</v>
      </c>
      <c r="E1791" t="e">
        <f t="shared" si="82"/>
        <v>#VALUE!</v>
      </c>
      <c r="F1791">
        <f t="shared" si="83"/>
        <v>0</v>
      </c>
    </row>
    <row r="1792" spans="4:6" x14ac:dyDescent="0.35">
      <c r="D1792">
        <f t="shared" si="81"/>
        <v>0</v>
      </c>
      <c r="E1792" t="e">
        <f t="shared" si="82"/>
        <v>#VALUE!</v>
      </c>
      <c r="F1792">
        <f t="shared" si="83"/>
        <v>0</v>
      </c>
    </row>
    <row r="1793" spans="4:6" x14ac:dyDescent="0.35">
      <c r="D1793">
        <f t="shared" si="81"/>
        <v>0</v>
      </c>
      <c r="E1793" t="e">
        <f t="shared" si="82"/>
        <v>#VALUE!</v>
      </c>
      <c r="F1793">
        <f t="shared" si="83"/>
        <v>0</v>
      </c>
    </row>
    <row r="1794" spans="4:6" x14ac:dyDescent="0.35">
      <c r="D1794">
        <f t="shared" si="81"/>
        <v>0</v>
      </c>
      <c r="E1794" t="e">
        <f t="shared" si="82"/>
        <v>#VALUE!</v>
      </c>
      <c r="F1794">
        <f t="shared" si="83"/>
        <v>0</v>
      </c>
    </row>
    <row r="1795" spans="4:6" x14ac:dyDescent="0.35">
      <c r="D1795">
        <f t="shared" ref="D1795:D1858" si="84">LEN(A1795)</f>
        <v>0</v>
      </c>
      <c r="E1795" t="e">
        <f t="shared" ref="E1795:E1858" si="85">LEFT(A1795,D1795-12)</f>
        <v>#VALUE!</v>
      </c>
      <c r="F1795">
        <f t="shared" ref="F1795:F1858" si="86">B1795</f>
        <v>0</v>
      </c>
    </row>
    <row r="1796" spans="4:6" x14ac:dyDescent="0.35">
      <c r="D1796">
        <f t="shared" si="84"/>
        <v>0</v>
      </c>
      <c r="E1796" t="e">
        <f t="shared" si="85"/>
        <v>#VALUE!</v>
      </c>
      <c r="F1796">
        <f t="shared" si="86"/>
        <v>0</v>
      </c>
    </row>
    <row r="1797" spans="4:6" x14ac:dyDescent="0.35">
      <c r="D1797">
        <f t="shared" si="84"/>
        <v>0</v>
      </c>
      <c r="E1797" t="e">
        <f t="shared" si="85"/>
        <v>#VALUE!</v>
      </c>
      <c r="F1797">
        <f t="shared" si="86"/>
        <v>0</v>
      </c>
    </row>
    <row r="1798" spans="4:6" x14ac:dyDescent="0.35">
      <c r="D1798">
        <f t="shared" si="84"/>
        <v>0</v>
      </c>
      <c r="E1798" t="e">
        <f t="shared" si="85"/>
        <v>#VALUE!</v>
      </c>
      <c r="F1798">
        <f t="shared" si="86"/>
        <v>0</v>
      </c>
    </row>
    <row r="1799" spans="4:6" x14ac:dyDescent="0.35">
      <c r="D1799">
        <f t="shared" si="84"/>
        <v>0</v>
      </c>
      <c r="E1799" t="e">
        <f t="shared" si="85"/>
        <v>#VALUE!</v>
      </c>
      <c r="F1799">
        <f t="shared" si="86"/>
        <v>0</v>
      </c>
    </row>
    <row r="1800" spans="4:6" x14ac:dyDescent="0.35">
      <c r="D1800">
        <f t="shared" si="84"/>
        <v>0</v>
      </c>
      <c r="E1800" t="e">
        <f t="shared" si="85"/>
        <v>#VALUE!</v>
      </c>
      <c r="F1800">
        <f t="shared" si="86"/>
        <v>0</v>
      </c>
    </row>
    <row r="1801" spans="4:6" x14ac:dyDescent="0.35">
      <c r="D1801">
        <f t="shared" si="84"/>
        <v>0</v>
      </c>
      <c r="E1801" t="e">
        <f t="shared" si="85"/>
        <v>#VALUE!</v>
      </c>
      <c r="F1801">
        <f t="shared" si="86"/>
        <v>0</v>
      </c>
    </row>
    <row r="1802" spans="4:6" x14ac:dyDescent="0.35">
      <c r="D1802">
        <f t="shared" si="84"/>
        <v>0</v>
      </c>
      <c r="E1802" t="e">
        <f t="shared" si="85"/>
        <v>#VALUE!</v>
      </c>
      <c r="F1802">
        <f t="shared" si="86"/>
        <v>0</v>
      </c>
    </row>
    <row r="1803" spans="4:6" x14ac:dyDescent="0.35">
      <c r="D1803">
        <f t="shared" si="84"/>
        <v>0</v>
      </c>
      <c r="E1803" t="e">
        <f t="shared" si="85"/>
        <v>#VALUE!</v>
      </c>
      <c r="F1803">
        <f t="shared" si="86"/>
        <v>0</v>
      </c>
    </row>
    <row r="1804" spans="4:6" x14ac:dyDescent="0.35">
      <c r="D1804">
        <f t="shared" si="84"/>
        <v>0</v>
      </c>
      <c r="E1804" t="e">
        <f t="shared" si="85"/>
        <v>#VALUE!</v>
      </c>
      <c r="F1804">
        <f t="shared" si="86"/>
        <v>0</v>
      </c>
    </row>
    <row r="1805" spans="4:6" x14ac:dyDescent="0.35">
      <c r="D1805">
        <f t="shared" si="84"/>
        <v>0</v>
      </c>
      <c r="E1805" t="e">
        <f t="shared" si="85"/>
        <v>#VALUE!</v>
      </c>
      <c r="F1805">
        <f t="shared" si="86"/>
        <v>0</v>
      </c>
    </row>
    <row r="1806" spans="4:6" x14ac:dyDescent="0.35">
      <c r="D1806">
        <f t="shared" si="84"/>
        <v>0</v>
      </c>
      <c r="E1806" t="e">
        <f t="shared" si="85"/>
        <v>#VALUE!</v>
      </c>
      <c r="F1806">
        <f t="shared" si="86"/>
        <v>0</v>
      </c>
    </row>
    <row r="1807" spans="4:6" x14ac:dyDescent="0.35">
      <c r="D1807">
        <f t="shared" si="84"/>
        <v>0</v>
      </c>
      <c r="E1807" t="e">
        <f t="shared" si="85"/>
        <v>#VALUE!</v>
      </c>
      <c r="F1807">
        <f t="shared" si="86"/>
        <v>0</v>
      </c>
    </row>
    <row r="1808" spans="4:6" x14ac:dyDescent="0.35">
      <c r="D1808">
        <f t="shared" si="84"/>
        <v>0</v>
      </c>
      <c r="E1808" t="e">
        <f t="shared" si="85"/>
        <v>#VALUE!</v>
      </c>
      <c r="F1808">
        <f t="shared" si="86"/>
        <v>0</v>
      </c>
    </row>
    <row r="1809" spans="4:6" x14ac:dyDescent="0.35">
      <c r="D1809">
        <f t="shared" si="84"/>
        <v>0</v>
      </c>
      <c r="E1809" t="e">
        <f t="shared" si="85"/>
        <v>#VALUE!</v>
      </c>
      <c r="F1809">
        <f t="shared" si="86"/>
        <v>0</v>
      </c>
    </row>
    <row r="1810" spans="4:6" x14ac:dyDescent="0.35">
      <c r="D1810">
        <f t="shared" si="84"/>
        <v>0</v>
      </c>
      <c r="E1810" t="e">
        <f t="shared" si="85"/>
        <v>#VALUE!</v>
      </c>
      <c r="F1810">
        <f t="shared" si="86"/>
        <v>0</v>
      </c>
    </row>
    <row r="1811" spans="4:6" x14ac:dyDescent="0.35">
      <c r="D1811">
        <f t="shared" si="84"/>
        <v>0</v>
      </c>
      <c r="E1811" t="e">
        <f t="shared" si="85"/>
        <v>#VALUE!</v>
      </c>
      <c r="F1811">
        <f t="shared" si="86"/>
        <v>0</v>
      </c>
    </row>
    <row r="1812" spans="4:6" x14ac:dyDescent="0.35">
      <c r="D1812">
        <f t="shared" si="84"/>
        <v>0</v>
      </c>
      <c r="E1812" t="e">
        <f t="shared" si="85"/>
        <v>#VALUE!</v>
      </c>
      <c r="F1812">
        <f t="shared" si="86"/>
        <v>0</v>
      </c>
    </row>
    <row r="1813" spans="4:6" x14ac:dyDescent="0.35">
      <c r="D1813">
        <f t="shared" si="84"/>
        <v>0</v>
      </c>
      <c r="E1813" t="e">
        <f t="shared" si="85"/>
        <v>#VALUE!</v>
      </c>
      <c r="F1813">
        <f t="shared" si="86"/>
        <v>0</v>
      </c>
    </row>
    <row r="1814" spans="4:6" x14ac:dyDescent="0.35">
      <c r="D1814">
        <f t="shared" si="84"/>
        <v>0</v>
      </c>
      <c r="E1814" t="e">
        <f t="shared" si="85"/>
        <v>#VALUE!</v>
      </c>
      <c r="F1814">
        <f t="shared" si="86"/>
        <v>0</v>
      </c>
    </row>
    <row r="1815" spans="4:6" x14ac:dyDescent="0.35">
      <c r="D1815">
        <f t="shared" si="84"/>
        <v>0</v>
      </c>
      <c r="E1815" t="e">
        <f t="shared" si="85"/>
        <v>#VALUE!</v>
      </c>
      <c r="F1815">
        <f t="shared" si="86"/>
        <v>0</v>
      </c>
    </row>
    <row r="1816" spans="4:6" x14ac:dyDescent="0.35">
      <c r="D1816">
        <f t="shared" si="84"/>
        <v>0</v>
      </c>
      <c r="E1816" t="e">
        <f t="shared" si="85"/>
        <v>#VALUE!</v>
      </c>
      <c r="F1816">
        <f t="shared" si="86"/>
        <v>0</v>
      </c>
    </row>
    <row r="1817" spans="4:6" x14ac:dyDescent="0.35">
      <c r="D1817">
        <f t="shared" si="84"/>
        <v>0</v>
      </c>
      <c r="E1817" t="e">
        <f t="shared" si="85"/>
        <v>#VALUE!</v>
      </c>
      <c r="F1817">
        <f t="shared" si="86"/>
        <v>0</v>
      </c>
    </row>
    <row r="1818" spans="4:6" x14ac:dyDescent="0.35">
      <c r="D1818">
        <f t="shared" si="84"/>
        <v>0</v>
      </c>
      <c r="E1818" t="e">
        <f t="shared" si="85"/>
        <v>#VALUE!</v>
      </c>
      <c r="F1818">
        <f t="shared" si="86"/>
        <v>0</v>
      </c>
    </row>
    <row r="1819" spans="4:6" x14ac:dyDescent="0.35">
      <c r="D1819">
        <f t="shared" si="84"/>
        <v>0</v>
      </c>
      <c r="E1819" t="e">
        <f t="shared" si="85"/>
        <v>#VALUE!</v>
      </c>
      <c r="F1819">
        <f t="shared" si="86"/>
        <v>0</v>
      </c>
    </row>
    <row r="1820" spans="4:6" x14ac:dyDescent="0.35">
      <c r="D1820">
        <f t="shared" si="84"/>
        <v>0</v>
      </c>
      <c r="E1820" t="e">
        <f t="shared" si="85"/>
        <v>#VALUE!</v>
      </c>
      <c r="F1820">
        <f t="shared" si="86"/>
        <v>0</v>
      </c>
    </row>
    <row r="1821" spans="4:6" x14ac:dyDescent="0.35">
      <c r="D1821">
        <f t="shared" si="84"/>
        <v>0</v>
      </c>
      <c r="E1821" t="e">
        <f t="shared" si="85"/>
        <v>#VALUE!</v>
      </c>
      <c r="F1821">
        <f t="shared" si="86"/>
        <v>0</v>
      </c>
    </row>
    <row r="1822" spans="4:6" x14ac:dyDescent="0.35">
      <c r="D1822">
        <f t="shared" si="84"/>
        <v>0</v>
      </c>
      <c r="E1822" t="e">
        <f t="shared" si="85"/>
        <v>#VALUE!</v>
      </c>
      <c r="F1822">
        <f t="shared" si="86"/>
        <v>0</v>
      </c>
    </row>
    <row r="1823" spans="4:6" x14ac:dyDescent="0.35">
      <c r="D1823">
        <f t="shared" si="84"/>
        <v>0</v>
      </c>
      <c r="E1823" t="e">
        <f t="shared" si="85"/>
        <v>#VALUE!</v>
      </c>
      <c r="F1823">
        <f t="shared" si="86"/>
        <v>0</v>
      </c>
    </row>
    <row r="1824" spans="4:6" x14ac:dyDescent="0.35">
      <c r="D1824">
        <f t="shared" si="84"/>
        <v>0</v>
      </c>
      <c r="E1824" t="e">
        <f t="shared" si="85"/>
        <v>#VALUE!</v>
      </c>
      <c r="F1824">
        <f t="shared" si="86"/>
        <v>0</v>
      </c>
    </row>
    <row r="1825" spans="4:6" x14ac:dyDescent="0.35">
      <c r="D1825">
        <f t="shared" si="84"/>
        <v>0</v>
      </c>
      <c r="E1825" t="e">
        <f t="shared" si="85"/>
        <v>#VALUE!</v>
      </c>
      <c r="F1825">
        <f t="shared" si="86"/>
        <v>0</v>
      </c>
    </row>
    <row r="1826" spans="4:6" x14ac:dyDescent="0.35">
      <c r="D1826">
        <f t="shared" si="84"/>
        <v>0</v>
      </c>
      <c r="E1826" t="e">
        <f t="shared" si="85"/>
        <v>#VALUE!</v>
      </c>
      <c r="F1826">
        <f t="shared" si="86"/>
        <v>0</v>
      </c>
    </row>
    <row r="1827" spans="4:6" x14ac:dyDescent="0.35">
      <c r="D1827">
        <f t="shared" si="84"/>
        <v>0</v>
      </c>
      <c r="E1827" t="e">
        <f t="shared" si="85"/>
        <v>#VALUE!</v>
      </c>
      <c r="F1827">
        <f t="shared" si="86"/>
        <v>0</v>
      </c>
    </row>
    <row r="1828" spans="4:6" x14ac:dyDescent="0.35">
      <c r="D1828">
        <f t="shared" si="84"/>
        <v>0</v>
      </c>
      <c r="E1828" t="e">
        <f t="shared" si="85"/>
        <v>#VALUE!</v>
      </c>
      <c r="F1828">
        <f t="shared" si="86"/>
        <v>0</v>
      </c>
    </row>
    <row r="1829" spans="4:6" x14ac:dyDescent="0.35">
      <c r="D1829">
        <f t="shared" si="84"/>
        <v>0</v>
      </c>
      <c r="E1829" t="e">
        <f t="shared" si="85"/>
        <v>#VALUE!</v>
      </c>
      <c r="F1829">
        <f t="shared" si="86"/>
        <v>0</v>
      </c>
    </row>
    <row r="1830" spans="4:6" x14ac:dyDescent="0.35">
      <c r="D1830">
        <f t="shared" si="84"/>
        <v>0</v>
      </c>
      <c r="E1830" t="e">
        <f t="shared" si="85"/>
        <v>#VALUE!</v>
      </c>
      <c r="F1830">
        <f t="shared" si="86"/>
        <v>0</v>
      </c>
    </row>
    <row r="1831" spans="4:6" x14ac:dyDescent="0.35">
      <c r="D1831">
        <f t="shared" si="84"/>
        <v>0</v>
      </c>
      <c r="E1831" t="e">
        <f t="shared" si="85"/>
        <v>#VALUE!</v>
      </c>
      <c r="F1831">
        <f t="shared" si="86"/>
        <v>0</v>
      </c>
    </row>
    <row r="1832" spans="4:6" x14ac:dyDescent="0.35">
      <c r="D1832">
        <f t="shared" si="84"/>
        <v>0</v>
      </c>
      <c r="E1832" t="e">
        <f t="shared" si="85"/>
        <v>#VALUE!</v>
      </c>
      <c r="F1832">
        <f t="shared" si="86"/>
        <v>0</v>
      </c>
    </row>
    <row r="1833" spans="4:6" x14ac:dyDescent="0.35">
      <c r="D1833">
        <f t="shared" si="84"/>
        <v>0</v>
      </c>
      <c r="E1833" t="e">
        <f t="shared" si="85"/>
        <v>#VALUE!</v>
      </c>
      <c r="F1833">
        <f t="shared" si="86"/>
        <v>0</v>
      </c>
    </row>
    <row r="1834" spans="4:6" x14ac:dyDescent="0.35">
      <c r="D1834">
        <f t="shared" si="84"/>
        <v>0</v>
      </c>
      <c r="E1834" t="e">
        <f t="shared" si="85"/>
        <v>#VALUE!</v>
      </c>
      <c r="F1834">
        <f t="shared" si="86"/>
        <v>0</v>
      </c>
    </row>
    <row r="1835" spans="4:6" x14ac:dyDescent="0.35">
      <c r="D1835">
        <f t="shared" si="84"/>
        <v>0</v>
      </c>
      <c r="E1835" t="e">
        <f t="shared" si="85"/>
        <v>#VALUE!</v>
      </c>
      <c r="F1835">
        <f t="shared" si="86"/>
        <v>0</v>
      </c>
    </row>
    <row r="1836" spans="4:6" x14ac:dyDescent="0.35">
      <c r="D1836">
        <f t="shared" si="84"/>
        <v>0</v>
      </c>
      <c r="E1836" t="e">
        <f t="shared" si="85"/>
        <v>#VALUE!</v>
      </c>
      <c r="F1836">
        <f t="shared" si="86"/>
        <v>0</v>
      </c>
    </row>
    <row r="1837" spans="4:6" x14ac:dyDescent="0.35">
      <c r="D1837">
        <f t="shared" si="84"/>
        <v>0</v>
      </c>
      <c r="E1837" t="e">
        <f t="shared" si="85"/>
        <v>#VALUE!</v>
      </c>
      <c r="F1837">
        <f t="shared" si="86"/>
        <v>0</v>
      </c>
    </row>
    <row r="1838" spans="4:6" x14ac:dyDescent="0.35">
      <c r="D1838">
        <f t="shared" si="84"/>
        <v>0</v>
      </c>
      <c r="E1838" t="e">
        <f t="shared" si="85"/>
        <v>#VALUE!</v>
      </c>
      <c r="F1838">
        <f t="shared" si="86"/>
        <v>0</v>
      </c>
    </row>
    <row r="1839" spans="4:6" x14ac:dyDescent="0.35">
      <c r="D1839">
        <f t="shared" si="84"/>
        <v>0</v>
      </c>
      <c r="E1839" t="e">
        <f t="shared" si="85"/>
        <v>#VALUE!</v>
      </c>
      <c r="F1839">
        <f t="shared" si="86"/>
        <v>0</v>
      </c>
    </row>
    <row r="1840" spans="4:6" x14ac:dyDescent="0.35">
      <c r="D1840">
        <f t="shared" si="84"/>
        <v>0</v>
      </c>
      <c r="E1840" t="e">
        <f t="shared" si="85"/>
        <v>#VALUE!</v>
      </c>
      <c r="F1840">
        <f t="shared" si="86"/>
        <v>0</v>
      </c>
    </row>
    <row r="1841" spans="4:6" x14ac:dyDescent="0.35">
      <c r="D1841">
        <f t="shared" si="84"/>
        <v>0</v>
      </c>
      <c r="E1841" t="e">
        <f t="shared" si="85"/>
        <v>#VALUE!</v>
      </c>
      <c r="F1841">
        <f t="shared" si="86"/>
        <v>0</v>
      </c>
    </row>
    <row r="1842" spans="4:6" x14ac:dyDescent="0.35">
      <c r="D1842">
        <f t="shared" si="84"/>
        <v>0</v>
      </c>
      <c r="E1842" t="e">
        <f t="shared" si="85"/>
        <v>#VALUE!</v>
      </c>
      <c r="F1842">
        <f t="shared" si="86"/>
        <v>0</v>
      </c>
    </row>
    <row r="1843" spans="4:6" x14ac:dyDescent="0.35">
      <c r="D1843">
        <f t="shared" si="84"/>
        <v>0</v>
      </c>
      <c r="E1843" t="e">
        <f t="shared" si="85"/>
        <v>#VALUE!</v>
      </c>
      <c r="F1843">
        <f t="shared" si="86"/>
        <v>0</v>
      </c>
    </row>
    <row r="1844" spans="4:6" x14ac:dyDescent="0.35">
      <c r="D1844">
        <f t="shared" si="84"/>
        <v>0</v>
      </c>
      <c r="E1844" t="e">
        <f t="shared" si="85"/>
        <v>#VALUE!</v>
      </c>
      <c r="F1844">
        <f t="shared" si="86"/>
        <v>0</v>
      </c>
    </row>
    <row r="1845" spans="4:6" x14ac:dyDescent="0.35">
      <c r="D1845">
        <f t="shared" si="84"/>
        <v>0</v>
      </c>
      <c r="E1845" t="e">
        <f t="shared" si="85"/>
        <v>#VALUE!</v>
      </c>
      <c r="F1845">
        <f t="shared" si="86"/>
        <v>0</v>
      </c>
    </row>
    <row r="1846" spans="4:6" x14ac:dyDescent="0.35">
      <c r="D1846">
        <f t="shared" si="84"/>
        <v>0</v>
      </c>
      <c r="E1846" t="e">
        <f t="shared" si="85"/>
        <v>#VALUE!</v>
      </c>
      <c r="F1846">
        <f t="shared" si="86"/>
        <v>0</v>
      </c>
    </row>
    <row r="1847" spans="4:6" x14ac:dyDescent="0.35">
      <c r="D1847">
        <f t="shared" si="84"/>
        <v>0</v>
      </c>
      <c r="E1847" t="e">
        <f t="shared" si="85"/>
        <v>#VALUE!</v>
      </c>
      <c r="F1847">
        <f t="shared" si="86"/>
        <v>0</v>
      </c>
    </row>
    <row r="1848" spans="4:6" x14ac:dyDescent="0.35">
      <c r="D1848">
        <f t="shared" si="84"/>
        <v>0</v>
      </c>
      <c r="E1848" t="e">
        <f t="shared" si="85"/>
        <v>#VALUE!</v>
      </c>
      <c r="F1848">
        <f t="shared" si="86"/>
        <v>0</v>
      </c>
    </row>
    <row r="1849" spans="4:6" x14ac:dyDescent="0.35">
      <c r="D1849">
        <f t="shared" si="84"/>
        <v>0</v>
      </c>
      <c r="E1849" t="e">
        <f t="shared" si="85"/>
        <v>#VALUE!</v>
      </c>
      <c r="F1849">
        <f t="shared" si="86"/>
        <v>0</v>
      </c>
    </row>
    <row r="1850" spans="4:6" x14ac:dyDescent="0.35">
      <c r="D1850">
        <f t="shared" si="84"/>
        <v>0</v>
      </c>
      <c r="E1850" t="e">
        <f t="shared" si="85"/>
        <v>#VALUE!</v>
      </c>
      <c r="F1850">
        <f t="shared" si="86"/>
        <v>0</v>
      </c>
    </row>
    <row r="1851" spans="4:6" x14ac:dyDescent="0.35">
      <c r="D1851">
        <f t="shared" si="84"/>
        <v>0</v>
      </c>
      <c r="E1851" t="e">
        <f t="shared" si="85"/>
        <v>#VALUE!</v>
      </c>
      <c r="F1851">
        <f t="shared" si="86"/>
        <v>0</v>
      </c>
    </row>
    <row r="1852" spans="4:6" x14ac:dyDescent="0.35">
      <c r="D1852">
        <f t="shared" si="84"/>
        <v>0</v>
      </c>
      <c r="E1852" t="e">
        <f t="shared" si="85"/>
        <v>#VALUE!</v>
      </c>
      <c r="F1852">
        <f t="shared" si="86"/>
        <v>0</v>
      </c>
    </row>
    <row r="1853" spans="4:6" x14ac:dyDescent="0.35">
      <c r="D1853">
        <f t="shared" si="84"/>
        <v>0</v>
      </c>
      <c r="E1853" t="e">
        <f t="shared" si="85"/>
        <v>#VALUE!</v>
      </c>
      <c r="F1853">
        <f t="shared" si="86"/>
        <v>0</v>
      </c>
    </row>
    <row r="1854" spans="4:6" x14ac:dyDescent="0.35">
      <c r="D1854">
        <f t="shared" si="84"/>
        <v>0</v>
      </c>
      <c r="E1854" t="e">
        <f t="shared" si="85"/>
        <v>#VALUE!</v>
      </c>
      <c r="F1854">
        <f t="shared" si="86"/>
        <v>0</v>
      </c>
    </row>
    <row r="1855" spans="4:6" x14ac:dyDescent="0.35">
      <c r="D1855">
        <f t="shared" si="84"/>
        <v>0</v>
      </c>
      <c r="E1855" t="e">
        <f t="shared" si="85"/>
        <v>#VALUE!</v>
      </c>
      <c r="F1855">
        <f t="shared" si="86"/>
        <v>0</v>
      </c>
    </row>
    <row r="1856" spans="4:6" x14ac:dyDescent="0.35">
      <c r="D1856">
        <f t="shared" si="84"/>
        <v>0</v>
      </c>
      <c r="E1856" t="e">
        <f t="shared" si="85"/>
        <v>#VALUE!</v>
      </c>
      <c r="F1856">
        <f t="shared" si="86"/>
        <v>0</v>
      </c>
    </row>
    <row r="1857" spans="4:6" x14ac:dyDescent="0.35">
      <c r="D1857">
        <f t="shared" si="84"/>
        <v>0</v>
      </c>
      <c r="E1857" t="e">
        <f t="shared" si="85"/>
        <v>#VALUE!</v>
      </c>
      <c r="F1857">
        <f t="shared" si="86"/>
        <v>0</v>
      </c>
    </row>
    <row r="1858" spans="4:6" x14ac:dyDescent="0.35">
      <c r="D1858">
        <f t="shared" si="84"/>
        <v>0</v>
      </c>
      <c r="E1858" t="e">
        <f t="shared" si="85"/>
        <v>#VALUE!</v>
      </c>
      <c r="F1858">
        <f t="shared" si="86"/>
        <v>0</v>
      </c>
    </row>
    <row r="1859" spans="4:6" x14ac:dyDescent="0.35">
      <c r="D1859">
        <f t="shared" ref="D1859:D1922" si="87">LEN(A1859)</f>
        <v>0</v>
      </c>
      <c r="E1859" t="e">
        <f t="shared" ref="E1859:E1922" si="88">LEFT(A1859,D1859-12)</f>
        <v>#VALUE!</v>
      </c>
      <c r="F1859">
        <f t="shared" ref="F1859:F1922" si="89">B1859</f>
        <v>0</v>
      </c>
    </row>
    <row r="1860" spans="4:6" x14ac:dyDescent="0.35">
      <c r="D1860">
        <f t="shared" si="87"/>
        <v>0</v>
      </c>
      <c r="E1860" t="e">
        <f t="shared" si="88"/>
        <v>#VALUE!</v>
      </c>
      <c r="F1860">
        <f t="shared" si="89"/>
        <v>0</v>
      </c>
    </row>
    <row r="1861" spans="4:6" x14ac:dyDescent="0.35">
      <c r="D1861">
        <f t="shared" si="87"/>
        <v>0</v>
      </c>
      <c r="E1861" t="e">
        <f t="shared" si="88"/>
        <v>#VALUE!</v>
      </c>
      <c r="F1861">
        <f t="shared" si="89"/>
        <v>0</v>
      </c>
    </row>
    <row r="1862" spans="4:6" x14ac:dyDescent="0.35">
      <c r="D1862">
        <f t="shared" si="87"/>
        <v>0</v>
      </c>
      <c r="E1862" t="e">
        <f t="shared" si="88"/>
        <v>#VALUE!</v>
      </c>
      <c r="F1862">
        <f t="shared" si="89"/>
        <v>0</v>
      </c>
    </row>
    <row r="1863" spans="4:6" x14ac:dyDescent="0.35">
      <c r="D1863">
        <f t="shared" si="87"/>
        <v>0</v>
      </c>
      <c r="E1863" t="e">
        <f t="shared" si="88"/>
        <v>#VALUE!</v>
      </c>
      <c r="F1863">
        <f t="shared" si="89"/>
        <v>0</v>
      </c>
    </row>
    <row r="1864" spans="4:6" x14ac:dyDescent="0.35">
      <c r="D1864">
        <f t="shared" si="87"/>
        <v>0</v>
      </c>
      <c r="E1864" t="e">
        <f t="shared" si="88"/>
        <v>#VALUE!</v>
      </c>
      <c r="F1864">
        <f t="shared" si="89"/>
        <v>0</v>
      </c>
    </row>
    <row r="1865" spans="4:6" x14ac:dyDescent="0.35">
      <c r="D1865">
        <f t="shared" si="87"/>
        <v>0</v>
      </c>
      <c r="E1865" t="e">
        <f t="shared" si="88"/>
        <v>#VALUE!</v>
      </c>
      <c r="F1865">
        <f t="shared" si="89"/>
        <v>0</v>
      </c>
    </row>
    <row r="1866" spans="4:6" x14ac:dyDescent="0.35">
      <c r="D1866">
        <f t="shared" si="87"/>
        <v>0</v>
      </c>
      <c r="E1866" t="e">
        <f t="shared" si="88"/>
        <v>#VALUE!</v>
      </c>
      <c r="F1866">
        <f t="shared" si="89"/>
        <v>0</v>
      </c>
    </row>
    <row r="1867" spans="4:6" x14ac:dyDescent="0.35">
      <c r="D1867">
        <f t="shared" si="87"/>
        <v>0</v>
      </c>
      <c r="E1867" t="e">
        <f t="shared" si="88"/>
        <v>#VALUE!</v>
      </c>
      <c r="F1867">
        <f t="shared" si="89"/>
        <v>0</v>
      </c>
    </row>
    <row r="1868" spans="4:6" x14ac:dyDescent="0.35">
      <c r="D1868">
        <f t="shared" si="87"/>
        <v>0</v>
      </c>
      <c r="E1868" t="e">
        <f t="shared" si="88"/>
        <v>#VALUE!</v>
      </c>
      <c r="F1868">
        <f t="shared" si="89"/>
        <v>0</v>
      </c>
    </row>
    <row r="1869" spans="4:6" x14ac:dyDescent="0.35">
      <c r="D1869">
        <f t="shared" si="87"/>
        <v>0</v>
      </c>
      <c r="E1869" t="e">
        <f t="shared" si="88"/>
        <v>#VALUE!</v>
      </c>
      <c r="F1869">
        <f t="shared" si="89"/>
        <v>0</v>
      </c>
    </row>
    <row r="1870" spans="4:6" x14ac:dyDescent="0.35">
      <c r="D1870">
        <f t="shared" si="87"/>
        <v>0</v>
      </c>
      <c r="E1870" t="e">
        <f t="shared" si="88"/>
        <v>#VALUE!</v>
      </c>
      <c r="F1870">
        <f t="shared" si="89"/>
        <v>0</v>
      </c>
    </row>
    <row r="1871" spans="4:6" x14ac:dyDescent="0.35">
      <c r="D1871">
        <f t="shared" si="87"/>
        <v>0</v>
      </c>
      <c r="E1871" t="e">
        <f t="shared" si="88"/>
        <v>#VALUE!</v>
      </c>
      <c r="F1871">
        <f t="shared" si="89"/>
        <v>0</v>
      </c>
    </row>
    <row r="1872" spans="4:6" x14ac:dyDescent="0.35">
      <c r="D1872">
        <f t="shared" si="87"/>
        <v>0</v>
      </c>
      <c r="E1872" t="e">
        <f t="shared" si="88"/>
        <v>#VALUE!</v>
      </c>
      <c r="F1872">
        <f t="shared" si="89"/>
        <v>0</v>
      </c>
    </row>
    <row r="1873" spans="4:6" x14ac:dyDescent="0.35">
      <c r="D1873">
        <f t="shared" si="87"/>
        <v>0</v>
      </c>
      <c r="E1873" t="e">
        <f t="shared" si="88"/>
        <v>#VALUE!</v>
      </c>
      <c r="F1873">
        <f t="shared" si="89"/>
        <v>0</v>
      </c>
    </row>
    <row r="1874" spans="4:6" x14ac:dyDescent="0.35">
      <c r="D1874">
        <f t="shared" si="87"/>
        <v>0</v>
      </c>
      <c r="E1874" t="e">
        <f t="shared" si="88"/>
        <v>#VALUE!</v>
      </c>
      <c r="F1874">
        <f t="shared" si="89"/>
        <v>0</v>
      </c>
    </row>
    <row r="1875" spans="4:6" x14ac:dyDescent="0.35">
      <c r="D1875">
        <f t="shared" si="87"/>
        <v>0</v>
      </c>
      <c r="E1875" t="e">
        <f t="shared" si="88"/>
        <v>#VALUE!</v>
      </c>
      <c r="F1875">
        <f t="shared" si="89"/>
        <v>0</v>
      </c>
    </row>
    <row r="1876" spans="4:6" x14ac:dyDescent="0.35">
      <c r="D1876">
        <f t="shared" si="87"/>
        <v>0</v>
      </c>
      <c r="E1876" t="e">
        <f t="shared" si="88"/>
        <v>#VALUE!</v>
      </c>
      <c r="F1876">
        <f t="shared" si="89"/>
        <v>0</v>
      </c>
    </row>
    <row r="1877" spans="4:6" x14ac:dyDescent="0.35">
      <c r="D1877">
        <f t="shared" si="87"/>
        <v>0</v>
      </c>
      <c r="E1877" t="e">
        <f t="shared" si="88"/>
        <v>#VALUE!</v>
      </c>
      <c r="F1877">
        <f t="shared" si="89"/>
        <v>0</v>
      </c>
    </row>
    <row r="1878" spans="4:6" x14ac:dyDescent="0.35">
      <c r="D1878">
        <f t="shared" si="87"/>
        <v>0</v>
      </c>
      <c r="E1878" t="e">
        <f t="shared" si="88"/>
        <v>#VALUE!</v>
      </c>
      <c r="F1878">
        <f t="shared" si="89"/>
        <v>0</v>
      </c>
    </row>
    <row r="1879" spans="4:6" x14ac:dyDescent="0.35">
      <c r="D1879">
        <f t="shared" si="87"/>
        <v>0</v>
      </c>
      <c r="E1879" t="e">
        <f t="shared" si="88"/>
        <v>#VALUE!</v>
      </c>
      <c r="F1879">
        <f t="shared" si="89"/>
        <v>0</v>
      </c>
    </row>
    <row r="1880" spans="4:6" x14ac:dyDescent="0.35">
      <c r="D1880">
        <f t="shared" si="87"/>
        <v>0</v>
      </c>
      <c r="E1880" t="e">
        <f t="shared" si="88"/>
        <v>#VALUE!</v>
      </c>
      <c r="F1880">
        <f t="shared" si="89"/>
        <v>0</v>
      </c>
    </row>
    <row r="1881" spans="4:6" x14ac:dyDescent="0.35">
      <c r="D1881">
        <f t="shared" si="87"/>
        <v>0</v>
      </c>
      <c r="E1881" t="e">
        <f t="shared" si="88"/>
        <v>#VALUE!</v>
      </c>
      <c r="F1881">
        <f t="shared" si="89"/>
        <v>0</v>
      </c>
    </row>
    <row r="1882" spans="4:6" x14ac:dyDescent="0.35">
      <c r="D1882">
        <f t="shared" si="87"/>
        <v>0</v>
      </c>
      <c r="E1882" t="e">
        <f t="shared" si="88"/>
        <v>#VALUE!</v>
      </c>
      <c r="F1882">
        <f t="shared" si="89"/>
        <v>0</v>
      </c>
    </row>
    <row r="1883" spans="4:6" x14ac:dyDescent="0.35">
      <c r="D1883">
        <f t="shared" si="87"/>
        <v>0</v>
      </c>
      <c r="E1883" t="e">
        <f t="shared" si="88"/>
        <v>#VALUE!</v>
      </c>
      <c r="F1883">
        <f t="shared" si="89"/>
        <v>0</v>
      </c>
    </row>
    <row r="1884" spans="4:6" x14ac:dyDescent="0.35">
      <c r="D1884">
        <f t="shared" si="87"/>
        <v>0</v>
      </c>
      <c r="E1884" t="e">
        <f t="shared" si="88"/>
        <v>#VALUE!</v>
      </c>
      <c r="F1884">
        <f t="shared" si="89"/>
        <v>0</v>
      </c>
    </row>
    <row r="1885" spans="4:6" x14ac:dyDescent="0.35">
      <c r="D1885">
        <f t="shared" si="87"/>
        <v>0</v>
      </c>
      <c r="E1885" t="e">
        <f t="shared" si="88"/>
        <v>#VALUE!</v>
      </c>
      <c r="F1885">
        <f t="shared" si="89"/>
        <v>0</v>
      </c>
    </row>
    <row r="1886" spans="4:6" x14ac:dyDescent="0.35">
      <c r="D1886">
        <f t="shared" si="87"/>
        <v>0</v>
      </c>
      <c r="E1886" t="e">
        <f t="shared" si="88"/>
        <v>#VALUE!</v>
      </c>
      <c r="F1886">
        <f t="shared" si="89"/>
        <v>0</v>
      </c>
    </row>
    <row r="1887" spans="4:6" x14ac:dyDescent="0.35">
      <c r="D1887">
        <f t="shared" si="87"/>
        <v>0</v>
      </c>
      <c r="E1887" t="e">
        <f t="shared" si="88"/>
        <v>#VALUE!</v>
      </c>
      <c r="F1887">
        <f t="shared" si="89"/>
        <v>0</v>
      </c>
    </row>
    <row r="1888" spans="4:6" x14ac:dyDescent="0.35">
      <c r="D1888">
        <f t="shared" si="87"/>
        <v>0</v>
      </c>
      <c r="E1888" t="e">
        <f t="shared" si="88"/>
        <v>#VALUE!</v>
      </c>
      <c r="F1888">
        <f t="shared" si="89"/>
        <v>0</v>
      </c>
    </row>
    <row r="1889" spans="4:6" x14ac:dyDescent="0.35">
      <c r="D1889">
        <f t="shared" si="87"/>
        <v>0</v>
      </c>
      <c r="E1889" t="e">
        <f t="shared" si="88"/>
        <v>#VALUE!</v>
      </c>
      <c r="F1889">
        <f t="shared" si="89"/>
        <v>0</v>
      </c>
    </row>
    <row r="1890" spans="4:6" x14ac:dyDescent="0.35">
      <c r="D1890">
        <f t="shared" si="87"/>
        <v>0</v>
      </c>
      <c r="E1890" t="e">
        <f t="shared" si="88"/>
        <v>#VALUE!</v>
      </c>
      <c r="F1890">
        <f t="shared" si="89"/>
        <v>0</v>
      </c>
    </row>
    <row r="1891" spans="4:6" x14ac:dyDescent="0.35">
      <c r="D1891">
        <f t="shared" si="87"/>
        <v>0</v>
      </c>
      <c r="E1891" t="e">
        <f t="shared" si="88"/>
        <v>#VALUE!</v>
      </c>
      <c r="F1891">
        <f t="shared" si="89"/>
        <v>0</v>
      </c>
    </row>
    <row r="1892" spans="4:6" x14ac:dyDescent="0.35">
      <c r="D1892">
        <f t="shared" si="87"/>
        <v>0</v>
      </c>
      <c r="E1892" t="e">
        <f t="shared" si="88"/>
        <v>#VALUE!</v>
      </c>
      <c r="F1892">
        <f t="shared" si="89"/>
        <v>0</v>
      </c>
    </row>
    <row r="1893" spans="4:6" x14ac:dyDescent="0.35">
      <c r="D1893">
        <f t="shared" si="87"/>
        <v>0</v>
      </c>
      <c r="E1893" t="e">
        <f t="shared" si="88"/>
        <v>#VALUE!</v>
      </c>
      <c r="F1893">
        <f t="shared" si="89"/>
        <v>0</v>
      </c>
    </row>
    <row r="1894" spans="4:6" x14ac:dyDescent="0.35">
      <c r="D1894">
        <f t="shared" si="87"/>
        <v>0</v>
      </c>
      <c r="E1894" t="e">
        <f t="shared" si="88"/>
        <v>#VALUE!</v>
      </c>
      <c r="F1894">
        <f t="shared" si="89"/>
        <v>0</v>
      </c>
    </row>
    <row r="1895" spans="4:6" x14ac:dyDescent="0.35">
      <c r="D1895">
        <f t="shared" si="87"/>
        <v>0</v>
      </c>
      <c r="E1895" t="e">
        <f t="shared" si="88"/>
        <v>#VALUE!</v>
      </c>
      <c r="F1895">
        <f t="shared" si="89"/>
        <v>0</v>
      </c>
    </row>
    <row r="1896" spans="4:6" x14ac:dyDescent="0.35">
      <c r="D1896">
        <f t="shared" si="87"/>
        <v>0</v>
      </c>
      <c r="E1896" t="e">
        <f t="shared" si="88"/>
        <v>#VALUE!</v>
      </c>
      <c r="F1896">
        <f t="shared" si="89"/>
        <v>0</v>
      </c>
    </row>
    <row r="1897" spans="4:6" x14ac:dyDescent="0.35">
      <c r="D1897">
        <f t="shared" si="87"/>
        <v>0</v>
      </c>
      <c r="E1897" t="e">
        <f t="shared" si="88"/>
        <v>#VALUE!</v>
      </c>
      <c r="F1897">
        <f t="shared" si="89"/>
        <v>0</v>
      </c>
    </row>
    <row r="1898" spans="4:6" x14ac:dyDescent="0.35">
      <c r="D1898">
        <f t="shared" si="87"/>
        <v>0</v>
      </c>
      <c r="E1898" t="e">
        <f t="shared" si="88"/>
        <v>#VALUE!</v>
      </c>
      <c r="F1898">
        <f t="shared" si="89"/>
        <v>0</v>
      </c>
    </row>
    <row r="1899" spans="4:6" x14ac:dyDescent="0.35">
      <c r="D1899">
        <f t="shared" si="87"/>
        <v>0</v>
      </c>
      <c r="E1899" t="e">
        <f t="shared" si="88"/>
        <v>#VALUE!</v>
      </c>
      <c r="F1899">
        <f t="shared" si="89"/>
        <v>0</v>
      </c>
    </row>
    <row r="1900" spans="4:6" x14ac:dyDescent="0.35">
      <c r="D1900">
        <f t="shared" si="87"/>
        <v>0</v>
      </c>
      <c r="E1900" t="e">
        <f t="shared" si="88"/>
        <v>#VALUE!</v>
      </c>
      <c r="F1900">
        <f t="shared" si="89"/>
        <v>0</v>
      </c>
    </row>
    <row r="1901" spans="4:6" x14ac:dyDescent="0.35">
      <c r="D1901">
        <f t="shared" si="87"/>
        <v>0</v>
      </c>
      <c r="E1901" t="e">
        <f t="shared" si="88"/>
        <v>#VALUE!</v>
      </c>
      <c r="F1901">
        <f t="shared" si="89"/>
        <v>0</v>
      </c>
    </row>
    <row r="1902" spans="4:6" x14ac:dyDescent="0.35">
      <c r="D1902">
        <f t="shared" si="87"/>
        <v>0</v>
      </c>
      <c r="E1902" t="e">
        <f t="shared" si="88"/>
        <v>#VALUE!</v>
      </c>
      <c r="F1902">
        <f t="shared" si="89"/>
        <v>0</v>
      </c>
    </row>
    <row r="1903" spans="4:6" x14ac:dyDescent="0.35">
      <c r="D1903">
        <f t="shared" si="87"/>
        <v>0</v>
      </c>
      <c r="E1903" t="e">
        <f t="shared" si="88"/>
        <v>#VALUE!</v>
      </c>
      <c r="F1903">
        <f t="shared" si="89"/>
        <v>0</v>
      </c>
    </row>
    <row r="1904" spans="4:6" x14ac:dyDescent="0.35">
      <c r="D1904">
        <f t="shared" si="87"/>
        <v>0</v>
      </c>
      <c r="E1904" t="e">
        <f t="shared" si="88"/>
        <v>#VALUE!</v>
      </c>
      <c r="F1904">
        <f t="shared" si="89"/>
        <v>0</v>
      </c>
    </row>
    <row r="1905" spans="4:6" x14ac:dyDescent="0.35">
      <c r="D1905">
        <f t="shared" si="87"/>
        <v>0</v>
      </c>
      <c r="E1905" t="e">
        <f t="shared" si="88"/>
        <v>#VALUE!</v>
      </c>
      <c r="F1905">
        <f t="shared" si="89"/>
        <v>0</v>
      </c>
    </row>
    <row r="1906" spans="4:6" x14ac:dyDescent="0.35">
      <c r="D1906">
        <f t="shared" si="87"/>
        <v>0</v>
      </c>
      <c r="E1906" t="e">
        <f t="shared" si="88"/>
        <v>#VALUE!</v>
      </c>
      <c r="F1906">
        <f t="shared" si="89"/>
        <v>0</v>
      </c>
    </row>
    <row r="1907" spans="4:6" x14ac:dyDescent="0.35">
      <c r="D1907">
        <f t="shared" si="87"/>
        <v>0</v>
      </c>
      <c r="E1907" t="e">
        <f t="shared" si="88"/>
        <v>#VALUE!</v>
      </c>
      <c r="F1907">
        <f t="shared" si="89"/>
        <v>0</v>
      </c>
    </row>
    <row r="1908" spans="4:6" x14ac:dyDescent="0.35">
      <c r="D1908">
        <f t="shared" si="87"/>
        <v>0</v>
      </c>
      <c r="E1908" t="e">
        <f t="shared" si="88"/>
        <v>#VALUE!</v>
      </c>
      <c r="F1908">
        <f t="shared" si="89"/>
        <v>0</v>
      </c>
    </row>
    <row r="1909" spans="4:6" x14ac:dyDescent="0.35">
      <c r="D1909">
        <f t="shared" si="87"/>
        <v>0</v>
      </c>
      <c r="E1909" t="e">
        <f t="shared" si="88"/>
        <v>#VALUE!</v>
      </c>
      <c r="F1909">
        <f t="shared" si="89"/>
        <v>0</v>
      </c>
    </row>
    <row r="1910" spans="4:6" x14ac:dyDescent="0.35">
      <c r="D1910">
        <f t="shared" si="87"/>
        <v>0</v>
      </c>
      <c r="E1910" t="e">
        <f t="shared" si="88"/>
        <v>#VALUE!</v>
      </c>
      <c r="F1910">
        <f t="shared" si="89"/>
        <v>0</v>
      </c>
    </row>
    <row r="1911" spans="4:6" x14ac:dyDescent="0.35">
      <c r="D1911">
        <f t="shared" si="87"/>
        <v>0</v>
      </c>
      <c r="E1911" t="e">
        <f t="shared" si="88"/>
        <v>#VALUE!</v>
      </c>
      <c r="F1911">
        <f t="shared" si="89"/>
        <v>0</v>
      </c>
    </row>
    <row r="1912" spans="4:6" x14ac:dyDescent="0.35">
      <c r="D1912">
        <f t="shared" si="87"/>
        <v>0</v>
      </c>
      <c r="E1912" t="e">
        <f t="shared" si="88"/>
        <v>#VALUE!</v>
      </c>
      <c r="F1912">
        <f t="shared" si="89"/>
        <v>0</v>
      </c>
    </row>
    <row r="1913" spans="4:6" x14ac:dyDescent="0.35">
      <c r="D1913">
        <f t="shared" si="87"/>
        <v>0</v>
      </c>
      <c r="E1913" t="e">
        <f t="shared" si="88"/>
        <v>#VALUE!</v>
      </c>
      <c r="F1913">
        <f t="shared" si="89"/>
        <v>0</v>
      </c>
    </row>
    <row r="1914" spans="4:6" x14ac:dyDescent="0.35">
      <c r="D1914">
        <f t="shared" si="87"/>
        <v>0</v>
      </c>
      <c r="E1914" t="e">
        <f t="shared" si="88"/>
        <v>#VALUE!</v>
      </c>
      <c r="F1914">
        <f t="shared" si="89"/>
        <v>0</v>
      </c>
    </row>
    <row r="1915" spans="4:6" x14ac:dyDescent="0.35">
      <c r="D1915">
        <f t="shared" si="87"/>
        <v>0</v>
      </c>
      <c r="E1915" t="e">
        <f t="shared" si="88"/>
        <v>#VALUE!</v>
      </c>
      <c r="F1915">
        <f t="shared" si="89"/>
        <v>0</v>
      </c>
    </row>
    <row r="1916" spans="4:6" x14ac:dyDescent="0.35">
      <c r="D1916">
        <f t="shared" si="87"/>
        <v>0</v>
      </c>
      <c r="E1916" t="e">
        <f t="shared" si="88"/>
        <v>#VALUE!</v>
      </c>
      <c r="F1916">
        <f t="shared" si="89"/>
        <v>0</v>
      </c>
    </row>
    <row r="1917" spans="4:6" x14ac:dyDescent="0.35">
      <c r="D1917">
        <f t="shared" si="87"/>
        <v>0</v>
      </c>
      <c r="E1917" t="e">
        <f t="shared" si="88"/>
        <v>#VALUE!</v>
      </c>
      <c r="F1917">
        <f t="shared" si="89"/>
        <v>0</v>
      </c>
    </row>
    <row r="1918" spans="4:6" x14ac:dyDescent="0.35">
      <c r="D1918">
        <f t="shared" si="87"/>
        <v>0</v>
      </c>
      <c r="E1918" t="e">
        <f t="shared" si="88"/>
        <v>#VALUE!</v>
      </c>
      <c r="F1918">
        <f t="shared" si="89"/>
        <v>0</v>
      </c>
    </row>
    <row r="1919" spans="4:6" x14ac:dyDescent="0.35">
      <c r="D1919">
        <f t="shared" si="87"/>
        <v>0</v>
      </c>
      <c r="E1919" t="e">
        <f t="shared" si="88"/>
        <v>#VALUE!</v>
      </c>
      <c r="F1919">
        <f t="shared" si="89"/>
        <v>0</v>
      </c>
    </row>
    <row r="1920" spans="4:6" x14ac:dyDescent="0.35">
      <c r="D1920">
        <f t="shared" si="87"/>
        <v>0</v>
      </c>
      <c r="E1920" t="e">
        <f t="shared" si="88"/>
        <v>#VALUE!</v>
      </c>
      <c r="F1920">
        <f t="shared" si="89"/>
        <v>0</v>
      </c>
    </row>
    <row r="1921" spans="4:6" x14ac:dyDescent="0.35">
      <c r="D1921">
        <f t="shared" si="87"/>
        <v>0</v>
      </c>
      <c r="E1921" t="e">
        <f t="shared" si="88"/>
        <v>#VALUE!</v>
      </c>
      <c r="F1921">
        <f t="shared" si="89"/>
        <v>0</v>
      </c>
    </row>
    <row r="1922" spans="4:6" x14ac:dyDescent="0.35">
      <c r="D1922">
        <f t="shared" si="87"/>
        <v>0</v>
      </c>
      <c r="E1922" t="e">
        <f t="shared" si="88"/>
        <v>#VALUE!</v>
      </c>
      <c r="F1922">
        <f t="shared" si="89"/>
        <v>0</v>
      </c>
    </row>
    <row r="1923" spans="4:6" x14ac:dyDescent="0.35">
      <c r="D1923">
        <f t="shared" ref="D1923:D1986" si="90">LEN(A1923)</f>
        <v>0</v>
      </c>
      <c r="E1923" t="e">
        <f t="shared" ref="E1923:E1986" si="91">LEFT(A1923,D1923-12)</f>
        <v>#VALUE!</v>
      </c>
      <c r="F1923">
        <f t="shared" ref="F1923:F1986" si="92">B1923</f>
        <v>0</v>
      </c>
    </row>
    <row r="1924" spans="4:6" x14ac:dyDescent="0.35">
      <c r="D1924">
        <f t="shared" si="90"/>
        <v>0</v>
      </c>
      <c r="E1924" t="e">
        <f t="shared" si="91"/>
        <v>#VALUE!</v>
      </c>
      <c r="F1924">
        <f t="shared" si="92"/>
        <v>0</v>
      </c>
    </row>
    <row r="1925" spans="4:6" x14ac:dyDescent="0.35">
      <c r="D1925">
        <f t="shared" si="90"/>
        <v>0</v>
      </c>
      <c r="E1925" t="e">
        <f t="shared" si="91"/>
        <v>#VALUE!</v>
      </c>
      <c r="F1925">
        <f t="shared" si="92"/>
        <v>0</v>
      </c>
    </row>
    <row r="1926" spans="4:6" x14ac:dyDescent="0.35">
      <c r="D1926">
        <f t="shared" si="90"/>
        <v>0</v>
      </c>
      <c r="E1926" t="e">
        <f t="shared" si="91"/>
        <v>#VALUE!</v>
      </c>
      <c r="F1926">
        <f t="shared" si="92"/>
        <v>0</v>
      </c>
    </row>
    <row r="1927" spans="4:6" x14ac:dyDescent="0.35">
      <c r="D1927">
        <f t="shared" si="90"/>
        <v>0</v>
      </c>
      <c r="E1927" t="e">
        <f t="shared" si="91"/>
        <v>#VALUE!</v>
      </c>
      <c r="F1927">
        <f t="shared" si="92"/>
        <v>0</v>
      </c>
    </row>
    <row r="1928" spans="4:6" x14ac:dyDescent="0.35">
      <c r="D1928">
        <f t="shared" si="90"/>
        <v>0</v>
      </c>
      <c r="E1928" t="e">
        <f t="shared" si="91"/>
        <v>#VALUE!</v>
      </c>
      <c r="F1928">
        <f t="shared" si="92"/>
        <v>0</v>
      </c>
    </row>
    <row r="1929" spans="4:6" x14ac:dyDescent="0.35">
      <c r="D1929">
        <f t="shared" si="90"/>
        <v>0</v>
      </c>
      <c r="E1929" t="e">
        <f t="shared" si="91"/>
        <v>#VALUE!</v>
      </c>
      <c r="F1929">
        <f t="shared" si="92"/>
        <v>0</v>
      </c>
    </row>
    <row r="1930" spans="4:6" x14ac:dyDescent="0.35">
      <c r="D1930">
        <f t="shared" si="90"/>
        <v>0</v>
      </c>
      <c r="E1930" t="e">
        <f t="shared" si="91"/>
        <v>#VALUE!</v>
      </c>
      <c r="F1930">
        <f t="shared" si="92"/>
        <v>0</v>
      </c>
    </row>
    <row r="1931" spans="4:6" x14ac:dyDescent="0.35">
      <c r="D1931">
        <f t="shared" si="90"/>
        <v>0</v>
      </c>
      <c r="E1931" t="e">
        <f t="shared" si="91"/>
        <v>#VALUE!</v>
      </c>
      <c r="F1931">
        <f t="shared" si="92"/>
        <v>0</v>
      </c>
    </row>
    <row r="1932" spans="4:6" x14ac:dyDescent="0.35">
      <c r="D1932">
        <f t="shared" si="90"/>
        <v>0</v>
      </c>
      <c r="E1932" t="e">
        <f t="shared" si="91"/>
        <v>#VALUE!</v>
      </c>
      <c r="F1932">
        <f t="shared" si="92"/>
        <v>0</v>
      </c>
    </row>
    <row r="1933" spans="4:6" x14ac:dyDescent="0.35">
      <c r="D1933">
        <f t="shared" si="90"/>
        <v>0</v>
      </c>
      <c r="E1933" t="e">
        <f t="shared" si="91"/>
        <v>#VALUE!</v>
      </c>
      <c r="F1933">
        <f t="shared" si="92"/>
        <v>0</v>
      </c>
    </row>
    <row r="1934" spans="4:6" x14ac:dyDescent="0.35">
      <c r="D1934">
        <f t="shared" si="90"/>
        <v>0</v>
      </c>
      <c r="E1934" t="e">
        <f t="shared" si="91"/>
        <v>#VALUE!</v>
      </c>
      <c r="F1934">
        <f t="shared" si="92"/>
        <v>0</v>
      </c>
    </row>
    <row r="1935" spans="4:6" x14ac:dyDescent="0.35">
      <c r="D1935">
        <f t="shared" si="90"/>
        <v>0</v>
      </c>
      <c r="E1935" t="e">
        <f t="shared" si="91"/>
        <v>#VALUE!</v>
      </c>
      <c r="F1935">
        <f t="shared" si="92"/>
        <v>0</v>
      </c>
    </row>
    <row r="1936" spans="4:6" x14ac:dyDescent="0.35">
      <c r="D1936">
        <f t="shared" si="90"/>
        <v>0</v>
      </c>
      <c r="E1936" t="e">
        <f t="shared" si="91"/>
        <v>#VALUE!</v>
      </c>
      <c r="F1936">
        <f t="shared" si="92"/>
        <v>0</v>
      </c>
    </row>
    <row r="1937" spans="4:6" x14ac:dyDescent="0.35">
      <c r="D1937">
        <f t="shared" si="90"/>
        <v>0</v>
      </c>
      <c r="E1937" t="e">
        <f t="shared" si="91"/>
        <v>#VALUE!</v>
      </c>
      <c r="F1937">
        <f t="shared" si="92"/>
        <v>0</v>
      </c>
    </row>
    <row r="1938" spans="4:6" x14ac:dyDescent="0.35">
      <c r="D1938">
        <f t="shared" si="90"/>
        <v>0</v>
      </c>
      <c r="E1938" t="e">
        <f t="shared" si="91"/>
        <v>#VALUE!</v>
      </c>
      <c r="F1938">
        <f t="shared" si="92"/>
        <v>0</v>
      </c>
    </row>
    <row r="1939" spans="4:6" x14ac:dyDescent="0.35">
      <c r="D1939">
        <f t="shared" si="90"/>
        <v>0</v>
      </c>
      <c r="E1939" t="e">
        <f t="shared" si="91"/>
        <v>#VALUE!</v>
      </c>
      <c r="F1939">
        <f t="shared" si="92"/>
        <v>0</v>
      </c>
    </row>
    <row r="1940" spans="4:6" x14ac:dyDescent="0.35">
      <c r="D1940">
        <f t="shared" si="90"/>
        <v>0</v>
      </c>
      <c r="E1940" t="e">
        <f t="shared" si="91"/>
        <v>#VALUE!</v>
      </c>
      <c r="F1940">
        <f t="shared" si="92"/>
        <v>0</v>
      </c>
    </row>
    <row r="1941" spans="4:6" x14ac:dyDescent="0.35">
      <c r="D1941">
        <f t="shared" si="90"/>
        <v>0</v>
      </c>
      <c r="E1941" t="e">
        <f t="shared" si="91"/>
        <v>#VALUE!</v>
      </c>
      <c r="F1941">
        <f t="shared" si="92"/>
        <v>0</v>
      </c>
    </row>
    <row r="1942" spans="4:6" x14ac:dyDescent="0.35">
      <c r="D1942">
        <f t="shared" si="90"/>
        <v>0</v>
      </c>
      <c r="E1942" t="e">
        <f t="shared" si="91"/>
        <v>#VALUE!</v>
      </c>
      <c r="F1942">
        <f t="shared" si="92"/>
        <v>0</v>
      </c>
    </row>
    <row r="1943" spans="4:6" x14ac:dyDescent="0.35">
      <c r="D1943">
        <f t="shared" si="90"/>
        <v>0</v>
      </c>
      <c r="E1943" t="e">
        <f t="shared" si="91"/>
        <v>#VALUE!</v>
      </c>
      <c r="F1943">
        <f t="shared" si="92"/>
        <v>0</v>
      </c>
    </row>
    <row r="1944" spans="4:6" x14ac:dyDescent="0.35">
      <c r="D1944">
        <f t="shared" si="90"/>
        <v>0</v>
      </c>
      <c r="E1944" t="e">
        <f t="shared" si="91"/>
        <v>#VALUE!</v>
      </c>
      <c r="F1944">
        <f t="shared" si="92"/>
        <v>0</v>
      </c>
    </row>
    <row r="1945" spans="4:6" x14ac:dyDescent="0.35">
      <c r="D1945">
        <f t="shared" si="90"/>
        <v>0</v>
      </c>
      <c r="E1945" t="e">
        <f t="shared" si="91"/>
        <v>#VALUE!</v>
      </c>
      <c r="F1945">
        <f t="shared" si="92"/>
        <v>0</v>
      </c>
    </row>
    <row r="1946" spans="4:6" x14ac:dyDescent="0.35">
      <c r="D1946">
        <f t="shared" si="90"/>
        <v>0</v>
      </c>
      <c r="E1946" t="e">
        <f t="shared" si="91"/>
        <v>#VALUE!</v>
      </c>
      <c r="F1946">
        <f t="shared" si="92"/>
        <v>0</v>
      </c>
    </row>
    <row r="1947" spans="4:6" x14ac:dyDescent="0.35">
      <c r="D1947">
        <f t="shared" si="90"/>
        <v>0</v>
      </c>
      <c r="E1947" t="e">
        <f t="shared" si="91"/>
        <v>#VALUE!</v>
      </c>
      <c r="F1947">
        <f t="shared" si="92"/>
        <v>0</v>
      </c>
    </row>
    <row r="1948" spans="4:6" x14ac:dyDescent="0.35">
      <c r="D1948">
        <f t="shared" si="90"/>
        <v>0</v>
      </c>
      <c r="E1948" t="e">
        <f t="shared" si="91"/>
        <v>#VALUE!</v>
      </c>
      <c r="F1948">
        <f t="shared" si="92"/>
        <v>0</v>
      </c>
    </row>
    <row r="1949" spans="4:6" x14ac:dyDescent="0.35">
      <c r="D1949">
        <f t="shared" si="90"/>
        <v>0</v>
      </c>
      <c r="E1949" t="e">
        <f t="shared" si="91"/>
        <v>#VALUE!</v>
      </c>
      <c r="F1949">
        <f t="shared" si="92"/>
        <v>0</v>
      </c>
    </row>
    <row r="1950" spans="4:6" x14ac:dyDescent="0.35">
      <c r="D1950">
        <f t="shared" si="90"/>
        <v>0</v>
      </c>
      <c r="E1950" t="e">
        <f t="shared" si="91"/>
        <v>#VALUE!</v>
      </c>
      <c r="F1950">
        <f t="shared" si="92"/>
        <v>0</v>
      </c>
    </row>
    <row r="1951" spans="4:6" x14ac:dyDescent="0.35">
      <c r="D1951">
        <f t="shared" si="90"/>
        <v>0</v>
      </c>
      <c r="E1951" t="e">
        <f t="shared" si="91"/>
        <v>#VALUE!</v>
      </c>
      <c r="F1951">
        <f t="shared" si="92"/>
        <v>0</v>
      </c>
    </row>
    <row r="1952" spans="4:6" x14ac:dyDescent="0.35">
      <c r="D1952">
        <f t="shared" si="90"/>
        <v>0</v>
      </c>
      <c r="E1952" t="e">
        <f t="shared" si="91"/>
        <v>#VALUE!</v>
      </c>
      <c r="F1952">
        <f t="shared" si="92"/>
        <v>0</v>
      </c>
    </row>
    <row r="1953" spans="4:6" x14ac:dyDescent="0.35">
      <c r="D1953">
        <f t="shared" si="90"/>
        <v>0</v>
      </c>
      <c r="E1953" t="e">
        <f t="shared" si="91"/>
        <v>#VALUE!</v>
      </c>
      <c r="F1953">
        <f t="shared" si="92"/>
        <v>0</v>
      </c>
    </row>
    <row r="1954" spans="4:6" x14ac:dyDescent="0.35">
      <c r="D1954">
        <f t="shared" si="90"/>
        <v>0</v>
      </c>
      <c r="E1954" t="e">
        <f t="shared" si="91"/>
        <v>#VALUE!</v>
      </c>
      <c r="F1954">
        <f t="shared" si="92"/>
        <v>0</v>
      </c>
    </row>
    <row r="1955" spans="4:6" x14ac:dyDescent="0.35">
      <c r="D1955">
        <f t="shared" si="90"/>
        <v>0</v>
      </c>
      <c r="E1955" t="e">
        <f t="shared" si="91"/>
        <v>#VALUE!</v>
      </c>
      <c r="F1955">
        <f t="shared" si="92"/>
        <v>0</v>
      </c>
    </row>
    <row r="1956" spans="4:6" x14ac:dyDescent="0.35">
      <c r="D1956">
        <f t="shared" si="90"/>
        <v>0</v>
      </c>
      <c r="E1956" t="e">
        <f t="shared" si="91"/>
        <v>#VALUE!</v>
      </c>
      <c r="F1956">
        <f t="shared" si="92"/>
        <v>0</v>
      </c>
    </row>
    <row r="1957" spans="4:6" x14ac:dyDescent="0.35">
      <c r="D1957">
        <f t="shared" si="90"/>
        <v>0</v>
      </c>
      <c r="E1957" t="e">
        <f t="shared" si="91"/>
        <v>#VALUE!</v>
      </c>
      <c r="F1957">
        <f t="shared" si="92"/>
        <v>0</v>
      </c>
    </row>
    <row r="1958" spans="4:6" x14ac:dyDescent="0.35">
      <c r="D1958">
        <f t="shared" si="90"/>
        <v>0</v>
      </c>
      <c r="E1958" t="e">
        <f t="shared" si="91"/>
        <v>#VALUE!</v>
      </c>
      <c r="F1958">
        <f t="shared" si="92"/>
        <v>0</v>
      </c>
    </row>
    <row r="1959" spans="4:6" x14ac:dyDescent="0.35">
      <c r="D1959">
        <f t="shared" si="90"/>
        <v>0</v>
      </c>
      <c r="E1959" t="e">
        <f t="shared" si="91"/>
        <v>#VALUE!</v>
      </c>
      <c r="F1959">
        <f t="shared" si="92"/>
        <v>0</v>
      </c>
    </row>
    <row r="1960" spans="4:6" x14ac:dyDescent="0.35">
      <c r="D1960">
        <f t="shared" si="90"/>
        <v>0</v>
      </c>
      <c r="E1960" t="e">
        <f t="shared" si="91"/>
        <v>#VALUE!</v>
      </c>
      <c r="F1960">
        <f t="shared" si="92"/>
        <v>0</v>
      </c>
    </row>
    <row r="1961" spans="4:6" x14ac:dyDescent="0.35">
      <c r="D1961">
        <f t="shared" si="90"/>
        <v>0</v>
      </c>
      <c r="E1961" t="e">
        <f t="shared" si="91"/>
        <v>#VALUE!</v>
      </c>
      <c r="F1961">
        <f t="shared" si="92"/>
        <v>0</v>
      </c>
    </row>
    <row r="1962" spans="4:6" x14ac:dyDescent="0.35">
      <c r="D1962">
        <f t="shared" si="90"/>
        <v>0</v>
      </c>
      <c r="E1962" t="e">
        <f t="shared" si="91"/>
        <v>#VALUE!</v>
      </c>
      <c r="F1962">
        <f t="shared" si="92"/>
        <v>0</v>
      </c>
    </row>
    <row r="1963" spans="4:6" x14ac:dyDescent="0.35">
      <c r="D1963">
        <f t="shared" si="90"/>
        <v>0</v>
      </c>
      <c r="E1963" t="e">
        <f t="shared" si="91"/>
        <v>#VALUE!</v>
      </c>
      <c r="F1963">
        <f t="shared" si="92"/>
        <v>0</v>
      </c>
    </row>
    <row r="1964" spans="4:6" x14ac:dyDescent="0.35">
      <c r="D1964">
        <f t="shared" si="90"/>
        <v>0</v>
      </c>
      <c r="E1964" t="e">
        <f t="shared" si="91"/>
        <v>#VALUE!</v>
      </c>
      <c r="F1964">
        <f t="shared" si="92"/>
        <v>0</v>
      </c>
    </row>
    <row r="1965" spans="4:6" x14ac:dyDescent="0.35">
      <c r="D1965">
        <f t="shared" si="90"/>
        <v>0</v>
      </c>
      <c r="E1965" t="e">
        <f t="shared" si="91"/>
        <v>#VALUE!</v>
      </c>
      <c r="F1965">
        <f t="shared" si="92"/>
        <v>0</v>
      </c>
    </row>
    <row r="1966" spans="4:6" x14ac:dyDescent="0.35">
      <c r="D1966">
        <f t="shared" si="90"/>
        <v>0</v>
      </c>
      <c r="E1966" t="e">
        <f t="shared" si="91"/>
        <v>#VALUE!</v>
      </c>
      <c r="F1966">
        <f t="shared" si="92"/>
        <v>0</v>
      </c>
    </row>
    <row r="1967" spans="4:6" x14ac:dyDescent="0.35">
      <c r="D1967">
        <f t="shared" si="90"/>
        <v>0</v>
      </c>
      <c r="E1967" t="e">
        <f t="shared" si="91"/>
        <v>#VALUE!</v>
      </c>
      <c r="F1967">
        <f t="shared" si="92"/>
        <v>0</v>
      </c>
    </row>
    <row r="1968" spans="4:6" x14ac:dyDescent="0.35">
      <c r="D1968">
        <f t="shared" si="90"/>
        <v>0</v>
      </c>
      <c r="E1968" t="e">
        <f t="shared" si="91"/>
        <v>#VALUE!</v>
      </c>
      <c r="F1968">
        <f t="shared" si="92"/>
        <v>0</v>
      </c>
    </row>
    <row r="1969" spans="4:6" x14ac:dyDescent="0.35">
      <c r="D1969">
        <f t="shared" si="90"/>
        <v>0</v>
      </c>
      <c r="E1969" t="e">
        <f t="shared" si="91"/>
        <v>#VALUE!</v>
      </c>
      <c r="F1969">
        <f t="shared" si="92"/>
        <v>0</v>
      </c>
    </row>
    <row r="1970" spans="4:6" x14ac:dyDescent="0.35">
      <c r="D1970">
        <f t="shared" si="90"/>
        <v>0</v>
      </c>
      <c r="E1970" t="e">
        <f t="shared" si="91"/>
        <v>#VALUE!</v>
      </c>
      <c r="F1970">
        <f t="shared" si="92"/>
        <v>0</v>
      </c>
    </row>
    <row r="1971" spans="4:6" x14ac:dyDescent="0.35">
      <c r="D1971">
        <f t="shared" si="90"/>
        <v>0</v>
      </c>
      <c r="E1971" t="e">
        <f t="shared" si="91"/>
        <v>#VALUE!</v>
      </c>
      <c r="F1971">
        <f t="shared" si="92"/>
        <v>0</v>
      </c>
    </row>
    <row r="1972" spans="4:6" x14ac:dyDescent="0.35">
      <c r="D1972">
        <f t="shared" si="90"/>
        <v>0</v>
      </c>
      <c r="E1972" t="e">
        <f t="shared" si="91"/>
        <v>#VALUE!</v>
      </c>
      <c r="F1972">
        <f t="shared" si="92"/>
        <v>0</v>
      </c>
    </row>
    <row r="1973" spans="4:6" x14ac:dyDescent="0.35">
      <c r="D1973">
        <f t="shared" si="90"/>
        <v>0</v>
      </c>
      <c r="E1973" t="e">
        <f t="shared" si="91"/>
        <v>#VALUE!</v>
      </c>
      <c r="F1973">
        <f t="shared" si="92"/>
        <v>0</v>
      </c>
    </row>
    <row r="1974" spans="4:6" x14ac:dyDescent="0.35">
      <c r="D1974">
        <f t="shared" si="90"/>
        <v>0</v>
      </c>
      <c r="E1974" t="e">
        <f t="shared" si="91"/>
        <v>#VALUE!</v>
      </c>
      <c r="F1974">
        <f t="shared" si="92"/>
        <v>0</v>
      </c>
    </row>
    <row r="1975" spans="4:6" x14ac:dyDescent="0.35">
      <c r="D1975">
        <f t="shared" si="90"/>
        <v>0</v>
      </c>
      <c r="E1975" t="e">
        <f t="shared" si="91"/>
        <v>#VALUE!</v>
      </c>
      <c r="F1975">
        <f t="shared" si="92"/>
        <v>0</v>
      </c>
    </row>
    <row r="1976" spans="4:6" x14ac:dyDescent="0.35">
      <c r="D1976">
        <f t="shared" si="90"/>
        <v>0</v>
      </c>
      <c r="E1976" t="e">
        <f t="shared" si="91"/>
        <v>#VALUE!</v>
      </c>
      <c r="F1976">
        <f t="shared" si="92"/>
        <v>0</v>
      </c>
    </row>
    <row r="1977" spans="4:6" x14ac:dyDescent="0.35">
      <c r="D1977">
        <f t="shared" si="90"/>
        <v>0</v>
      </c>
      <c r="E1977" t="e">
        <f t="shared" si="91"/>
        <v>#VALUE!</v>
      </c>
      <c r="F1977">
        <f t="shared" si="92"/>
        <v>0</v>
      </c>
    </row>
    <row r="1978" spans="4:6" x14ac:dyDescent="0.35">
      <c r="D1978">
        <f t="shared" si="90"/>
        <v>0</v>
      </c>
      <c r="E1978" t="e">
        <f t="shared" si="91"/>
        <v>#VALUE!</v>
      </c>
      <c r="F1978">
        <f t="shared" si="92"/>
        <v>0</v>
      </c>
    </row>
    <row r="1979" spans="4:6" x14ac:dyDescent="0.35">
      <c r="D1979">
        <f t="shared" si="90"/>
        <v>0</v>
      </c>
      <c r="E1979" t="e">
        <f t="shared" si="91"/>
        <v>#VALUE!</v>
      </c>
      <c r="F1979">
        <f t="shared" si="92"/>
        <v>0</v>
      </c>
    </row>
    <row r="1980" spans="4:6" x14ac:dyDescent="0.35">
      <c r="D1980">
        <f t="shared" si="90"/>
        <v>0</v>
      </c>
      <c r="E1980" t="e">
        <f t="shared" si="91"/>
        <v>#VALUE!</v>
      </c>
      <c r="F1980">
        <f t="shared" si="92"/>
        <v>0</v>
      </c>
    </row>
    <row r="1981" spans="4:6" x14ac:dyDescent="0.35">
      <c r="D1981">
        <f t="shared" si="90"/>
        <v>0</v>
      </c>
      <c r="E1981" t="e">
        <f t="shared" si="91"/>
        <v>#VALUE!</v>
      </c>
      <c r="F1981">
        <f t="shared" si="92"/>
        <v>0</v>
      </c>
    </row>
    <row r="1982" spans="4:6" x14ac:dyDescent="0.35">
      <c r="D1982">
        <f t="shared" si="90"/>
        <v>0</v>
      </c>
      <c r="E1982" t="e">
        <f t="shared" si="91"/>
        <v>#VALUE!</v>
      </c>
      <c r="F1982">
        <f t="shared" si="92"/>
        <v>0</v>
      </c>
    </row>
    <row r="1983" spans="4:6" x14ac:dyDescent="0.35">
      <c r="D1983">
        <f t="shared" si="90"/>
        <v>0</v>
      </c>
      <c r="E1983" t="e">
        <f t="shared" si="91"/>
        <v>#VALUE!</v>
      </c>
      <c r="F1983">
        <f t="shared" si="92"/>
        <v>0</v>
      </c>
    </row>
    <row r="1984" spans="4:6" x14ac:dyDescent="0.35">
      <c r="D1984">
        <f t="shared" si="90"/>
        <v>0</v>
      </c>
      <c r="E1984" t="e">
        <f t="shared" si="91"/>
        <v>#VALUE!</v>
      </c>
      <c r="F1984">
        <f t="shared" si="92"/>
        <v>0</v>
      </c>
    </row>
    <row r="1985" spans="4:6" x14ac:dyDescent="0.35">
      <c r="D1985">
        <f t="shared" si="90"/>
        <v>0</v>
      </c>
      <c r="E1985" t="e">
        <f t="shared" si="91"/>
        <v>#VALUE!</v>
      </c>
      <c r="F1985">
        <f t="shared" si="92"/>
        <v>0</v>
      </c>
    </row>
    <row r="1986" spans="4:6" x14ac:dyDescent="0.35">
      <c r="D1986">
        <f t="shared" si="90"/>
        <v>0</v>
      </c>
      <c r="E1986" t="e">
        <f t="shared" si="91"/>
        <v>#VALUE!</v>
      </c>
      <c r="F1986">
        <f t="shared" si="92"/>
        <v>0</v>
      </c>
    </row>
    <row r="1987" spans="4:6" x14ac:dyDescent="0.35">
      <c r="D1987">
        <f t="shared" ref="D1987:D2050" si="93">LEN(A1987)</f>
        <v>0</v>
      </c>
      <c r="E1987" t="e">
        <f t="shared" ref="E1987:E2050" si="94">LEFT(A1987,D1987-12)</f>
        <v>#VALUE!</v>
      </c>
      <c r="F1987">
        <f t="shared" ref="F1987:F2050" si="95">B1987</f>
        <v>0</v>
      </c>
    </row>
    <row r="1988" spans="4:6" x14ac:dyDescent="0.35">
      <c r="D1988">
        <f t="shared" si="93"/>
        <v>0</v>
      </c>
      <c r="E1988" t="e">
        <f t="shared" si="94"/>
        <v>#VALUE!</v>
      </c>
      <c r="F1988">
        <f t="shared" si="95"/>
        <v>0</v>
      </c>
    </row>
    <row r="1989" spans="4:6" x14ac:dyDescent="0.35">
      <c r="D1989">
        <f t="shared" si="93"/>
        <v>0</v>
      </c>
      <c r="E1989" t="e">
        <f t="shared" si="94"/>
        <v>#VALUE!</v>
      </c>
      <c r="F1989">
        <f t="shared" si="95"/>
        <v>0</v>
      </c>
    </row>
    <row r="1990" spans="4:6" x14ac:dyDescent="0.35">
      <c r="D1990">
        <f t="shared" si="93"/>
        <v>0</v>
      </c>
      <c r="E1990" t="e">
        <f t="shared" si="94"/>
        <v>#VALUE!</v>
      </c>
      <c r="F1990">
        <f t="shared" si="95"/>
        <v>0</v>
      </c>
    </row>
    <row r="1991" spans="4:6" x14ac:dyDescent="0.35">
      <c r="D1991">
        <f t="shared" si="93"/>
        <v>0</v>
      </c>
      <c r="E1991" t="e">
        <f t="shared" si="94"/>
        <v>#VALUE!</v>
      </c>
      <c r="F1991">
        <f t="shared" si="95"/>
        <v>0</v>
      </c>
    </row>
    <row r="1992" spans="4:6" x14ac:dyDescent="0.35">
      <c r="D1992">
        <f t="shared" si="93"/>
        <v>0</v>
      </c>
      <c r="E1992" t="e">
        <f t="shared" si="94"/>
        <v>#VALUE!</v>
      </c>
      <c r="F1992">
        <f t="shared" si="95"/>
        <v>0</v>
      </c>
    </row>
    <row r="1993" spans="4:6" x14ac:dyDescent="0.35">
      <c r="D1993">
        <f t="shared" si="93"/>
        <v>0</v>
      </c>
      <c r="E1993" t="e">
        <f t="shared" si="94"/>
        <v>#VALUE!</v>
      </c>
      <c r="F1993">
        <f t="shared" si="95"/>
        <v>0</v>
      </c>
    </row>
    <row r="1994" spans="4:6" x14ac:dyDescent="0.35">
      <c r="D1994">
        <f t="shared" si="93"/>
        <v>0</v>
      </c>
      <c r="E1994" t="e">
        <f t="shared" si="94"/>
        <v>#VALUE!</v>
      </c>
      <c r="F1994">
        <f t="shared" si="95"/>
        <v>0</v>
      </c>
    </row>
    <row r="1995" spans="4:6" x14ac:dyDescent="0.35">
      <c r="D1995">
        <f t="shared" si="93"/>
        <v>0</v>
      </c>
      <c r="E1995" t="e">
        <f t="shared" si="94"/>
        <v>#VALUE!</v>
      </c>
      <c r="F1995">
        <f t="shared" si="95"/>
        <v>0</v>
      </c>
    </row>
    <row r="1996" spans="4:6" x14ac:dyDescent="0.35">
      <c r="D1996">
        <f t="shared" si="93"/>
        <v>0</v>
      </c>
      <c r="E1996" t="e">
        <f t="shared" si="94"/>
        <v>#VALUE!</v>
      </c>
      <c r="F1996">
        <f t="shared" si="95"/>
        <v>0</v>
      </c>
    </row>
    <row r="1997" spans="4:6" x14ac:dyDescent="0.35">
      <c r="D1997">
        <f t="shared" si="93"/>
        <v>0</v>
      </c>
      <c r="E1997" t="e">
        <f t="shared" si="94"/>
        <v>#VALUE!</v>
      </c>
      <c r="F1997">
        <f t="shared" si="95"/>
        <v>0</v>
      </c>
    </row>
    <row r="1998" spans="4:6" x14ac:dyDescent="0.35">
      <c r="D1998">
        <f t="shared" si="93"/>
        <v>0</v>
      </c>
      <c r="E1998" t="e">
        <f t="shared" si="94"/>
        <v>#VALUE!</v>
      </c>
      <c r="F1998">
        <f t="shared" si="95"/>
        <v>0</v>
      </c>
    </row>
    <row r="1999" spans="4:6" x14ac:dyDescent="0.35">
      <c r="D1999">
        <f t="shared" si="93"/>
        <v>0</v>
      </c>
      <c r="E1999" t="e">
        <f t="shared" si="94"/>
        <v>#VALUE!</v>
      </c>
      <c r="F1999">
        <f t="shared" si="95"/>
        <v>0</v>
      </c>
    </row>
    <row r="2000" spans="4:6" x14ac:dyDescent="0.35">
      <c r="D2000">
        <f t="shared" si="93"/>
        <v>0</v>
      </c>
      <c r="E2000" t="e">
        <f t="shared" si="94"/>
        <v>#VALUE!</v>
      </c>
      <c r="F2000">
        <f t="shared" si="95"/>
        <v>0</v>
      </c>
    </row>
    <row r="2001" spans="4:6" x14ac:dyDescent="0.35">
      <c r="D2001">
        <f t="shared" si="93"/>
        <v>0</v>
      </c>
      <c r="E2001" t="e">
        <f t="shared" si="94"/>
        <v>#VALUE!</v>
      </c>
      <c r="F2001">
        <f t="shared" si="95"/>
        <v>0</v>
      </c>
    </row>
    <row r="2002" spans="4:6" x14ac:dyDescent="0.35">
      <c r="D2002">
        <f t="shared" si="93"/>
        <v>0</v>
      </c>
      <c r="E2002" t="e">
        <f t="shared" si="94"/>
        <v>#VALUE!</v>
      </c>
      <c r="F2002">
        <f t="shared" si="95"/>
        <v>0</v>
      </c>
    </row>
    <row r="2003" spans="4:6" x14ac:dyDescent="0.35">
      <c r="D2003">
        <f t="shared" si="93"/>
        <v>0</v>
      </c>
      <c r="E2003" t="e">
        <f t="shared" si="94"/>
        <v>#VALUE!</v>
      </c>
      <c r="F2003">
        <f t="shared" si="95"/>
        <v>0</v>
      </c>
    </row>
    <row r="2004" spans="4:6" x14ac:dyDescent="0.35">
      <c r="D2004">
        <f t="shared" si="93"/>
        <v>0</v>
      </c>
      <c r="E2004" t="e">
        <f t="shared" si="94"/>
        <v>#VALUE!</v>
      </c>
      <c r="F2004">
        <f t="shared" si="95"/>
        <v>0</v>
      </c>
    </row>
    <row r="2005" spans="4:6" x14ac:dyDescent="0.35">
      <c r="D2005">
        <f t="shared" si="93"/>
        <v>0</v>
      </c>
      <c r="E2005" t="e">
        <f t="shared" si="94"/>
        <v>#VALUE!</v>
      </c>
      <c r="F2005">
        <f t="shared" si="95"/>
        <v>0</v>
      </c>
    </row>
    <row r="2006" spans="4:6" x14ac:dyDescent="0.35">
      <c r="D2006">
        <f t="shared" si="93"/>
        <v>0</v>
      </c>
      <c r="E2006" t="e">
        <f t="shared" si="94"/>
        <v>#VALUE!</v>
      </c>
      <c r="F2006">
        <f t="shared" si="95"/>
        <v>0</v>
      </c>
    </row>
    <row r="2007" spans="4:6" x14ac:dyDescent="0.35">
      <c r="D2007">
        <f t="shared" si="93"/>
        <v>0</v>
      </c>
      <c r="E2007" t="e">
        <f t="shared" si="94"/>
        <v>#VALUE!</v>
      </c>
      <c r="F2007">
        <f t="shared" si="95"/>
        <v>0</v>
      </c>
    </row>
    <row r="2008" spans="4:6" x14ac:dyDescent="0.35">
      <c r="D2008">
        <f t="shared" si="93"/>
        <v>0</v>
      </c>
      <c r="E2008" t="e">
        <f t="shared" si="94"/>
        <v>#VALUE!</v>
      </c>
      <c r="F2008">
        <f t="shared" si="95"/>
        <v>0</v>
      </c>
    </row>
    <row r="2009" spans="4:6" x14ac:dyDescent="0.35">
      <c r="D2009">
        <f t="shared" si="93"/>
        <v>0</v>
      </c>
      <c r="E2009" t="e">
        <f t="shared" si="94"/>
        <v>#VALUE!</v>
      </c>
      <c r="F2009">
        <f t="shared" si="95"/>
        <v>0</v>
      </c>
    </row>
    <row r="2010" spans="4:6" x14ac:dyDescent="0.35">
      <c r="D2010">
        <f t="shared" si="93"/>
        <v>0</v>
      </c>
      <c r="E2010" t="e">
        <f t="shared" si="94"/>
        <v>#VALUE!</v>
      </c>
      <c r="F2010">
        <f t="shared" si="95"/>
        <v>0</v>
      </c>
    </row>
    <row r="2011" spans="4:6" x14ac:dyDescent="0.35">
      <c r="D2011">
        <f t="shared" si="93"/>
        <v>0</v>
      </c>
      <c r="E2011" t="e">
        <f t="shared" si="94"/>
        <v>#VALUE!</v>
      </c>
      <c r="F2011">
        <f t="shared" si="95"/>
        <v>0</v>
      </c>
    </row>
    <row r="2012" spans="4:6" x14ac:dyDescent="0.35">
      <c r="D2012">
        <f t="shared" si="93"/>
        <v>0</v>
      </c>
      <c r="E2012" t="e">
        <f t="shared" si="94"/>
        <v>#VALUE!</v>
      </c>
      <c r="F2012">
        <f t="shared" si="95"/>
        <v>0</v>
      </c>
    </row>
    <row r="2013" spans="4:6" x14ac:dyDescent="0.35">
      <c r="D2013">
        <f t="shared" si="93"/>
        <v>0</v>
      </c>
      <c r="E2013" t="e">
        <f t="shared" si="94"/>
        <v>#VALUE!</v>
      </c>
      <c r="F2013">
        <f t="shared" si="95"/>
        <v>0</v>
      </c>
    </row>
    <row r="2014" spans="4:6" x14ac:dyDescent="0.35">
      <c r="D2014">
        <f t="shared" si="93"/>
        <v>0</v>
      </c>
      <c r="E2014" t="e">
        <f t="shared" si="94"/>
        <v>#VALUE!</v>
      </c>
      <c r="F2014">
        <f t="shared" si="95"/>
        <v>0</v>
      </c>
    </row>
    <row r="2015" spans="4:6" x14ac:dyDescent="0.35">
      <c r="D2015">
        <f t="shared" si="93"/>
        <v>0</v>
      </c>
      <c r="E2015" t="e">
        <f t="shared" si="94"/>
        <v>#VALUE!</v>
      </c>
      <c r="F2015">
        <f t="shared" si="95"/>
        <v>0</v>
      </c>
    </row>
    <row r="2016" spans="4:6" x14ac:dyDescent="0.35">
      <c r="D2016">
        <f t="shared" si="93"/>
        <v>0</v>
      </c>
      <c r="E2016" t="e">
        <f t="shared" si="94"/>
        <v>#VALUE!</v>
      </c>
      <c r="F2016">
        <f t="shared" si="95"/>
        <v>0</v>
      </c>
    </row>
    <row r="2017" spans="4:6" x14ac:dyDescent="0.35">
      <c r="D2017">
        <f t="shared" si="93"/>
        <v>0</v>
      </c>
      <c r="E2017" t="e">
        <f t="shared" si="94"/>
        <v>#VALUE!</v>
      </c>
      <c r="F2017">
        <f t="shared" si="95"/>
        <v>0</v>
      </c>
    </row>
    <row r="2018" spans="4:6" x14ac:dyDescent="0.35">
      <c r="D2018">
        <f t="shared" si="93"/>
        <v>0</v>
      </c>
      <c r="E2018" t="e">
        <f t="shared" si="94"/>
        <v>#VALUE!</v>
      </c>
      <c r="F2018">
        <f t="shared" si="95"/>
        <v>0</v>
      </c>
    </row>
    <row r="2019" spans="4:6" x14ac:dyDescent="0.35">
      <c r="D2019">
        <f t="shared" si="93"/>
        <v>0</v>
      </c>
      <c r="E2019" t="e">
        <f t="shared" si="94"/>
        <v>#VALUE!</v>
      </c>
      <c r="F2019">
        <f t="shared" si="95"/>
        <v>0</v>
      </c>
    </row>
    <row r="2020" spans="4:6" x14ac:dyDescent="0.35">
      <c r="D2020">
        <f t="shared" si="93"/>
        <v>0</v>
      </c>
      <c r="E2020" t="e">
        <f t="shared" si="94"/>
        <v>#VALUE!</v>
      </c>
      <c r="F2020">
        <f t="shared" si="95"/>
        <v>0</v>
      </c>
    </row>
    <row r="2021" spans="4:6" x14ac:dyDescent="0.35">
      <c r="D2021">
        <f t="shared" si="93"/>
        <v>0</v>
      </c>
      <c r="E2021" t="e">
        <f t="shared" si="94"/>
        <v>#VALUE!</v>
      </c>
      <c r="F2021">
        <f t="shared" si="95"/>
        <v>0</v>
      </c>
    </row>
    <row r="2022" spans="4:6" x14ac:dyDescent="0.35">
      <c r="D2022">
        <f t="shared" si="93"/>
        <v>0</v>
      </c>
      <c r="E2022" t="e">
        <f t="shared" si="94"/>
        <v>#VALUE!</v>
      </c>
      <c r="F2022">
        <f t="shared" si="95"/>
        <v>0</v>
      </c>
    </row>
    <row r="2023" spans="4:6" x14ac:dyDescent="0.35">
      <c r="D2023">
        <f t="shared" si="93"/>
        <v>0</v>
      </c>
      <c r="E2023" t="e">
        <f t="shared" si="94"/>
        <v>#VALUE!</v>
      </c>
      <c r="F2023">
        <f t="shared" si="95"/>
        <v>0</v>
      </c>
    </row>
    <row r="2024" spans="4:6" x14ac:dyDescent="0.35">
      <c r="D2024">
        <f t="shared" si="93"/>
        <v>0</v>
      </c>
      <c r="E2024" t="e">
        <f t="shared" si="94"/>
        <v>#VALUE!</v>
      </c>
      <c r="F2024">
        <f t="shared" si="95"/>
        <v>0</v>
      </c>
    </row>
    <row r="2025" spans="4:6" x14ac:dyDescent="0.35">
      <c r="D2025">
        <f t="shared" si="93"/>
        <v>0</v>
      </c>
      <c r="E2025" t="e">
        <f t="shared" si="94"/>
        <v>#VALUE!</v>
      </c>
      <c r="F2025">
        <f t="shared" si="95"/>
        <v>0</v>
      </c>
    </row>
    <row r="2026" spans="4:6" x14ac:dyDescent="0.35">
      <c r="D2026">
        <f t="shared" si="93"/>
        <v>0</v>
      </c>
      <c r="E2026" t="e">
        <f t="shared" si="94"/>
        <v>#VALUE!</v>
      </c>
      <c r="F2026">
        <f t="shared" si="95"/>
        <v>0</v>
      </c>
    </row>
    <row r="2027" spans="4:6" x14ac:dyDescent="0.35">
      <c r="D2027">
        <f t="shared" si="93"/>
        <v>0</v>
      </c>
      <c r="E2027" t="e">
        <f t="shared" si="94"/>
        <v>#VALUE!</v>
      </c>
      <c r="F2027">
        <f t="shared" si="95"/>
        <v>0</v>
      </c>
    </row>
    <row r="2028" spans="4:6" x14ac:dyDescent="0.35">
      <c r="D2028">
        <f t="shared" si="93"/>
        <v>0</v>
      </c>
      <c r="E2028" t="e">
        <f t="shared" si="94"/>
        <v>#VALUE!</v>
      </c>
      <c r="F2028">
        <f t="shared" si="95"/>
        <v>0</v>
      </c>
    </row>
    <row r="2029" spans="4:6" x14ac:dyDescent="0.35">
      <c r="D2029">
        <f t="shared" si="93"/>
        <v>0</v>
      </c>
      <c r="E2029" t="e">
        <f t="shared" si="94"/>
        <v>#VALUE!</v>
      </c>
      <c r="F2029">
        <f t="shared" si="95"/>
        <v>0</v>
      </c>
    </row>
    <row r="2030" spans="4:6" x14ac:dyDescent="0.35">
      <c r="D2030">
        <f t="shared" si="93"/>
        <v>0</v>
      </c>
      <c r="E2030" t="e">
        <f t="shared" si="94"/>
        <v>#VALUE!</v>
      </c>
      <c r="F2030">
        <f t="shared" si="95"/>
        <v>0</v>
      </c>
    </row>
    <row r="2031" spans="4:6" x14ac:dyDescent="0.35">
      <c r="D2031">
        <f t="shared" si="93"/>
        <v>0</v>
      </c>
      <c r="E2031" t="e">
        <f t="shared" si="94"/>
        <v>#VALUE!</v>
      </c>
      <c r="F2031">
        <f t="shared" si="95"/>
        <v>0</v>
      </c>
    </row>
    <row r="2032" spans="4:6" x14ac:dyDescent="0.35">
      <c r="D2032">
        <f t="shared" si="93"/>
        <v>0</v>
      </c>
      <c r="E2032" t="e">
        <f t="shared" si="94"/>
        <v>#VALUE!</v>
      </c>
      <c r="F2032">
        <f t="shared" si="95"/>
        <v>0</v>
      </c>
    </row>
    <row r="2033" spans="4:6" x14ac:dyDescent="0.35">
      <c r="D2033">
        <f t="shared" si="93"/>
        <v>0</v>
      </c>
      <c r="E2033" t="e">
        <f t="shared" si="94"/>
        <v>#VALUE!</v>
      </c>
      <c r="F2033">
        <f t="shared" si="95"/>
        <v>0</v>
      </c>
    </row>
    <row r="2034" spans="4:6" x14ac:dyDescent="0.35">
      <c r="D2034">
        <f t="shared" si="93"/>
        <v>0</v>
      </c>
      <c r="E2034" t="e">
        <f t="shared" si="94"/>
        <v>#VALUE!</v>
      </c>
      <c r="F2034">
        <f t="shared" si="95"/>
        <v>0</v>
      </c>
    </row>
    <row r="2035" spans="4:6" x14ac:dyDescent="0.35">
      <c r="D2035">
        <f t="shared" si="93"/>
        <v>0</v>
      </c>
      <c r="E2035" t="e">
        <f t="shared" si="94"/>
        <v>#VALUE!</v>
      </c>
      <c r="F2035">
        <f t="shared" si="95"/>
        <v>0</v>
      </c>
    </row>
    <row r="2036" spans="4:6" x14ac:dyDescent="0.35">
      <c r="D2036">
        <f t="shared" si="93"/>
        <v>0</v>
      </c>
      <c r="E2036" t="e">
        <f t="shared" si="94"/>
        <v>#VALUE!</v>
      </c>
      <c r="F2036">
        <f t="shared" si="95"/>
        <v>0</v>
      </c>
    </row>
    <row r="2037" spans="4:6" x14ac:dyDescent="0.35">
      <c r="D2037">
        <f t="shared" si="93"/>
        <v>0</v>
      </c>
      <c r="E2037" t="e">
        <f t="shared" si="94"/>
        <v>#VALUE!</v>
      </c>
      <c r="F2037">
        <f t="shared" si="95"/>
        <v>0</v>
      </c>
    </row>
    <row r="2038" spans="4:6" x14ac:dyDescent="0.35">
      <c r="D2038">
        <f t="shared" si="93"/>
        <v>0</v>
      </c>
      <c r="E2038" t="e">
        <f t="shared" si="94"/>
        <v>#VALUE!</v>
      </c>
      <c r="F2038">
        <f t="shared" si="95"/>
        <v>0</v>
      </c>
    </row>
    <row r="2039" spans="4:6" x14ac:dyDescent="0.35">
      <c r="D2039">
        <f t="shared" si="93"/>
        <v>0</v>
      </c>
      <c r="E2039" t="e">
        <f t="shared" si="94"/>
        <v>#VALUE!</v>
      </c>
      <c r="F2039">
        <f t="shared" si="95"/>
        <v>0</v>
      </c>
    </row>
    <row r="2040" spans="4:6" x14ac:dyDescent="0.35">
      <c r="D2040">
        <f t="shared" si="93"/>
        <v>0</v>
      </c>
      <c r="E2040" t="e">
        <f t="shared" si="94"/>
        <v>#VALUE!</v>
      </c>
      <c r="F2040">
        <f t="shared" si="95"/>
        <v>0</v>
      </c>
    </row>
    <row r="2041" spans="4:6" x14ac:dyDescent="0.35">
      <c r="D2041">
        <f t="shared" si="93"/>
        <v>0</v>
      </c>
      <c r="E2041" t="e">
        <f t="shared" si="94"/>
        <v>#VALUE!</v>
      </c>
      <c r="F2041">
        <f t="shared" si="95"/>
        <v>0</v>
      </c>
    </row>
    <row r="2042" spans="4:6" x14ac:dyDescent="0.35">
      <c r="D2042">
        <f t="shared" si="93"/>
        <v>0</v>
      </c>
      <c r="E2042" t="e">
        <f t="shared" si="94"/>
        <v>#VALUE!</v>
      </c>
      <c r="F2042">
        <f t="shared" si="95"/>
        <v>0</v>
      </c>
    </row>
    <row r="2043" spans="4:6" x14ac:dyDescent="0.35">
      <c r="D2043">
        <f t="shared" si="93"/>
        <v>0</v>
      </c>
      <c r="E2043" t="e">
        <f t="shared" si="94"/>
        <v>#VALUE!</v>
      </c>
      <c r="F2043">
        <f t="shared" si="95"/>
        <v>0</v>
      </c>
    </row>
    <row r="2044" spans="4:6" x14ac:dyDescent="0.35">
      <c r="D2044">
        <f t="shared" si="93"/>
        <v>0</v>
      </c>
      <c r="E2044" t="e">
        <f t="shared" si="94"/>
        <v>#VALUE!</v>
      </c>
      <c r="F2044">
        <f t="shared" si="95"/>
        <v>0</v>
      </c>
    </row>
    <row r="2045" spans="4:6" x14ac:dyDescent="0.35">
      <c r="D2045">
        <f t="shared" si="93"/>
        <v>0</v>
      </c>
      <c r="E2045" t="e">
        <f t="shared" si="94"/>
        <v>#VALUE!</v>
      </c>
      <c r="F2045">
        <f t="shared" si="95"/>
        <v>0</v>
      </c>
    </row>
    <row r="2046" spans="4:6" x14ac:dyDescent="0.35">
      <c r="D2046">
        <f t="shared" si="93"/>
        <v>0</v>
      </c>
      <c r="E2046" t="e">
        <f t="shared" si="94"/>
        <v>#VALUE!</v>
      </c>
      <c r="F2046">
        <f t="shared" si="95"/>
        <v>0</v>
      </c>
    </row>
    <row r="2047" spans="4:6" x14ac:dyDescent="0.35">
      <c r="D2047">
        <f t="shared" si="93"/>
        <v>0</v>
      </c>
      <c r="E2047" t="e">
        <f t="shared" si="94"/>
        <v>#VALUE!</v>
      </c>
      <c r="F2047">
        <f t="shared" si="95"/>
        <v>0</v>
      </c>
    </row>
    <row r="2048" spans="4:6" x14ac:dyDescent="0.35">
      <c r="D2048">
        <f t="shared" si="93"/>
        <v>0</v>
      </c>
      <c r="E2048" t="e">
        <f t="shared" si="94"/>
        <v>#VALUE!</v>
      </c>
      <c r="F2048">
        <f t="shared" si="95"/>
        <v>0</v>
      </c>
    </row>
    <row r="2049" spans="4:6" x14ac:dyDescent="0.35">
      <c r="D2049">
        <f t="shared" si="93"/>
        <v>0</v>
      </c>
      <c r="E2049" t="e">
        <f t="shared" si="94"/>
        <v>#VALUE!</v>
      </c>
      <c r="F2049">
        <f t="shared" si="95"/>
        <v>0</v>
      </c>
    </row>
    <row r="2050" spans="4:6" x14ac:dyDescent="0.35">
      <c r="D2050">
        <f t="shared" si="93"/>
        <v>0</v>
      </c>
      <c r="E2050" t="e">
        <f t="shared" si="94"/>
        <v>#VALUE!</v>
      </c>
      <c r="F2050">
        <f t="shared" si="95"/>
        <v>0</v>
      </c>
    </row>
    <row r="2051" spans="4:6" x14ac:dyDescent="0.35">
      <c r="D2051">
        <f t="shared" ref="D2051:D2114" si="96">LEN(A2051)</f>
        <v>0</v>
      </c>
      <c r="E2051" t="e">
        <f t="shared" ref="E2051:E2114" si="97">LEFT(A2051,D2051-12)</f>
        <v>#VALUE!</v>
      </c>
      <c r="F2051">
        <f t="shared" ref="F2051:F2114" si="98">B2051</f>
        <v>0</v>
      </c>
    </row>
    <row r="2052" spans="4:6" x14ac:dyDescent="0.35">
      <c r="D2052">
        <f t="shared" si="96"/>
        <v>0</v>
      </c>
      <c r="E2052" t="e">
        <f t="shared" si="97"/>
        <v>#VALUE!</v>
      </c>
      <c r="F2052">
        <f t="shared" si="98"/>
        <v>0</v>
      </c>
    </row>
    <row r="2053" spans="4:6" x14ac:dyDescent="0.35">
      <c r="D2053">
        <f t="shared" si="96"/>
        <v>0</v>
      </c>
      <c r="E2053" t="e">
        <f t="shared" si="97"/>
        <v>#VALUE!</v>
      </c>
      <c r="F2053">
        <f t="shared" si="98"/>
        <v>0</v>
      </c>
    </row>
    <row r="2054" spans="4:6" x14ac:dyDescent="0.35">
      <c r="D2054">
        <f t="shared" si="96"/>
        <v>0</v>
      </c>
      <c r="E2054" t="e">
        <f t="shared" si="97"/>
        <v>#VALUE!</v>
      </c>
      <c r="F2054">
        <f t="shared" si="98"/>
        <v>0</v>
      </c>
    </row>
    <row r="2055" spans="4:6" x14ac:dyDescent="0.35">
      <c r="D2055">
        <f t="shared" si="96"/>
        <v>0</v>
      </c>
      <c r="E2055" t="e">
        <f t="shared" si="97"/>
        <v>#VALUE!</v>
      </c>
      <c r="F2055">
        <f t="shared" si="98"/>
        <v>0</v>
      </c>
    </row>
    <row r="2056" spans="4:6" x14ac:dyDescent="0.35">
      <c r="D2056">
        <f t="shared" si="96"/>
        <v>0</v>
      </c>
      <c r="E2056" t="e">
        <f t="shared" si="97"/>
        <v>#VALUE!</v>
      </c>
      <c r="F2056">
        <f t="shared" si="98"/>
        <v>0</v>
      </c>
    </row>
    <row r="2057" spans="4:6" x14ac:dyDescent="0.35">
      <c r="D2057">
        <f t="shared" si="96"/>
        <v>0</v>
      </c>
      <c r="E2057" t="e">
        <f t="shared" si="97"/>
        <v>#VALUE!</v>
      </c>
      <c r="F2057">
        <f t="shared" si="98"/>
        <v>0</v>
      </c>
    </row>
    <row r="2058" spans="4:6" x14ac:dyDescent="0.35">
      <c r="D2058">
        <f t="shared" si="96"/>
        <v>0</v>
      </c>
      <c r="E2058" t="e">
        <f t="shared" si="97"/>
        <v>#VALUE!</v>
      </c>
      <c r="F2058">
        <f t="shared" si="98"/>
        <v>0</v>
      </c>
    </row>
    <row r="2059" spans="4:6" x14ac:dyDescent="0.35">
      <c r="D2059">
        <f t="shared" si="96"/>
        <v>0</v>
      </c>
      <c r="E2059" t="e">
        <f t="shared" si="97"/>
        <v>#VALUE!</v>
      </c>
      <c r="F2059">
        <f t="shared" si="98"/>
        <v>0</v>
      </c>
    </row>
    <row r="2060" spans="4:6" x14ac:dyDescent="0.35">
      <c r="D2060">
        <f t="shared" si="96"/>
        <v>0</v>
      </c>
      <c r="E2060" t="e">
        <f t="shared" si="97"/>
        <v>#VALUE!</v>
      </c>
      <c r="F2060">
        <f t="shared" si="98"/>
        <v>0</v>
      </c>
    </row>
    <row r="2061" spans="4:6" x14ac:dyDescent="0.35">
      <c r="D2061">
        <f t="shared" si="96"/>
        <v>0</v>
      </c>
      <c r="E2061" t="e">
        <f t="shared" si="97"/>
        <v>#VALUE!</v>
      </c>
      <c r="F2061">
        <f t="shared" si="98"/>
        <v>0</v>
      </c>
    </row>
    <row r="2062" spans="4:6" x14ac:dyDescent="0.35">
      <c r="D2062">
        <f t="shared" si="96"/>
        <v>0</v>
      </c>
      <c r="E2062" t="e">
        <f t="shared" si="97"/>
        <v>#VALUE!</v>
      </c>
      <c r="F2062">
        <f t="shared" si="98"/>
        <v>0</v>
      </c>
    </row>
    <row r="2063" spans="4:6" x14ac:dyDescent="0.35">
      <c r="D2063">
        <f t="shared" si="96"/>
        <v>0</v>
      </c>
      <c r="E2063" t="e">
        <f t="shared" si="97"/>
        <v>#VALUE!</v>
      </c>
      <c r="F2063">
        <f t="shared" si="98"/>
        <v>0</v>
      </c>
    </row>
    <row r="2064" spans="4:6" x14ac:dyDescent="0.35">
      <c r="D2064">
        <f t="shared" si="96"/>
        <v>0</v>
      </c>
      <c r="E2064" t="e">
        <f t="shared" si="97"/>
        <v>#VALUE!</v>
      </c>
      <c r="F2064">
        <f t="shared" si="98"/>
        <v>0</v>
      </c>
    </row>
    <row r="2065" spans="4:6" x14ac:dyDescent="0.35">
      <c r="D2065">
        <f t="shared" si="96"/>
        <v>0</v>
      </c>
      <c r="E2065" t="e">
        <f t="shared" si="97"/>
        <v>#VALUE!</v>
      </c>
      <c r="F2065">
        <f t="shared" si="98"/>
        <v>0</v>
      </c>
    </row>
    <row r="2066" spans="4:6" x14ac:dyDescent="0.35">
      <c r="D2066">
        <f t="shared" si="96"/>
        <v>0</v>
      </c>
      <c r="E2066" t="e">
        <f t="shared" si="97"/>
        <v>#VALUE!</v>
      </c>
      <c r="F2066">
        <f t="shared" si="98"/>
        <v>0</v>
      </c>
    </row>
    <row r="2067" spans="4:6" x14ac:dyDescent="0.35">
      <c r="D2067">
        <f t="shared" si="96"/>
        <v>0</v>
      </c>
      <c r="E2067" t="e">
        <f t="shared" si="97"/>
        <v>#VALUE!</v>
      </c>
      <c r="F2067">
        <f t="shared" si="98"/>
        <v>0</v>
      </c>
    </row>
    <row r="2068" spans="4:6" x14ac:dyDescent="0.35">
      <c r="D2068">
        <f t="shared" si="96"/>
        <v>0</v>
      </c>
      <c r="E2068" t="e">
        <f t="shared" si="97"/>
        <v>#VALUE!</v>
      </c>
      <c r="F2068">
        <f t="shared" si="98"/>
        <v>0</v>
      </c>
    </row>
    <row r="2069" spans="4:6" x14ac:dyDescent="0.35">
      <c r="D2069">
        <f t="shared" si="96"/>
        <v>0</v>
      </c>
      <c r="E2069" t="e">
        <f t="shared" si="97"/>
        <v>#VALUE!</v>
      </c>
      <c r="F2069">
        <f t="shared" si="98"/>
        <v>0</v>
      </c>
    </row>
    <row r="2070" spans="4:6" x14ac:dyDescent="0.35">
      <c r="D2070">
        <f t="shared" si="96"/>
        <v>0</v>
      </c>
      <c r="E2070" t="e">
        <f t="shared" si="97"/>
        <v>#VALUE!</v>
      </c>
      <c r="F2070">
        <f t="shared" si="98"/>
        <v>0</v>
      </c>
    </row>
    <row r="2071" spans="4:6" x14ac:dyDescent="0.35">
      <c r="D2071">
        <f t="shared" si="96"/>
        <v>0</v>
      </c>
      <c r="E2071" t="e">
        <f t="shared" si="97"/>
        <v>#VALUE!</v>
      </c>
      <c r="F2071">
        <f t="shared" si="98"/>
        <v>0</v>
      </c>
    </row>
    <row r="2072" spans="4:6" x14ac:dyDescent="0.35">
      <c r="D2072">
        <f t="shared" si="96"/>
        <v>0</v>
      </c>
      <c r="E2072" t="e">
        <f t="shared" si="97"/>
        <v>#VALUE!</v>
      </c>
      <c r="F2072">
        <f t="shared" si="98"/>
        <v>0</v>
      </c>
    </row>
    <row r="2073" spans="4:6" x14ac:dyDescent="0.35">
      <c r="D2073">
        <f t="shared" si="96"/>
        <v>0</v>
      </c>
      <c r="E2073" t="e">
        <f t="shared" si="97"/>
        <v>#VALUE!</v>
      </c>
      <c r="F2073">
        <f t="shared" si="98"/>
        <v>0</v>
      </c>
    </row>
    <row r="2074" spans="4:6" x14ac:dyDescent="0.35">
      <c r="D2074">
        <f t="shared" si="96"/>
        <v>0</v>
      </c>
      <c r="E2074" t="e">
        <f t="shared" si="97"/>
        <v>#VALUE!</v>
      </c>
      <c r="F2074">
        <f t="shared" si="98"/>
        <v>0</v>
      </c>
    </row>
    <row r="2075" spans="4:6" x14ac:dyDescent="0.35">
      <c r="D2075">
        <f t="shared" si="96"/>
        <v>0</v>
      </c>
      <c r="E2075" t="e">
        <f t="shared" si="97"/>
        <v>#VALUE!</v>
      </c>
      <c r="F2075">
        <f t="shared" si="98"/>
        <v>0</v>
      </c>
    </row>
    <row r="2076" spans="4:6" x14ac:dyDescent="0.35">
      <c r="D2076">
        <f t="shared" si="96"/>
        <v>0</v>
      </c>
      <c r="E2076" t="e">
        <f t="shared" si="97"/>
        <v>#VALUE!</v>
      </c>
      <c r="F2076">
        <f t="shared" si="98"/>
        <v>0</v>
      </c>
    </row>
    <row r="2077" spans="4:6" x14ac:dyDescent="0.35">
      <c r="D2077">
        <f t="shared" si="96"/>
        <v>0</v>
      </c>
      <c r="E2077" t="e">
        <f t="shared" si="97"/>
        <v>#VALUE!</v>
      </c>
      <c r="F2077">
        <f t="shared" si="98"/>
        <v>0</v>
      </c>
    </row>
    <row r="2078" spans="4:6" x14ac:dyDescent="0.35">
      <c r="D2078">
        <f t="shared" si="96"/>
        <v>0</v>
      </c>
      <c r="E2078" t="e">
        <f t="shared" si="97"/>
        <v>#VALUE!</v>
      </c>
      <c r="F2078">
        <f t="shared" si="98"/>
        <v>0</v>
      </c>
    </row>
    <row r="2079" spans="4:6" x14ac:dyDescent="0.35">
      <c r="D2079">
        <f t="shared" si="96"/>
        <v>0</v>
      </c>
      <c r="E2079" t="e">
        <f t="shared" si="97"/>
        <v>#VALUE!</v>
      </c>
      <c r="F2079">
        <f t="shared" si="98"/>
        <v>0</v>
      </c>
    </row>
    <row r="2080" spans="4:6" x14ac:dyDescent="0.35">
      <c r="D2080">
        <f t="shared" si="96"/>
        <v>0</v>
      </c>
      <c r="E2080" t="e">
        <f t="shared" si="97"/>
        <v>#VALUE!</v>
      </c>
      <c r="F2080">
        <f t="shared" si="98"/>
        <v>0</v>
      </c>
    </row>
    <row r="2081" spans="4:6" x14ac:dyDescent="0.35">
      <c r="D2081">
        <f t="shared" si="96"/>
        <v>0</v>
      </c>
      <c r="E2081" t="e">
        <f t="shared" si="97"/>
        <v>#VALUE!</v>
      </c>
      <c r="F2081">
        <f t="shared" si="98"/>
        <v>0</v>
      </c>
    </row>
    <row r="2082" spans="4:6" x14ac:dyDescent="0.35">
      <c r="D2082">
        <f t="shared" si="96"/>
        <v>0</v>
      </c>
      <c r="E2082" t="e">
        <f t="shared" si="97"/>
        <v>#VALUE!</v>
      </c>
      <c r="F2082">
        <f t="shared" si="98"/>
        <v>0</v>
      </c>
    </row>
    <row r="2083" spans="4:6" x14ac:dyDescent="0.35">
      <c r="D2083">
        <f t="shared" si="96"/>
        <v>0</v>
      </c>
      <c r="E2083" t="e">
        <f t="shared" si="97"/>
        <v>#VALUE!</v>
      </c>
      <c r="F2083">
        <f t="shared" si="98"/>
        <v>0</v>
      </c>
    </row>
    <row r="2084" spans="4:6" x14ac:dyDescent="0.35">
      <c r="D2084">
        <f t="shared" si="96"/>
        <v>0</v>
      </c>
      <c r="E2084" t="e">
        <f t="shared" si="97"/>
        <v>#VALUE!</v>
      </c>
      <c r="F2084">
        <f t="shared" si="98"/>
        <v>0</v>
      </c>
    </row>
    <row r="2085" spans="4:6" x14ac:dyDescent="0.35">
      <c r="D2085">
        <f t="shared" si="96"/>
        <v>0</v>
      </c>
      <c r="E2085" t="e">
        <f t="shared" si="97"/>
        <v>#VALUE!</v>
      </c>
      <c r="F2085">
        <f t="shared" si="98"/>
        <v>0</v>
      </c>
    </row>
    <row r="2086" spans="4:6" x14ac:dyDescent="0.35">
      <c r="D2086">
        <f t="shared" si="96"/>
        <v>0</v>
      </c>
      <c r="E2086" t="e">
        <f t="shared" si="97"/>
        <v>#VALUE!</v>
      </c>
      <c r="F2086">
        <f t="shared" si="98"/>
        <v>0</v>
      </c>
    </row>
    <row r="2087" spans="4:6" x14ac:dyDescent="0.35">
      <c r="D2087">
        <f t="shared" si="96"/>
        <v>0</v>
      </c>
      <c r="E2087" t="e">
        <f t="shared" si="97"/>
        <v>#VALUE!</v>
      </c>
      <c r="F2087">
        <f t="shared" si="98"/>
        <v>0</v>
      </c>
    </row>
    <row r="2088" spans="4:6" x14ac:dyDescent="0.35">
      <c r="D2088">
        <f t="shared" si="96"/>
        <v>0</v>
      </c>
      <c r="E2088" t="e">
        <f t="shared" si="97"/>
        <v>#VALUE!</v>
      </c>
      <c r="F2088">
        <f t="shared" si="98"/>
        <v>0</v>
      </c>
    </row>
    <row r="2089" spans="4:6" x14ac:dyDescent="0.35">
      <c r="D2089">
        <f t="shared" si="96"/>
        <v>0</v>
      </c>
      <c r="E2089" t="e">
        <f t="shared" si="97"/>
        <v>#VALUE!</v>
      </c>
      <c r="F2089">
        <f t="shared" si="98"/>
        <v>0</v>
      </c>
    </row>
    <row r="2090" spans="4:6" x14ac:dyDescent="0.35">
      <c r="D2090">
        <f t="shared" si="96"/>
        <v>0</v>
      </c>
      <c r="E2090" t="e">
        <f t="shared" si="97"/>
        <v>#VALUE!</v>
      </c>
      <c r="F2090">
        <f t="shared" si="98"/>
        <v>0</v>
      </c>
    </row>
    <row r="2091" spans="4:6" x14ac:dyDescent="0.35">
      <c r="D2091">
        <f t="shared" si="96"/>
        <v>0</v>
      </c>
      <c r="E2091" t="e">
        <f t="shared" si="97"/>
        <v>#VALUE!</v>
      </c>
      <c r="F2091">
        <f t="shared" si="98"/>
        <v>0</v>
      </c>
    </row>
    <row r="2092" spans="4:6" x14ac:dyDescent="0.35">
      <c r="D2092">
        <f t="shared" si="96"/>
        <v>0</v>
      </c>
      <c r="E2092" t="e">
        <f t="shared" si="97"/>
        <v>#VALUE!</v>
      </c>
      <c r="F2092">
        <f t="shared" si="98"/>
        <v>0</v>
      </c>
    </row>
    <row r="2093" spans="4:6" x14ac:dyDescent="0.35">
      <c r="D2093">
        <f t="shared" si="96"/>
        <v>0</v>
      </c>
      <c r="E2093" t="e">
        <f t="shared" si="97"/>
        <v>#VALUE!</v>
      </c>
      <c r="F2093">
        <f t="shared" si="98"/>
        <v>0</v>
      </c>
    </row>
    <row r="2094" spans="4:6" x14ac:dyDescent="0.35">
      <c r="D2094">
        <f t="shared" si="96"/>
        <v>0</v>
      </c>
      <c r="E2094" t="e">
        <f t="shared" si="97"/>
        <v>#VALUE!</v>
      </c>
      <c r="F2094">
        <f t="shared" si="98"/>
        <v>0</v>
      </c>
    </row>
    <row r="2095" spans="4:6" x14ac:dyDescent="0.35">
      <c r="D2095">
        <f t="shared" si="96"/>
        <v>0</v>
      </c>
      <c r="E2095" t="e">
        <f t="shared" si="97"/>
        <v>#VALUE!</v>
      </c>
      <c r="F2095">
        <f t="shared" si="98"/>
        <v>0</v>
      </c>
    </row>
    <row r="2096" spans="4:6" x14ac:dyDescent="0.35">
      <c r="D2096">
        <f t="shared" si="96"/>
        <v>0</v>
      </c>
      <c r="E2096" t="e">
        <f t="shared" si="97"/>
        <v>#VALUE!</v>
      </c>
      <c r="F2096">
        <f t="shared" si="98"/>
        <v>0</v>
      </c>
    </row>
    <row r="2097" spans="4:6" x14ac:dyDescent="0.35">
      <c r="D2097">
        <f t="shared" si="96"/>
        <v>0</v>
      </c>
      <c r="E2097" t="e">
        <f t="shared" si="97"/>
        <v>#VALUE!</v>
      </c>
      <c r="F2097">
        <f t="shared" si="98"/>
        <v>0</v>
      </c>
    </row>
    <row r="2098" spans="4:6" x14ac:dyDescent="0.35">
      <c r="D2098">
        <f t="shared" si="96"/>
        <v>0</v>
      </c>
      <c r="E2098" t="e">
        <f t="shared" si="97"/>
        <v>#VALUE!</v>
      </c>
      <c r="F2098">
        <f t="shared" si="98"/>
        <v>0</v>
      </c>
    </row>
    <row r="2099" spans="4:6" x14ac:dyDescent="0.35">
      <c r="D2099">
        <f t="shared" si="96"/>
        <v>0</v>
      </c>
      <c r="E2099" t="e">
        <f t="shared" si="97"/>
        <v>#VALUE!</v>
      </c>
      <c r="F2099">
        <f t="shared" si="98"/>
        <v>0</v>
      </c>
    </row>
    <row r="2100" spans="4:6" x14ac:dyDescent="0.35">
      <c r="D2100">
        <f t="shared" si="96"/>
        <v>0</v>
      </c>
      <c r="E2100" t="e">
        <f t="shared" si="97"/>
        <v>#VALUE!</v>
      </c>
      <c r="F2100">
        <f t="shared" si="98"/>
        <v>0</v>
      </c>
    </row>
    <row r="2101" spans="4:6" x14ac:dyDescent="0.35">
      <c r="D2101">
        <f t="shared" si="96"/>
        <v>0</v>
      </c>
      <c r="E2101" t="e">
        <f t="shared" si="97"/>
        <v>#VALUE!</v>
      </c>
      <c r="F2101">
        <f t="shared" si="98"/>
        <v>0</v>
      </c>
    </row>
    <row r="2102" spans="4:6" x14ac:dyDescent="0.35">
      <c r="D2102">
        <f t="shared" si="96"/>
        <v>0</v>
      </c>
      <c r="E2102" t="e">
        <f t="shared" si="97"/>
        <v>#VALUE!</v>
      </c>
      <c r="F2102">
        <f t="shared" si="98"/>
        <v>0</v>
      </c>
    </row>
    <row r="2103" spans="4:6" x14ac:dyDescent="0.35">
      <c r="D2103">
        <f t="shared" si="96"/>
        <v>0</v>
      </c>
      <c r="E2103" t="e">
        <f t="shared" si="97"/>
        <v>#VALUE!</v>
      </c>
      <c r="F2103">
        <f t="shared" si="98"/>
        <v>0</v>
      </c>
    </row>
    <row r="2104" spans="4:6" x14ac:dyDescent="0.35">
      <c r="D2104">
        <f t="shared" si="96"/>
        <v>0</v>
      </c>
      <c r="E2104" t="e">
        <f t="shared" si="97"/>
        <v>#VALUE!</v>
      </c>
      <c r="F2104">
        <f t="shared" si="98"/>
        <v>0</v>
      </c>
    </row>
    <row r="2105" spans="4:6" x14ac:dyDescent="0.35">
      <c r="D2105">
        <f t="shared" si="96"/>
        <v>0</v>
      </c>
      <c r="E2105" t="e">
        <f t="shared" si="97"/>
        <v>#VALUE!</v>
      </c>
      <c r="F2105">
        <f t="shared" si="98"/>
        <v>0</v>
      </c>
    </row>
    <row r="2106" spans="4:6" x14ac:dyDescent="0.35">
      <c r="D2106">
        <f t="shared" si="96"/>
        <v>0</v>
      </c>
      <c r="E2106" t="e">
        <f t="shared" si="97"/>
        <v>#VALUE!</v>
      </c>
      <c r="F2106">
        <f t="shared" si="98"/>
        <v>0</v>
      </c>
    </row>
    <row r="2107" spans="4:6" x14ac:dyDescent="0.35">
      <c r="D2107">
        <f t="shared" si="96"/>
        <v>0</v>
      </c>
      <c r="E2107" t="e">
        <f t="shared" si="97"/>
        <v>#VALUE!</v>
      </c>
      <c r="F2107">
        <f t="shared" si="98"/>
        <v>0</v>
      </c>
    </row>
    <row r="2108" spans="4:6" x14ac:dyDescent="0.35">
      <c r="D2108">
        <f t="shared" si="96"/>
        <v>0</v>
      </c>
      <c r="E2108" t="e">
        <f t="shared" si="97"/>
        <v>#VALUE!</v>
      </c>
      <c r="F2108">
        <f t="shared" si="98"/>
        <v>0</v>
      </c>
    </row>
    <row r="2109" spans="4:6" x14ac:dyDescent="0.35">
      <c r="D2109">
        <f t="shared" si="96"/>
        <v>0</v>
      </c>
      <c r="E2109" t="e">
        <f t="shared" si="97"/>
        <v>#VALUE!</v>
      </c>
      <c r="F2109">
        <f t="shared" si="98"/>
        <v>0</v>
      </c>
    </row>
    <row r="2110" spans="4:6" x14ac:dyDescent="0.35">
      <c r="D2110">
        <f t="shared" si="96"/>
        <v>0</v>
      </c>
      <c r="E2110" t="e">
        <f t="shared" si="97"/>
        <v>#VALUE!</v>
      </c>
      <c r="F2110">
        <f t="shared" si="98"/>
        <v>0</v>
      </c>
    </row>
    <row r="2111" spans="4:6" x14ac:dyDescent="0.35">
      <c r="D2111">
        <f t="shared" si="96"/>
        <v>0</v>
      </c>
      <c r="E2111" t="e">
        <f t="shared" si="97"/>
        <v>#VALUE!</v>
      </c>
      <c r="F2111">
        <f t="shared" si="98"/>
        <v>0</v>
      </c>
    </row>
    <row r="2112" spans="4:6" x14ac:dyDescent="0.35">
      <c r="D2112">
        <f t="shared" si="96"/>
        <v>0</v>
      </c>
      <c r="E2112" t="e">
        <f t="shared" si="97"/>
        <v>#VALUE!</v>
      </c>
      <c r="F2112">
        <f t="shared" si="98"/>
        <v>0</v>
      </c>
    </row>
    <row r="2113" spans="4:6" x14ac:dyDescent="0.35">
      <c r="D2113">
        <f t="shared" si="96"/>
        <v>0</v>
      </c>
      <c r="E2113" t="e">
        <f t="shared" si="97"/>
        <v>#VALUE!</v>
      </c>
      <c r="F2113">
        <f t="shared" si="98"/>
        <v>0</v>
      </c>
    </row>
    <row r="2114" spans="4:6" x14ac:dyDescent="0.35">
      <c r="D2114">
        <f t="shared" si="96"/>
        <v>0</v>
      </c>
      <c r="E2114" t="e">
        <f t="shared" si="97"/>
        <v>#VALUE!</v>
      </c>
      <c r="F2114">
        <f t="shared" si="98"/>
        <v>0</v>
      </c>
    </row>
    <row r="2115" spans="4:6" x14ac:dyDescent="0.35">
      <c r="D2115">
        <f t="shared" ref="D2115:D2133" si="99">LEN(A2115)</f>
        <v>0</v>
      </c>
      <c r="E2115" t="e">
        <f t="shared" ref="E2115:E2133" si="100">LEFT(A2115,D2115-12)</f>
        <v>#VALUE!</v>
      </c>
      <c r="F2115">
        <f t="shared" ref="F2115:F2133" si="101">B2115</f>
        <v>0</v>
      </c>
    </row>
    <row r="2116" spans="4:6" x14ac:dyDescent="0.35">
      <c r="D2116">
        <f t="shared" si="99"/>
        <v>0</v>
      </c>
      <c r="E2116" t="e">
        <f t="shared" si="100"/>
        <v>#VALUE!</v>
      </c>
      <c r="F2116">
        <f t="shared" si="101"/>
        <v>0</v>
      </c>
    </row>
    <row r="2117" spans="4:6" x14ac:dyDescent="0.35">
      <c r="D2117">
        <f t="shared" si="99"/>
        <v>0</v>
      </c>
      <c r="E2117" t="e">
        <f t="shared" si="100"/>
        <v>#VALUE!</v>
      </c>
      <c r="F2117">
        <f t="shared" si="101"/>
        <v>0</v>
      </c>
    </row>
    <row r="2118" spans="4:6" x14ac:dyDescent="0.35">
      <c r="D2118">
        <f t="shared" si="99"/>
        <v>0</v>
      </c>
      <c r="E2118" t="e">
        <f t="shared" si="100"/>
        <v>#VALUE!</v>
      </c>
      <c r="F2118">
        <f t="shared" si="101"/>
        <v>0</v>
      </c>
    </row>
    <row r="2119" spans="4:6" x14ac:dyDescent="0.35">
      <c r="D2119">
        <f t="shared" si="99"/>
        <v>0</v>
      </c>
      <c r="E2119" t="e">
        <f t="shared" si="100"/>
        <v>#VALUE!</v>
      </c>
      <c r="F2119">
        <f t="shared" si="101"/>
        <v>0</v>
      </c>
    </row>
    <row r="2120" spans="4:6" x14ac:dyDescent="0.35">
      <c r="D2120">
        <f t="shared" si="99"/>
        <v>0</v>
      </c>
      <c r="E2120" t="e">
        <f t="shared" si="100"/>
        <v>#VALUE!</v>
      </c>
      <c r="F2120">
        <f t="shared" si="101"/>
        <v>0</v>
      </c>
    </row>
    <row r="2121" spans="4:6" x14ac:dyDescent="0.35">
      <c r="D2121">
        <f t="shared" si="99"/>
        <v>0</v>
      </c>
      <c r="E2121" t="e">
        <f t="shared" si="100"/>
        <v>#VALUE!</v>
      </c>
      <c r="F2121">
        <f t="shared" si="101"/>
        <v>0</v>
      </c>
    </row>
    <row r="2122" spans="4:6" x14ac:dyDescent="0.35">
      <c r="D2122">
        <f t="shared" si="99"/>
        <v>0</v>
      </c>
      <c r="E2122" t="e">
        <f t="shared" si="100"/>
        <v>#VALUE!</v>
      </c>
      <c r="F2122">
        <f t="shared" si="101"/>
        <v>0</v>
      </c>
    </row>
    <row r="2123" spans="4:6" x14ac:dyDescent="0.35">
      <c r="D2123">
        <f t="shared" si="99"/>
        <v>0</v>
      </c>
      <c r="E2123" t="e">
        <f t="shared" si="100"/>
        <v>#VALUE!</v>
      </c>
      <c r="F2123">
        <f t="shared" si="101"/>
        <v>0</v>
      </c>
    </row>
    <row r="2124" spans="4:6" x14ac:dyDescent="0.35">
      <c r="D2124">
        <f t="shared" si="99"/>
        <v>0</v>
      </c>
      <c r="E2124" t="e">
        <f t="shared" si="100"/>
        <v>#VALUE!</v>
      </c>
      <c r="F2124">
        <f t="shared" si="101"/>
        <v>0</v>
      </c>
    </row>
    <row r="2125" spans="4:6" x14ac:dyDescent="0.35">
      <c r="D2125">
        <f t="shared" si="99"/>
        <v>0</v>
      </c>
      <c r="E2125" t="e">
        <f t="shared" si="100"/>
        <v>#VALUE!</v>
      </c>
      <c r="F2125">
        <f t="shared" si="101"/>
        <v>0</v>
      </c>
    </row>
    <row r="2126" spans="4:6" x14ac:dyDescent="0.35">
      <c r="D2126">
        <f t="shared" si="99"/>
        <v>0</v>
      </c>
      <c r="E2126" t="e">
        <f t="shared" si="100"/>
        <v>#VALUE!</v>
      </c>
      <c r="F2126">
        <f t="shared" si="101"/>
        <v>0</v>
      </c>
    </row>
    <row r="2127" spans="4:6" x14ac:dyDescent="0.35">
      <c r="D2127">
        <f t="shared" si="99"/>
        <v>0</v>
      </c>
      <c r="E2127" t="e">
        <f t="shared" si="100"/>
        <v>#VALUE!</v>
      </c>
      <c r="F2127">
        <f t="shared" si="101"/>
        <v>0</v>
      </c>
    </row>
    <row r="2128" spans="4:6" x14ac:dyDescent="0.35">
      <c r="D2128">
        <f t="shared" si="99"/>
        <v>0</v>
      </c>
      <c r="E2128" t="e">
        <f t="shared" si="100"/>
        <v>#VALUE!</v>
      </c>
      <c r="F2128">
        <f t="shared" si="101"/>
        <v>0</v>
      </c>
    </row>
    <row r="2129" spans="4:6" x14ac:dyDescent="0.35">
      <c r="D2129">
        <f t="shared" si="99"/>
        <v>0</v>
      </c>
      <c r="E2129" t="e">
        <f t="shared" si="100"/>
        <v>#VALUE!</v>
      </c>
      <c r="F2129">
        <f t="shared" si="101"/>
        <v>0</v>
      </c>
    </row>
    <row r="2130" spans="4:6" x14ac:dyDescent="0.35">
      <c r="D2130">
        <f t="shared" si="99"/>
        <v>0</v>
      </c>
      <c r="E2130" t="e">
        <f t="shared" si="100"/>
        <v>#VALUE!</v>
      </c>
      <c r="F2130">
        <f t="shared" si="101"/>
        <v>0</v>
      </c>
    </row>
    <row r="2131" spans="4:6" x14ac:dyDescent="0.35">
      <c r="D2131">
        <f t="shared" si="99"/>
        <v>0</v>
      </c>
      <c r="E2131" t="e">
        <f t="shared" si="100"/>
        <v>#VALUE!</v>
      </c>
      <c r="F2131">
        <f t="shared" si="101"/>
        <v>0</v>
      </c>
    </row>
    <row r="2132" spans="4:6" x14ac:dyDescent="0.35">
      <c r="D2132">
        <f t="shared" si="99"/>
        <v>0</v>
      </c>
      <c r="E2132" t="e">
        <f t="shared" si="100"/>
        <v>#VALUE!</v>
      </c>
      <c r="F2132">
        <f t="shared" si="101"/>
        <v>0</v>
      </c>
    </row>
    <row r="2133" spans="4:6" x14ac:dyDescent="0.35">
      <c r="D2133">
        <f t="shared" si="99"/>
        <v>0</v>
      </c>
      <c r="E2133" t="e">
        <f t="shared" si="100"/>
        <v>#VALUE!</v>
      </c>
      <c r="F2133">
        <f t="shared" si="10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F2134"/>
  <sheetViews>
    <sheetView topLeftCell="A24" workbookViewId="0">
      <selection activeCell="D3" sqref="D3:F2134"/>
    </sheetView>
  </sheetViews>
  <sheetFormatPr defaultRowHeight="14.5" x14ac:dyDescent="0.35"/>
  <cols>
    <col min="1" max="1" width="183.7265625" bestFit="1" customWidth="1"/>
  </cols>
  <sheetData>
    <row r="3" spans="1:6" x14ac:dyDescent="0.35">
      <c r="A3" t="s">
        <v>1135</v>
      </c>
      <c r="B3">
        <v>21</v>
      </c>
      <c r="D3">
        <f>LEN(A3)</f>
        <v>67</v>
      </c>
      <c r="E3" t="str">
        <f>LEFT(A3,D3-12)</f>
        <v>„Pillich Ferenc Akadémia” Szakképző Iskola Kereskedelem</v>
      </c>
      <c r="F3">
        <f>B3</f>
        <v>21</v>
      </c>
    </row>
    <row r="4" spans="1:6" x14ac:dyDescent="0.35">
      <c r="A4" t="s">
        <v>1136</v>
      </c>
      <c r="B4">
        <v>51</v>
      </c>
      <c r="D4">
        <f t="shared" ref="D4:D67" si="0">LEN(A4)</f>
        <v>79</v>
      </c>
      <c r="E4" t="str">
        <f t="shared" ref="E4:E67" si="1">LEFT(A4,D4-12)</f>
        <v>„Pillich Ferenc Akadémia” Szakképző Iskola Mezőgazdaság és erdészet</v>
      </c>
      <c r="F4">
        <f t="shared" ref="F4:F67" si="2">B4</f>
        <v>51</v>
      </c>
    </row>
    <row r="5" spans="1:6" x14ac:dyDescent="0.35">
      <c r="A5" t="s">
        <v>1137</v>
      </c>
      <c r="B5">
        <v>221</v>
      </c>
      <c r="D5">
        <f t="shared" si="0"/>
        <v>75</v>
      </c>
      <c r="E5" t="str">
        <f t="shared" si="1"/>
        <v>ABAKUSZ Szakképző Iskola és Alapfokú Művészeti Iskola Építőipar</v>
      </c>
      <c r="F5">
        <f t="shared" si="2"/>
        <v>221</v>
      </c>
    </row>
    <row r="6" spans="1:6" x14ac:dyDescent="0.35">
      <c r="A6" t="s">
        <v>1138</v>
      </c>
      <c r="B6">
        <v>74</v>
      </c>
      <c r="D6">
        <f t="shared" si="0"/>
        <v>73</v>
      </c>
      <c r="E6" t="str">
        <f t="shared" si="1"/>
        <v>ABAKUSZ Szakképző Iskola és Alapfokú Művészeti Iskola Kreatív</v>
      </c>
      <c r="F6">
        <f t="shared" si="2"/>
        <v>74</v>
      </c>
    </row>
    <row r="7" spans="1:6" x14ac:dyDescent="0.35">
      <c r="A7" t="s">
        <v>1139</v>
      </c>
      <c r="B7">
        <v>133</v>
      </c>
      <c r="D7">
        <f t="shared" si="0"/>
        <v>75</v>
      </c>
      <c r="E7" t="str">
        <f t="shared" si="1"/>
        <v>ABAKUSZ Szakképző Iskola és Alapfokú Művészeti Iskola Szociális</v>
      </c>
      <c r="F7">
        <f t="shared" si="2"/>
        <v>133</v>
      </c>
    </row>
    <row r="8" spans="1:6" x14ac:dyDescent="0.35">
      <c r="A8" t="s">
        <v>1140</v>
      </c>
      <c r="B8">
        <v>14</v>
      </c>
      <c r="D8">
        <f t="shared" si="0"/>
        <v>131</v>
      </c>
      <c r="E8" t="str">
        <f t="shared" si="1"/>
        <v>Ajkai Gimnázium, Technikum, Szakképző Iskola, Általános Iskola, Sportiskola és Kollégium Elektronika és elektrotechnika</v>
      </c>
      <c r="F8">
        <f t="shared" si="2"/>
        <v>14</v>
      </c>
    </row>
    <row r="9" spans="1:6" x14ac:dyDescent="0.35">
      <c r="A9" t="s">
        <v>1141</v>
      </c>
      <c r="B9">
        <v>39</v>
      </c>
      <c r="D9">
        <f t="shared" si="0"/>
        <v>110</v>
      </c>
      <c r="E9" t="str">
        <f t="shared" si="1"/>
        <v>Ajkai Gimnázium, Technikum, Szakképző Iskola, Általános Iskola, Sportiskola és Kollégium Építőipar</v>
      </c>
      <c r="F9">
        <f t="shared" si="2"/>
        <v>39</v>
      </c>
    </row>
    <row r="10" spans="1:6" x14ac:dyDescent="0.35">
      <c r="A10" t="s">
        <v>1142</v>
      </c>
      <c r="B10">
        <v>20</v>
      </c>
      <c r="D10">
        <f t="shared" si="0"/>
        <v>117</v>
      </c>
      <c r="E10" t="str">
        <f t="shared" si="1"/>
        <v>Ajkai Gimnázium, Technikum, Szakképző Iskola, Általános Iskola, Sportiskola és Kollégium Fa- és bútoripar</v>
      </c>
      <c r="F10">
        <f t="shared" si="2"/>
        <v>20</v>
      </c>
    </row>
    <row r="11" spans="1:6" x14ac:dyDescent="0.35">
      <c r="A11" t="s">
        <v>1143</v>
      </c>
      <c r="B11">
        <v>61</v>
      </c>
      <c r="D11">
        <f t="shared" si="0"/>
        <v>127</v>
      </c>
      <c r="E11" t="str">
        <f t="shared" si="1"/>
        <v>Ajkai Gimnázium, Technikum, Szakképző Iskola, Általános Iskola, Sportiskola és Kollégium Gazdálkodás és menedzsment</v>
      </c>
      <c r="F11">
        <f t="shared" si="2"/>
        <v>61</v>
      </c>
    </row>
    <row r="12" spans="1:6" x14ac:dyDescent="0.35">
      <c r="A12" t="s">
        <v>1144</v>
      </c>
      <c r="B12">
        <v>88</v>
      </c>
      <c r="D12">
        <f t="shared" si="0"/>
        <v>109</v>
      </c>
      <c r="E12" t="str">
        <f t="shared" si="1"/>
        <v>Ajkai Gimnázium, Technikum, Szakképző Iskola, Általános Iskola, Sportiskola és Kollégium Gépészet</v>
      </c>
      <c r="F12">
        <f t="shared" si="2"/>
        <v>88</v>
      </c>
    </row>
    <row r="13" spans="1:6" x14ac:dyDescent="0.35">
      <c r="A13" t="s">
        <v>1145</v>
      </c>
      <c r="B13">
        <v>80</v>
      </c>
      <c r="D13">
        <f t="shared" si="0"/>
        <v>125</v>
      </c>
      <c r="E13" t="str">
        <f t="shared" si="1"/>
        <v>Ajkai Gimnázium, Technikum, Szakképző Iskola, Általános Iskola, Sportiskola és Kollégium Informatika és távközlés</v>
      </c>
      <c r="F13">
        <f t="shared" si="2"/>
        <v>80</v>
      </c>
    </row>
    <row r="14" spans="1:6" x14ac:dyDescent="0.35">
      <c r="A14" t="s">
        <v>1146</v>
      </c>
      <c r="B14">
        <v>10</v>
      </c>
      <c r="D14">
        <f t="shared" si="0"/>
        <v>113</v>
      </c>
      <c r="E14" t="str">
        <f t="shared" si="1"/>
        <v>Ajkai Gimnázium, Technikum, Szakképző Iskola, Általános Iskola, Sportiskola és Kollégium Kereskedelem</v>
      </c>
      <c r="F14">
        <f t="shared" si="2"/>
        <v>10</v>
      </c>
    </row>
    <row r="15" spans="1:6" x14ac:dyDescent="0.35">
      <c r="A15" t="s">
        <v>1147</v>
      </c>
      <c r="B15">
        <v>61</v>
      </c>
      <c r="D15">
        <f t="shared" si="0"/>
        <v>130</v>
      </c>
      <c r="E15" t="str">
        <f t="shared" si="1"/>
        <v>Ajkai Gimnázium, Technikum, Szakképző Iskola, Általános Iskola, Sportiskola és Kollégium Közlekedés és szállítmányozás</v>
      </c>
      <c r="F15">
        <f t="shared" si="2"/>
        <v>61</v>
      </c>
    </row>
    <row r="16" spans="1:6" x14ac:dyDescent="0.35">
      <c r="A16" t="s">
        <v>1148</v>
      </c>
      <c r="B16">
        <v>35</v>
      </c>
      <c r="D16">
        <f t="shared" si="0"/>
        <v>134</v>
      </c>
      <c r="E16" t="str">
        <f t="shared" si="1"/>
        <v>Ajkai Gimnázium, Technikum, Szakképző Iskola, Általános Iskola, Sportiskola és Kollégium Specializált gép- és járműgyártás</v>
      </c>
      <c r="F16">
        <f t="shared" si="2"/>
        <v>35</v>
      </c>
    </row>
    <row r="17" spans="1:6" x14ac:dyDescent="0.35">
      <c r="A17" t="s">
        <v>1149</v>
      </c>
      <c r="B17">
        <v>24</v>
      </c>
      <c r="D17">
        <f t="shared" si="0"/>
        <v>121</v>
      </c>
      <c r="E17" t="str">
        <f t="shared" si="1"/>
        <v>Alföldi ASzC Bársony István Mezőgazdasági Technikum, Szakképző Iskola és Kollégium Környezetvédelem és vízügy</v>
      </c>
      <c r="F17">
        <f t="shared" si="2"/>
        <v>24</v>
      </c>
    </row>
    <row r="18" spans="1:6" x14ac:dyDescent="0.35">
      <c r="A18" t="s">
        <v>1150</v>
      </c>
      <c r="B18">
        <v>260</v>
      </c>
      <c r="D18">
        <f t="shared" si="0"/>
        <v>119</v>
      </c>
      <c r="E18" t="str">
        <f t="shared" si="1"/>
        <v>Alföldi ASzC Bársony István Mezőgazdasági Technikum, Szakképző Iskola és Kollégium Mezőgazdaság és erdészet</v>
      </c>
      <c r="F18">
        <f t="shared" si="2"/>
        <v>260</v>
      </c>
    </row>
    <row r="19" spans="1:6" x14ac:dyDescent="0.35">
      <c r="A19" t="s">
        <v>1151</v>
      </c>
      <c r="B19">
        <v>4</v>
      </c>
      <c r="D19">
        <f t="shared" si="0"/>
        <v>93</v>
      </c>
      <c r="E19" t="str">
        <f t="shared" si="1"/>
        <v>Alföldi ASzC Bartha János Kertészeti Technikum és Szakképző Iskola Élelmiszeripar</v>
      </c>
      <c r="F19">
        <f t="shared" si="2"/>
        <v>4</v>
      </c>
    </row>
    <row r="20" spans="1:6" x14ac:dyDescent="0.35">
      <c r="A20" t="s">
        <v>1152</v>
      </c>
      <c r="B20">
        <v>52</v>
      </c>
      <c r="D20">
        <f t="shared" si="0"/>
        <v>103</v>
      </c>
      <c r="E20" t="str">
        <f t="shared" si="1"/>
        <v>Alföldi ASzC Bartha János Kertészeti Technikum és Szakképző Iskola Mezőgazdaság és erdészet</v>
      </c>
      <c r="F20">
        <f t="shared" si="2"/>
        <v>52</v>
      </c>
    </row>
    <row r="21" spans="1:6" x14ac:dyDescent="0.35">
      <c r="A21" t="s">
        <v>1153</v>
      </c>
      <c r="B21">
        <v>228</v>
      </c>
      <c r="D21">
        <f t="shared" si="0"/>
        <v>112</v>
      </c>
      <c r="E21" t="str">
        <f t="shared" si="1"/>
        <v>Alföldi ASzC Bedő Albert Erdészeti Technikum, Szakképző Iskola és Kollégium Mezőgazdaság és erdészet</v>
      </c>
      <c r="F21">
        <f t="shared" si="2"/>
        <v>228</v>
      </c>
    </row>
    <row r="22" spans="1:6" x14ac:dyDescent="0.35">
      <c r="A22" t="s">
        <v>1154</v>
      </c>
      <c r="B22">
        <v>96</v>
      </c>
      <c r="D22">
        <f t="shared" si="0"/>
        <v>127</v>
      </c>
      <c r="E22" t="str">
        <f t="shared" si="1"/>
        <v>Alföldi ASzC Bethlen Gábor Mezőgazdasági és Élelmiszeripari Technikum, Szakképző Iskola és Kollégium Élelmiszeripar</v>
      </c>
      <c r="F22">
        <f t="shared" si="2"/>
        <v>96</v>
      </c>
    </row>
    <row r="23" spans="1:6" x14ac:dyDescent="0.35">
      <c r="A23" t="s">
        <v>1155</v>
      </c>
      <c r="B23">
        <v>66</v>
      </c>
      <c r="D23">
        <f t="shared" si="0"/>
        <v>139</v>
      </c>
      <c r="E23" t="str">
        <f t="shared" si="1"/>
        <v>Alföldi ASzC Bethlen Gábor Mezőgazdasági és Élelmiszeripari Technikum, Szakképző Iskola és Kollégium Környezetvédelem és vízügy</v>
      </c>
      <c r="F23">
        <f t="shared" si="2"/>
        <v>66</v>
      </c>
    </row>
    <row r="24" spans="1:6" x14ac:dyDescent="0.35">
      <c r="A24" t="s">
        <v>1156</v>
      </c>
      <c r="B24">
        <v>151</v>
      </c>
      <c r="D24">
        <f t="shared" si="0"/>
        <v>137</v>
      </c>
      <c r="E24" t="str">
        <f t="shared" si="1"/>
        <v>Alföldi ASzC Bethlen Gábor Mezőgazdasági és Élelmiszeripari Technikum, Szakképző Iskola és Kollégium Mezőgazdaság és erdészet</v>
      </c>
      <c r="F24">
        <f t="shared" si="2"/>
        <v>151</v>
      </c>
    </row>
    <row r="25" spans="1:6" x14ac:dyDescent="0.35">
      <c r="A25" t="s">
        <v>1157</v>
      </c>
      <c r="B25">
        <v>67</v>
      </c>
      <c r="D25">
        <f t="shared" si="0"/>
        <v>98</v>
      </c>
      <c r="E25" t="str">
        <f t="shared" si="1"/>
        <v>Alföldi ASzC Fodor József Élelmiszeripari Technikum és Szakképző Iskola Élelmiszeripar</v>
      </c>
      <c r="F25">
        <f t="shared" si="2"/>
        <v>67</v>
      </c>
    </row>
    <row r="26" spans="1:6" x14ac:dyDescent="0.35">
      <c r="A26" t="s">
        <v>1158</v>
      </c>
      <c r="B26">
        <v>197</v>
      </c>
      <c r="D26">
        <f t="shared" si="0"/>
        <v>107</v>
      </c>
      <c r="E26" t="str">
        <f t="shared" si="1"/>
        <v>Alföldi ASzC Galamb József Mezőgazdasági Technikum és Szakképző Iskola Mezőgazdaság és erdészet</v>
      </c>
      <c r="F26">
        <f t="shared" si="2"/>
        <v>197</v>
      </c>
    </row>
    <row r="27" spans="1:6" x14ac:dyDescent="0.35">
      <c r="A27" t="s">
        <v>1159</v>
      </c>
      <c r="B27">
        <v>227</v>
      </c>
      <c r="D27">
        <f t="shared" si="0"/>
        <v>105</v>
      </c>
      <c r="E27" t="str">
        <f t="shared" si="1"/>
        <v>Alföldi ASzC Gregus Máté Mezőgazdasági Technikum és Szakképző Iskola Mezőgazdaság és erdészet</v>
      </c>
      <c r="F27">
        <f t="shared" si="2"/>
        <v>227</v>
      </c>
    </row>
    <row r="28" spans="1:6" x14ac:dyDescent="0.35">
      <c r="A28" t="s">
        <v>1160</v>
      </c>
      <c r="B28">
        <v>26</v>
      </c>
      <c r="D28">
        <f t="shared" si="0"/>
        <v>104</v>
      </c>
      <c r="E28" t="str">
        <f t="shared" si="1"/>
        <v>Alföldi ASzC Kenderesi Mezőgazdasági Technikum, Szakképző Iskola és Kollégium Élelmiszeripar</v>
      </c>
      <c r="F28">
        <f t="shared" si="2"/>
        <v>26</v>
      </c>
    </row>
    <row r="29" spans="1:6" x14ac:dyDescent="0.35">
      <c r="A29" t="s">
        <v>1161</v>
      </c>
      <c r="B29">
        <v>181</v>
      </c>
      <c r="D29">
        <f t="shared" si="0"/>
        <v>114</v>
      </c>
      <c r="E29" t="str">
        <f t="shared" si="1"/>
        <v>Alföldi ASzC Kenderesi Mezőgazdasági Technikum, Szakképző Iskola és Kollégium Mezőgazdaság és erdészet</v>
      </c>
      <c r="F29">
        <f t="shared" si="2"/>
        <v>181</v>
      </c>
    </row>
    <row r="30" spans="1:6" x14ac:dyDescent="0.35">
      <c r="A30" t="s">
        <v>1162</v>
      </c>
      <c r="B30">
        <v>37</v>
      </c>
      <c r="D30">
        <f t="shared" si="0"/>
        <v>110</v>
      </c>
      <c r="E30" t="str">
        <f t="shared" si="1"/>
        <v>Alföldi ASzC Kenderesi Mezőgazdasági Technikum, Szakképző Iskola és Kollégium Turizmus-vendéglátás</v>
      </c>
      <c r="F30">
        <f t="shared" si="2"/>
        <v>37</v>
      </c>
    </row>
    <row r="31" spans="1:6" x14ac:dyDescent="0.35">
      <c r="A31" t="s">
        <v>1163</v>
      </c>
      <c r="B31">
        <v>141</v>
      </c>
      <c r="D31">
        <f t="shared" si="0"/>
        <v>116</v>
      </c>
      <c r="E31" t="str">
        <f t="shared" si="1"/>
        <v>Alföldi ASzC Kétegyházai Mezőgazdasági Technikum, Szakképző Iskola és Kollégium Mezőgazdaság és erdészet</v>
      </c>
      <c r="F31">
        <f t="shared" si="2"/>
        <v>141</v>
      </c>
    </row>
    <row r="32" spans="1:6" x14ac:dyDescent="0.35">
      <c r="A32" t="s">
        <v>1164</v>
      </c>
      <c r="B32">
        <v>228</v>
      </c>
      <c r="D32">
        <f t="shared" si="0"/>
        <v>81</v>
      </c>
      <c r="E32" t="str">
        <f t="shared" si="1"/>
        <v>Alföldi ASzC Kiss Ferenc Erdészeti Technikum Mezőgazdaság és erdészet</v>
      </c>
      <c r="F32">
        <f t="shared" si="2"/>
        <v>228</v>
      </c>
    </row>
    <row r="33" spans="1:6" x14ac:dyDescent="0.35">
      <c r="A33" t="s">
        <v>1165</v>
      </c>
      <c r="B33">
        <v>191</v>
      </c>
      <c r="D33">
        <f t="shared" si="0"/>
        <v>111</v>
      </c>
      <c r="E33" t="str">
        <f t="shared" si="1"/>
        <v>Andrássy György Katolikus Közgazdasági Technikum, Gimnázium és Kollégium Gazdálkodás és menedzsment</v>
      </c>
      <c r="F33">
        <f t="shared" si="2"/>
        <v>191</v>
      </c>
    </row>
    <row r="34" spans="1:6" x14ac:dyDescent="0.35">
      <c r="A34" t="s">
        <v>1166</v>
      </c>
      <c r="B34">
        <v>148</v>
      </c>
      <c r="D34">
        <f t="shared" si="0"/>
        <v>114</v>
      </c>
      <c r="E34" t="str">
        <f t="shared" si="1"/>
        <v>Andrássy György Katolikus Közgazdasági Technikum, Gimnázium és Kollégium Közlekedés és szállítmányozás</v>
      </c>
      <c r="F34">
        <f t="shared" si="2"/>
        <v>148</v>
      </c>
    </row>
    <row r="35" spans="1:6" x14ac:dyDescent="0.35">
      <c r="A35" t="s">
        <v>1167</v>
      </c>
      <c r="B35">
        <v>137</v>
      </c>
      <c r="D35">
        <f t="shared" si="0"/>
        <v>105</v>
      </c>
      <c r="E35" t="str">
        <f t="shared" si="1"/>
        <v>Andrássy György Katolikus Közgazdasági Technikum, Gimnázium és Kollégium Turizmus-vendéglátás</v>
      </c>
      <c r="F35">
        <f t="shared" si="2"/>
        <v>137</v>
      </c>
    </row>
    <row r="36" spans="1:6" x14ac:dyDescent="0.35">
      <c r="A36" t="s">
        <v>1168</v>
      </c>
      <c r="B36">
        <v>30</v>
      </c>
      <c r="D36">
        <f t="shared" si="0"/>
        <v>102</v>
      </c>
      <c r="E36" t="str">
        <f t="shared" si="1"/>
        <v>Apáczai Csere János Általános Iskola, Gimnázium, Szakképző Iskola és Technikum Egészségügy</v>
      </c>
      <c r="F36">
        <f t="shared" si="2"/>
        <v>30</v>
      </c>
    </row>
    <row r="37" spans="1:6" x14ac:dyDescent="0.35">
      <c r="A37" t="s">
        <v>1169</v>
      </c>
      <c r="B37">
        <v>48</v>
      </c>
      <c r="D37">
        <f t="shared" si="0"/>
        <v>121</v>
      </c>
      <c r="E37" t="str">
        <f t="shared" si="1"/>
        <v>Apáczai Csere János Általános Iskola, Gimnázium, Szakképző Iskola és Technikum Elektronika és elektrotechnika</v>
      </c>
      <c r="F37">
        <f t="shared" si="2"/>
        <v>48</v>
      </c>
    </row>
    <row r="38" spans="1:6" x14ac:dyDescent="0.35">
      <c r="A38" t="s">
        <v>1170</v>
      </c>
      <c r="B38">
        <v>98</v>
      </c>
      <c r="D38">
        <f t="shared" si="0"/>
        <v>105</v>
      </c>
      <c r="E38" t="str">
        <f t="shared" si="1"/>
        <v>Apáczai Csere János Általános Iskola, Gimnázium, Szakképző Iskola és Technikum Élelmiszeripar</v>
      </c>
      <c r="F38">
        <f t="shared" si="2"/>
        <v>98</v>
      </c>
    </row>
    <row r="39" spans="1:6" x14ac:dyDescent="0.35">
      <c r="A39" t="s">
        <v>1171</v>
      </c>
      <c r="B39">
        <v>62</v>
      </c>
      <c r="D39">
        <f t="shared" si="0"/>
        <v>99</v>
      </c>
      <c r="E39" t="str">
        <f t="shared" si="1"/>
        <v>Apáczai Csere János Általános Iskola, Gimnázium, Szakképző Iskola és Technikum Gépészet</v>
      </c>
      <c r="F39">
        <f t="shared" si="2"/>
        <v>62</v>
      </c>
    </row>
    <row r="40" spans="1:6" x14ac:dyDescent="0.35">
      <c r="A40" t="s">
        <v>1172</v>
      </c>
      <c r="B40">
        <v>70</v>
      </c>
      <c r="D40">
        <f t="shared" si="0"/>
        <v>77</v>
      </c>
      <c r="E40" t="str">
        <f t="shared" si="1"/>
        <v>Bajai SZC Bányai Júlia Technikum és Szakképző Iskola Kereskedelem</v>
      </c>
      <c r="F40">
        <f t="shared" si="2"/>
        <v>70</v>
      </c>
    </row>
    <row r="41" spans="1:6" x14ac:dyDescent="0.35">
      <c r="A41" t="s">
        <v>1173</v>
      </c>
      <c r="B41">
        <v>267</v>
      </c>
      <c r="D41">
        <f t="shared" si="0"/>
        <v>85</v>
      </c>
      <c r="E41" t="str">
        <f t="shared" si="1"/>
        <v>Bajai SZC Bányai Júlia Technikum és Szakképző Iskola Turizmus-vendéglátás</v>
      </c>
      <c r="F41">
        <f t="shared" si="2"/>
        <v>267</v>
      </c>
    </row>
    <row r="42" spans="1:6" x14ac:dyDescent="0.35">
      <c r="A42" t="s">
        <v>1174</v>
      </c>
      <c r="B42">
        <v>39</v>
      </c>
      <c r="D42">
        <f t="shared" si="0"/>
        <v>76</v>
      </c>
      <c r="E42" t="str">
        <f t="shared" si="1"/>
        <v>Bajai SZC Jelky András Technikum és Szakképző Iskola Egészségügy</v>
      </c>
      <c r="F42">
        <f t="shared" si="2"/>
        <v>39</v>
      </c>
    </row>
    <row r="43" spans="1:6" x14ac:dyDescent="0.35">
      <c r="A43" t="s">
        <v>1175</v>
      </c>
      <c r="B43">
        <v>56</v>
      </c>
      <c r="D43">
        <f t="shared" si="0"/>
        <v>95</v>
      </c>
      <c r="E43" t="str">
        <f t="shared" si="1"/>
        <v>Bajai SZC Jelky András Technikum és Szakképző Iskola Elektronika és elektrotechnika</v>
      </c>
      <c r="F43">
        <f t="shared" si="2"/>
        <v>56</v>
      </c>
    </row>
    <row r="44" spans="1:6" x14ac:dyDescent="0.35">
      <c r="A44" t="s">
        <v>1176</v>
      </c>
      <c r="B44">
        <v>67</v>
      </c>
      <c r="D44">
        <f t="shared" si="0"/>
        <v>74</v>
      </c>
      <c r="E44" t="str">
        <f t="shared" si="1"/>
        <v>Bajai SZC Jelky András Technikum és Szakképző Iskola Építőipar</v>
      </c>
      <c r="F44">
        <f t="shared" si="2"/>
        <v>67</v>
      </c>
    </row>
    <row r="45" spans="1:6" x14ac:dyDescent="0.35">
      <c r="A45" t="s">
        <v>1177</v>
      </c>
      <c r="B45">
        <v>70</v>
      </c>
      <c r="D45">
        <f t="shared" si="0"/>
        <v>81</v>
      </c>
      <c r="E45" t="str">
        <f t="shared" si="1"/>
        <v>Bajai SZC Jelky András Technikum és Szakképző Iskola Fa- és bútoripar</v>
      </c>
      <c r="F45">
        <f t="shared" si="2"/>
        <v>70</v>
      </c>
    </row>
    <row r="46" spans="1:6" x14ac:dyDescent="0.35">
      <c r="A46" t="s">
        <v>1178</v>
      </c>
      <c r="B46">
        <v>33</v>
      </c>
      <c r="D46">
        <f t="shared" si="0"/>
        <v>73</v>
      </c>
      <c r="E46" t="str">
        <f t="shared" si="1"/>
        <v>Bajai SZC Jelky András Technikum és Szakképző Iskola Gépészet</v>
      </c>
      <c r="F46">
        <f t="shared" si="2"/>
        <v>33</v>
      </c>
    </row>
    <row r="47" spans="1:6" x14ac:dyDescent="0.35">
      <c r="A47" t="s">
        <v>1179</v>
      </c>
      <c r="B47">
        <v>69</v>
      </c>
      <c r="D47">
        <f t="shared" si="0"/>
        <v>72</v>
      </c>
      <c r="E47" t="str">
        <f t="shared" si="1"/>
        <v>Bajai SZC Jelky András Technikum és Szakképző Iskola Kreatív</v>
      </c>
      <c r="F47">
        <f t="shared" si="2"/>
        <v>69</v>
      </c>
    </row>
    <row r="48" spans="1:6" x14ac:dyDescent="0.35">
      <c r="A48" t="s">
        <v>1180</v>
      </c>
      <c r="B48">
        <v>93</v>
      </c>
      <c r="D48">
        <f t="shared" si="0"/>
        <v>98</v>
      </c>
      <c r="E48" t="str">
        <f t="shared" si="1"/>
        <v>Bajai SZC Jelky András Technikum és Szakképző Iskola Specializált gép- és járműgyártás</v>
      </c>
      <c r="F48">
        <f t="shared" si="2"/>
        <v>93</v>
      </c>
    </row>
    <row r="49" spans="1:6" x14ac:dyDescent="0.35">
      <c r="A49" t="s">
        <v>1181</v>
      </c>
      <c r="B49">
        <v>94</v>
      </c>
      <c r="D49">
        <f t="shared" si="0"/>
        <v>74</v>
      </c>
      <c r="E49" t="str">
        <f t="shared" si="1"/>
        <v>Bajai SZC Jelky András Technikum és Szakképző Iskola Szépészet</v>
      </c>
      <c r="F49">
        <f t="shared" si="2"/>
        <v>94</v>
      </c>
    </row>
    <row r="50" spans="1:6" x14ac:dyDescent="0.35">
      <c r="A50" t="s">
        <v>1182</v>
      </c>
      <c r="B50">
        <v>26</v>
      </c>
      <c r="D50">
        <f t="shared" si="0"/>
        <v>74</v>
      </c>
      <c r="E50" t="str">
        <f t="shared" si="1"/>
        <v>Bajai SZC Jelky András Technikum és Szakképző Iskola Szociális</v>
      </c>
      <c r="F50">
        <f t="shared" si="2"/>
        <v>26</v>
      </c>
    </row>
    <row r="51" spans="1:6" x14ac:dyDescent="0.35">
      <c r="A51" t="s">
        <v>1183</v>
      </c>
      <c r="B51">
        <v>27</v>
      </c>
      <c r="D51">
        <f t="shared" si="0"/>
        <v>81</v>
      </c>
      <c r="E51" t="str">
        <f t="shared" si="1"/>
        <v>Bajai SZC Kalocsai Dózsa György Technikum és Kollégium Élelmiszeripar</v>
      </c>
      <c r="F51">
        <f t="shared" si="2"/>
        <v>27</v>
      </c>
    </row>
    <row r="52" spans="1:6" x14ac:dyDescent="0.35">
      <c r="A52" t="s">
        <v>1184</v>
      </c>
      <c r="B52">
        <v>20</v>
      </c>
      <c r="D52">
        <f t="shared" si="0"/>
        <v>93</v>
      </c>
      <c r="E52" t="str">
        <f t="shared" si="1"/>
        <v>Bajai SZC Kalocsai Dózsa György Technikum és Kollégium Gazdálkodás és menedzsment</v>
      </c>
      <c r="F52">
        <f t="shared" si="2"/>
        <v>20</v>
      </c>
    </row>
    <row r="53" spans="1:6" x14ac:dyDescent="0.35">
      <c r="A53" t="s">
        <v>1185</v>
      </c>
      <c r="B53">
        <v>78</v>
      </c>
      <c r="D53">
        <f t="shared" si="0"/>
        <v>75</v>
      </c>
      <c r="E53" t="str">
        <f t="shared" si="1"/>
        <v>Bajai SZC Kalocsai Dózsa György Technikum és Kollégium Gépészet</v>
      </c>
      <c r="F53">
        <f t="shared" si="2"/>
        <v>78</v>
      </c>
    </row>
    <row r="54" spans="1:6" x14ac:dyDescent="0.35">
      <c r="A54" t="s">
        <v>1186</v>
      </c>
      <c r="B54">
        <v>104</v>
      </c>
      <c r="D54">
        <f t="shared" si="0"/>
        <v>91</v>
      </c>
      <c r="E54" t="str">
        <f t="shared" si="1"/>
        <v>Bajai SZC Kalocsai Dózsa György Technikum és Kollégium Informatika és távközlés</v>
      </c>
      <c r="F54">
        <f t="shared" si="2"/>
        <v>104</v>
      </c>
    </row>
    <row r="55" spans="1:6" x14ac:dyDescent="0.35">
      <c r="A55" t="s">
        <v>1187</v>
      </c>
      <c r="B55">
        <v>127</v>
      </c>
      <c r="D55">
        <f t="shared" si="0"/>
        <v>92</v>
      </c>
      <c r="E55" t="str">
        <f t="shared" si="1"/>
        <v>Bajai SZC Kalocsai Dózsa György Technikum és Kollégium Rendészet és közszolgálat</v>
      </c>
      <c r="F55">
        <f t="shared" si="2"/>
        <v>127</v>
      </c>
    </row>
    <row r="56" spans="1:6" x14ac:dyDescent="0.35">
      <c r="A56" t="s">
        <v>1188</v>
      </c>
      <c r="B56">
        <v>38</v>
      </c>
      <c r="D56">
        <f t="shared" si="0"/>
        <v>76</v>
      </c>
      <c r="E56" t="str">
        <f t="shared" si="1"/>
        <v>Bajai SZC Kalocsai Dózsa György Technikum és Kollégium Szépészet</v>
      </c>
      <c r="F56">
        <f t="shared" si="2"/>
        <v>38</v>
      </c>
    </row>
    <row r="57" spans="1:6" x14ac:dyDescent="0.35">
      <c r="A57" t="s">
        <v>1189</v>
      </c>
      <c r="B57">
        <v>9</v>
      </c>
      <c r="D57">
        <f t="shared" si="0"/>
        <v>87</v>
      </c>
      <c r="E57" t="str">
        <f t="shared" si="1"/>
        <v>Bajai SZC Kalocsai Dózsa György Technikum és Kollégium Turizmus-vendéglátás</v>
      </c>
      <c r="F57">
        <f t="shared" si="2"/>
        <v>9</v>
      </c>
    </row>
    <row r="58" spans="1:6" x14ac:dyDescent="0.35">
      <c r="A58" t="s">
        <v>1190</v>
      </c>
      <c r="B58">
        <v>34</v>
      </c>
      <c r="D58">
        <f t="shared" si="0"/>
        <v>61</v>
      </c>
      <c r="E58" t="str">
        <f t="shared" si="1"/>
        <v>Bajai SZC Kossuth Zsuzsanna Technikum Egészségügy</v>
      </c>
      <c r="F58">
        <f t="shared" si="2"/>
        <v>34</v>
      </c>
    </row>
    <row r="59" spans="1:6" x14ac:dyDescent="0.35">
      <c r="A59" t="s">
        <v>1191</v>
      </c>
      <c r="B59">
        <v>133</v>
      </c>
      <c r="D59">
        <f t="shared" si="0"/>
        <v>70</v>
      </c>
      <c r="E59" t="str">
        <f t="shared" si="1"/>
        <v>Bajai SZC Kossuth Zsuzsanna Technikum Turizmus-vendéglátás</v>
      </c>
      <c r="F59">
        <f t="shared" si="2"/>
        <v>133</v>
      </c>
    </row>
    <row r="60" spans="1:6" x14ac:dyDescent="0.35">
      <c r="A60" t="s">
        <v>1192</v>
      </c>
      <c r="B60">
        <v>232</v>
      </c>
      <c r="D60">
        <f t="shared" si="0"/>
        <v>70</v>
      </c>
      <c r="E60" t="str">
        <f t="shared" si="1"/>
        <v>Bajai SZC Türr István Technikum Gazdálkodás és menedzsment</v>
      </c>
      <c r="F60">
        <f t="shared" si="2"/>
        <v>232</v>
      </c>
    </row>
    <row r="61" spans="1:6" x14ac:dyDescent="0.35">
      <c r="A61" t="s">
        <v>1193</v>
      </c>
      <c r="B61">
        <v>196</v>
      </c>
      <c r="D61">
        <f t="shared" si="0"/>
        <v>68</v>
      </c>
      <c r="E61" t="str">
        <f t="shared" si="1"/>
        <v>Bajai SZC Türr István Technikum Informatika és távközlés</v>
      </c>
      <c r="F61">
        <f t="shared" si="2"/>
        <v>196</v>
      </c>
    </row>
    <row r="62" spans="1:6" x14ac:dyDescent="0.35">
      <c r="A62" t="s">
        <v>1194</v>
      </c>
      <c r="B62">
        <v>120</v>
      </c>
      <c r="D62">
        <f t="shared" si="0"/>
        <v>73</v>
      </c>
      <c r="E62" t="str">
        <f t="shared" si="1"/>
        <v>Bajai SZC Türr István Technikum Közlekedés és szállítmányozás</v>
      </c>
      <c r="F62">
        <f t="shared" si="2"/>
        <v>120</v>
      </c>
    </row>
    <row r="63" spans="1:6" x14ac:dyDescent="0.35">
      <c r="A63" t="s">
        <v>1195</v>
      </c>
      <c r="B63">
        <v>22</v>
      </c>
      <c r="D63">
        <f t="shared" si="0"/>
        <v>35</v>
      </c>
      <c r="E63" t="str">
        <f t="shared" si="1"/>
        <v>Bajai SZC Türr István T</v>
      </c>
      <c r="F63">
        <f t="shared" si="2"/>
        <v>22</v>
      </c>
    </row>
    <row r="64" spans="1:6" x14ac:dyDescent="0.35">
      <c r="A64" t="s">
        <v>1196</v>
      </c>
      <c r="B64">
        <v>67</v>
      </c>
      <c r="D64">
        <f t="shared" si="0"/>
        <v>107</v>
      </c>
      <c r="E64" t="str">
        <f t="shared" si="1"/>
        <v>Baranya Megyei SZC Angster József Szakképző Iskola és Szakiskola Elektronika és elektrotechnika</v>
      </c>
      <c r="F64">
        <f t="shared" si="2"/>
        <v>67</v>
      </c>
    </row>
    <row r="65" spans="1:6" x14ac:dyDescent="0.35">
      <c r="A65" t="s">
        <v>1197</v>
      </c>
      <c r="B65">
        <v>53</v>
      </c>
      <c r="D65">
        <f t="shared" si="0"/>
        <v>84</v>
      </c>
      <c r="E65" t="str">
        <f t="shared" si="1"/>
        <v>Baranya Megyei SZC Angster József Szakképző Iskola és Szakiskola Előkész</v>
      </c>
      <c r="F65">
        <f t="shared" si="2"/>
        <v>53</v>
      </c>
    </row>
    <row r="66" spans="1:6" x14ac:dyDescent="0.35">
      <c r="A66" t="s">
        <v>1198</v>
      </c>
      <c r="B66">
        <v>106</v>
      </c>
      <c r="D66">
        <f t="shared" si="0"/>
        <v>85</v>
      </c>
      <c r="E66" t="str">
        <f t="shared" si="1"/>
        <v>Baranya Megyei SZC Angster József Szakképző Iskola és Szakiskola Gépészet</v>
      </c>
      <c r="F66">
        <f t="shared" si="2"/>
        <v>106</v>
      </c>
    </row>
    <row r="67" spans="1:6" x14ac:dyDescent="0.35">
      <c r="A67" t="s">
        <v>1199</v>
      </c>
      <c r="B67">
        <v>17</v>
      </c>
      <c r="D67">
        <f t="shared" si="0"/>
        <v>84</v>
      </c>
      <c r="E67" t="str">
        <f t="shared" si="1"/>
        <v>Baranya Megyei SZC Angster József Szakképző Iskola és Szakiskola Kreatív</v>
      </c>
      <c r="F67">
        <f t="shared" si="2"/>
        <v>17</v>
      </c>
    </row>
    <row r="68" spans="1:6" x14ac:dyDescent="0.35">
      <c r="A68" t="s">
        <v>1200</v>
      </c>
      <c r="B68">
        <v>241</v>
      </c>
      <c r="D68">
        <f t="shared" ref="D68:D131" si="3">LEN(A68)</f>
        <v>110</v>
      </c>
      <c r="E68" t="str">
        <f t="shared" ref="E68:E131" si="4">LEFT(A68,D68-12)</f>
        <v>Baranya Megyei SZC Angster József Szakképző Iskola és Szakiskola Specializált gép- és járműgyártás</v>
      </c>
      <c r="F68">
        <f t="shared" ref="F68:F131" si="5">B68</f>
        <v>241</v>
      </c>
    </row>
    <row r="69" spans="1:6" x14ac:dyDescent="0.35">
      <c r="A69" t="s">
        <v>1201</v>
      </c>
      <c r="B69">
        <v>7</v>
      </c>
      <c r="D69">
        <f t="shared" si="3"/>
        <v>88</v>
      </c>
      <c r="E69" t="str">
        <f t="shared" si="4"/>
        <v>Baranya Megyei SZC Garai Miklós Technikum és Szakképző Iskola Élelmiszeripar</v>
      </c>
      <c r="F69">
        <f t="shared" si="5"/>
        <v>7</v>
      </c>
    </row>
    <row r="70" spans="1:6" x14ac:dyDescent="0.35">
      <c r="A70" t="s">
        <v>1202</v>
      </c>
      <c r="B70">
        <v>6</v>
      </c>
      <c r="D70">
        <f t="shared" si="3"/>
        <v>81</v>
      </c>
      <c r="E70" t="str">
        <f t="shared" si="4"/>
        <v>Baranya Megyei SZC Garai Miklós Technikum és Szakképző Iskola Előkész</v>
      </c>
      <c r="F70">
        <f t="shared" si="5"/>
        <v>6</v>
      </c>
    </row>
    <row r="71" spans="1:6" x14ac:dyDescent="0.35">
      <c r="A71" t="s">
        <v>1203</v>
      </c>
      <c r="B71">
        <v>25</v>
      </c>
      <c r="D71">
        <f t="shared" si="3"/>
        <v>82</v>
      </c>
      <c r="E71" t="str">
        <f t="shared" si="4"/>
        <v>Baranya Megyei SZC Garai Miklós Technikum és Szakképző Iskola Gépészet</v>
      </c>
      <c r="F71">
        <f t="shared" si="5"/>
        <v>25</v>
      </c>
    </row>
    <row r="72" spans="1:6" x14ac:dyDescent="0.35">
      <c r="A72" t="s">
        <v>1204</v>
      </c>
      <c r="B72">
        <v>52</v>
      </c>
      <c r="D72">
        <f t="shared" si="3"/>
        <v>86</v>
      </c>
      <c r="E72" t="str">
        <f t="shared" si="4"/>
        <v>Baranya Megyei SZC Garai Miklós Technikum és Szakképző Iskola Kereskedelem</v>
      </c>
      <c r="F72">
        <f t="shared" si="5"/>
        <v>52</v>
      </c>
    </row>
    <row r="73" spans="1:6" x14ac:dyDescent="0.35">
      <c r="A73" t="s">
        <v>1205</v>
      </c>
      <c r="B73">
        <v>89</v>
      </c>
      <c r="D73">
        <f t="shared" si="3"/>
        <v>94</v>
      </c>
      <c r="E73" t="str">
        <f t="shared" si="4"/>
        <v>Baranya Megyei SZC Garai Miklós Technikum és Szakképző Iskola Turizmus-vendéglátás</v>
      </c>
      <c r="F73">
        <f t="shared" si="5"/>
        <v>89</v>
      </c>
    </row>
    <row r="74" spans="1:6" x14ac:dyDescent="0.35">
      <c r="A74" t="s">
        <v>1206</v>
      </c>
      <c r="B74">
        <v>45</v>
      </c>
      <c r="D74">
        <f t="shared" si="3"/>
        <v>77</v>
      </c>
      <c r="E74" t="str">
        <f t="shared" si="4"/>
        <v>Baranya Megyei SZC II. Béla Technikum és Kollégium Élelmiszeripar</v>
      </c>
      <c r="F74">
        <f t="shared" si="5"/>
        <v>45</v>
      </c>
    </row>
    <row r="75" spans="1:6" x14ac:dyDescent="0.35">
      <c r="A75" t="s">
        <v>1207</v>
      </c>
      <c r="B75">
        <v>212</v>
      </c>
      <c r="D75">
        <f t="shared" si="3"/>
        <v>88</v>
      </c>
      <c r="E75" t="str">
        <f t="shared" si="4"/>
        <v>Baranya Megyei SZC II. Béla Technikum és Kollégium Rendészet és közszolgálat</v>
      </c>
      <c r="F75">
        <f t="shared" si="5"/>
        <v>212</v>
      </c>
    </row>
    <row r="76" spans="1:6" x14ac:dyDescent="0.35">
      <c r="A76" t="s">
        <v>1208</v>
      </c>
      <c r="B76">
        <v>7</v>
      </c>
      <c r="D76">
        <f t="shared" si="3"/>
        <v>86</v>
      </c>
      <c r="E76" t="str">
        <f t="shared" si="4"/>
        <v>Baranya Megyei SZC Komlói Technikum, Szakképző Iskola és Kollégium Előkész</v>
      </c>
      <c r="F76">
        <f t="shared" si="5"/>
        <v>7</v>
      </c>
    </row>
    <row r="77" spans="1:6" x14ac:dyDescent="0.35">
      <c r="A77" t="s">
        <v>1209</v>
      </c>
      <c r="B77">
        <v>27</v>
      </c>
      <c r="D77">
        <f t="shared" si="3"/>
        <v>105</v>
      </c>
      <c r="E77" t="str">
        <f t="shared" si="4"/>
        <v>Baranya Megyei SZC Komlói Technikum, Szakképző Iskola és Kollégium Gazdálkodás és menedzsment</v>
      </c>
      <c r="F77">
        <f t="shared" si="5"/>
        <v>27</v>
      </c>
    </row>
    <row r="78" spans="1:6" x14ac:dyDescent="0.35">
      <c r="A78" t="s">
        <v>1210</v>
      </c>
      <c r="B78">
        <v>84</v>
      </c>
      <c r="D78">
        <f t="shared" si="3"/>
        <v>87</v>
      </c>
      <c r="E78" t="str">
        <f t="shared" si="4"/>
        <v>Baranya Megyei SZC Komlói Technikum, Szakképző Iskola és Kollégium Gépészet</v>
      </c>
      <c r="F78">
        <f t="shared" si="5"/>
        <v>84</v>
      </c>
    </row>
    <row r="79" spans="1:6" x14ac:dyDescent="0.35">
      <c r="A79" t="s">
        <v>1211</v>
      </c>
      <c r="B79">
        <v>79</v>
      </c>
      <c r="D79">
        <f t="shared" si="3"/>
        <v>103</v>
      </c>
      <c r="E79" t="str">
        <f t="shared" si="4"/>
        <v>Baranya Megyei SZC Komlói Technikum, Szakképző Iskola és Kollégium Informatika és távközlés</v>
      </c>
      <c r="F79">
        <f t="shared" si="5"/>
        <v>79</v>
      </c>
    </row>
    <row r="80" spans="1:6" x14ac:dyDescent="0.35">
      <c r="A80" t="s">
        <v>1212</v>
      </c>
      <c r="B80">
        <v>72</v>
      </c>
      <c r="D80">
        <f t="shared" si="3"/>
        <v>91</v>
      </c>
      <c r="E80" t="str">
        <f t="shared" si="4"/>
        <v>Baranya Megyei SZC Komlói Technikum, Szakképző Iskola és Kollégium Kereskedelem</v>
      </c>
      <c r="F80">
        <f t="shared" si="5"/>
        <v>72</v>
      </c>
    </row>
    <row r="81" spans="1:6" x14ac:dyDescent="0.35">
      <c r="A81" t="s">
        <v>1213</v>
      </c>
      <c r="B81">
        <v>19</v>
      </c>
      <c r="D81">
        <f t="shared" si="3"/>
        <v>108</v>
      </c>
      <c r="E81" t="str">
        <f t="shared" si="4"/>
        <v>Baranya Megyei SZC Komlói Technikum, Szakképző Iskola és Kollégium Közlekedés és szállítmányozás</v>
      </c>
      <c r="F81">
        <f t="shared" si="5"/>
        <v>19</v>
      </c>
    </row>
    <row r="82" spans="1:6" x14ac:dyDescent="0.35">
      <c r="A82" t="s">
        <v>1214</v>
      </c>
      <c r="B82">
        <v>59</v>
      </c>
      <c r="D82">
        <f t="shared" si="3"/>
        <v>88</v>
      </c>
      <c r="E82" t="str">
        <f t="shared" si="4"/>
        <v>Baranya Megyei SZC Komlói Technikum, Szakképző Iskola és Kollégium Szociális</v>
      </c>
      <c r="F82">
        <f t="shared" si="5"/>
        <v>59</v>
      </c>
    </row>
    <row r="83" spans="1:6" x14ac:dyDescent="0.35">
      <c r="A83" t="s">
        <v>1215</v>
      </c>
      <c r="B83">
        <v>19</v>
      </c>
      <c r="D83">
        <f t="shared" si="3"/>
        <v>98</v>
      </c>
      <c r="E83" t="str">
        <f t="shared" si="4"/>
        <v>Baranya Megyei SZC Mohácsi Radnóti Miklós Technikum és Szakképző Iskola Élelmiszeripar</v>
      </c>
      <c r="F83">
        <f t="shared" si="5"/>
        <v>19</v>
      </c>
    </row>
    <row r="84" spans="1:6" x14ac:dyDescent="0.35">
      <c r="A84" t="s">
        <v>1216</v>
      </c>
      <c r="B84">
        <v>23</v>
      </c>
      <c r="D84">
        <f t="shared" si="3"/>
        <v>100</v>
      </c>
      <c r="E84" t="str">
        <f t="shared" si="4"/>
        <v>Baranya Megyei SZC Mohácsi Radnóti Miklós Technikum és Szakképző Iskola Fa- és bútoripar</v>
      </c>
      <c r="F84">
        <f t="shared" si="5"/>
        <v>23</v>
      </c>
    </row>
    <row r="85" spans="1:6" x14ac:dyDescent="0.35">
      <c r="A85" t="s">
        <v>1217</v>
      </c>
      <c r="B85">
        <v>25</v>
      </c>
      <c r="D85">
        <f t="shared" si="3"/>
        <v>92</v>
      </c>
      <c r="E85" t="str">
        <f t="shared" si="4"/>
        <v>Baranya Megyei SZC Mohácsi Radnóti Miklós Technikum és Szakképző Iskola Gépészet</v>
      </c>
      <c r="F85">
        <f t="shared" si="5"/>
        <v>25</v>
      </c>
    </row>
    <row r="86" spans="1:6" x14ac:dyDescent="0.35">
      <c r="A86" t="s">
        <v>1218</v>
      </c>
      <c r="B86">
        <v>76</v>
      </c>
      <c r="D86">
        <f t="shared" si="3"/>
        <v>108</v>
      </c>
      <c r="E86" t="str">
        <f t="shared" si="4"/>
        <v>Baranya Megyei SZC Mohácsi Radnóti Miklós Technikum és Szakképző Iskola Informatika és távközlés</v>
      </c>
      <c r="F86">
        <f t="shared" si="5"/>
        <v>76</v>
      </c>
    </row>
    <row r="87" spans="1:6" x14ac:dyDescent="0.35">
      <c r="A87" t="s">
        <v>1219</v>
      </c>
      <c r="B87">
        <v>46</v>
      </c>
      <c r="D87">
        <f t="shared" si="3"/>
        <v>96</v>
      </c>
      <c r="E87" t="str">
        <f t="shared" si="4"/>
        <v>Baranya Megyei SZC Mohácsi Radnóti Miklós Technikum és Szakképző Iskola Kereskedelem</v>
      </c>
      <c r="F87">
        <f t="shared" si="5"/>
        <v>46</v>
      </c>
    </row>
    <row r="88" spans="1:6" x14ac:dyDescent="0.35">
      <c r="A88" t="s">
        <v>1220</v>
      </c>
      <c r="B88">
        <v>138</v>
      </c>
      <c r="D88">
        <f t="shared" si="3"/>
        <v>109</v>
      </c>
      <c r="E88" t="str">
        <f t="shared" si="4"/>
        <v>Baranya Megyei SZC Mohácsi Radnóti Miklós Technikum és Szakképző Iskola Rendészet és közszolgálat</v>
      </c>
      <c r="F88">
        <f t="shared" si="5"/>
        <v>138</v>
      </c>
    </row>
    <row r="89" spans="1:6" x14ac:dyDescent="0.35">
      <c r="A89" t="s">
        <v>1221</v>
      </c>
      <c r="B89">
        <v>12</v>
      </c>
      <c r="D89">
        <f t="shared" si="3"/>
        <v>93</v>
      </c>
      <c r="E89" t="str">
        <f t="shared" si="4"/>
        <v>Baranya Megyei SZC Mohácsi Radnóti Miklós Technikum és Szakképző Iskola Szociális</v>
      </c>
      <c r="F89">
        <f t="shared" si="5"/>
        <v>12</v>
      </c>
    </row>
    <row r="90" spans="1:6" x14ac:dyDescent="0.35">
      <c r="A90" t="s">
        <v>1222</v>
      </c>
      <c r="B90">
        <v>86</v>
      </c>
      <c r="D90">
        <f t="shared" si="3"/>
        <v>104</v>
      </c>
      <c r="E90" t="str">
        <f t="shared" si="4"/>
        <v>Baranya Megyei SZC Mohácsi Radnóti Miklós Technikum és Szakképző Iskola Turizmus-vendéglátás</v>
      </c>
      <c r="F90">
        <f t="shared" si="5"/>
        <v>86</v>
      </c>
    </row>
    <row r="91" spans="1:6" x14ac:dyDescent="0.35">
      <c r="A91" t="s">
        <v>1223</v>
      </c>
      <c r="B91">
        <v>374</v>
      </c>
      <c r="D91">
        <f t="shared" si="3"/>
        <v>78</v>
      </c>
      <c r="E91" t="str">
        <f t="shared" si="4"/>
        <v>Baranya Megyei SZC Pollack Mihály Technikum és Kollégium Építőipar</v>
      </c>
      <c r="F91">
        <f t="shared" si="5"/>
        <v>374</v>
      </c>
    </row>
    <row r="92" spans="1:6" x14ac:dyDescent="0.35">
      <c r="A92" t="s">
        <v>1224</v>
      </c>
      <c r="B92">
        <v>72</v>
      </c>
      <c r="D92">
        <f t="shared" si="3"/>
        <v>93</v>
      </c>
      <c r="E92" t="str">
        <f t="shared" si="4"/>
        <v>Baranya Megyei SZC Pollack Mihály Technikum és Kollégium Mezőgazdaság és erdészet</v>
      </c>
      <c r="F92">
        <f t="shared" si="5"/>
        <v>72</v>
      </c>
    </row>
    <row r="93" spans="1:6" x14ac:dyDescent="0.35">
      <c r="A93" t="s">
        <v>1225</v>
      </c>
      <c r="B93">
        <v>132</v>
      </c>
      <c r="D93">
        <f t="shared" si="3"/>
        <v>77</v>
      </c>
      <c r="E93" t="str">
        <f t="shared" si="4"/>
        <v>Baranya Megyei SZC Pollack Mihály Technikum és Kollégium Vegyipar</v>
      </c>
      <c r="F93">
        <f t="shared" si="5"/>
        <v>132</v>
      </c>
    </row>
    <row r="94" spans="1:6" x14ac:dyDescent="0.35">
      <c r="A94" t="s">
        <v>1226</v>
      </c>
      <c r="B94">
        <v>267</v>
      </c>
      <c r="D94">
        <f t="shared" si="3"/>
        <v>95</v>
      </c>
      <c r="E94" t="str">
        <f t="shared" si="4"/>
        <v>Baranya Megyei SZC Radnóti Miklós Közgazdasági Technikum Gazdálkodás és menedzsment</v>
      </c>
      <c r="F94">
        <f t="shared" si="5"/>
        <v>267</v>
      </c>
    </row>
    <row r="95" spans="1:6" x14ac:dyDescent="0.35">
      <c r="A95" t="s">
        <v>1227</v>
      </c>
      <c r="B95">
        <v>145</v>
      </c>
      <c r="D95">
        <f t="shared" si="3"/>
        <v>93</v>
      </c>
      <c r="E95" t="str">
        <f t="shared" si="4"/>
        <v>Baranya Megyei SZC Radnóti Miklós Közgazdasági Technikum Informatika és távközlés</v>
      </c>
      <c r="F95">
        <f t="shared" si="5"/>
        <v>145</v>
      </c>
    </row>
    <row r="96" spans="1:6" x14ac:dyDescent="0.35">
      <c r="A96" t="s">
        <v>1228</v>
      </c>
      <c r="B96">
        <v>13</v>
      </c>
      <c r="D96">
        <f t="shared" si="3"/>
        <v>81</v>
      </c>
      <c r="E96" t="str">
        <f t="shared" si="4"/>
        <v>Baranya Megyei SZC Radnóti Miklós Közgazdasági Technikum Kereskedelem</v>
      </c>
      <c r="F96">
        <f t="shared" si="5"/>
        <v>13</v>
      </c>
    </row>
    <row r="97" spans="1:6" x14ac:dyDescent="0.35">
      <c r="A97" t="s">
        <v>1229</v>
      </c>
      <c r="B97">
        <v>123</v>
      </c>
      <c r="D97">
        <f t="shared" si="3"/>
        <v>98</v>
      </c>
      <c r="E97" t="str">
        <f t="shared" si="4"/>
        <v>Baranya Megyei SZC Radnóti Miklós Közgazdasági Technikum Közlekedés és szállítmányozás</v>
      </c>
      <c r="F97">
        <f t="shared" si="5"/>
        <v>123</v>
      </c>
    </row>
    <row r="98" spans="1:6" x14ac:dyDescent="0.35">
      <c r="A98" t="s">
        <v>1230</v>
      </c>
      <c r="B98">
        <v>7</v>
      </c>
      <c r="D98">
        <f t="shared" si="3"/>
        <v>70</v>
      </c>
      <c r="E98" t="str">
        <f t="shared" si="4"/>
        <v xml:space="preserve">Baranya Megyei SZC Sásdi Vendéglátóipari Szakképző Iskola </v>
      </c>
      <c r="F98">
        <f t="shared" si="5"/>
        <v>7</v>
      </c>
    </row>
    <row r="99" spans="1:6" x14ac:dyDescent="0.35">
      <c r="A99" t="s">
        <v>1231</v>
      </c>
      <c r="B99">
        <v>92</v>
      </c>
      <c r="D99">
        <f t="shared" si="3"/>
        <v>90</v>
      </c>
      <c r="E99" t="str">
        <f t="shared" si="4"/>
        <v>Baranya Megyei SZC Sásdi Vendéglátóipari Szakképző Iskola Turizmus-vendéglátás</v>
      </c>
      <c r="F99">
        <f t="shared" si="5"/>
        <v>92</v>
      </c>
    </row>
    <row r="100" spans="1:6" x14ac:dyDescent="0.35">
      <c r="A100" t="s">
        <v>1232</v>
      </c>
      <c r="B100">
        <v>48</v>
      </c>
      <c r="D100">
        <f t="shared" si="3"/>
        <v>106</v>
      </c>
      <c r="E100" t="str">
        <f t="shared" si="4"/>
        <v>Baranya Megyei SZC Simonyi Károly Technikum és Szakképző Iskola Elektronika és elektrotechnika</v>
      </c>
      <c r="F100">
        <f t="shared" si="5"/>
        <v>48</v>
      </c>
    </row>
    <row r="101" spans="1:6" x14ac:dyDescent="0.35">
      <c r="A101" t="s">
        <v>1233</v>
      </c>
      <c r="B101">
        <v>232</v>
      </c>
      <c r="D101">
        <f t="shared" si="3"/>
        <v>90</v>
      </c>
      <c r="E101" t="str">
        <f t="shared" si="4"/>
        <v>Baranya Megyei SZC Simonyi Károly Technikum és Szakképző Iskola Épületgépészet</v>
      </c>
      <c r="F101">
        <f t="shared" si="5"/>
        <v>232</v>
      </c>
    </row>
    <row r="102" spans="1:6" x14ac:dyDescent="0.35">
      <c r="A102" t="s">
        <v>1234</v>
      </c>
      <c r="B102">
        <v>129</v>
      </c>
      <c r="D102">
        <f t="shared" si="3"/>
        <v>92</v>
      </c>
      <c r="E102" t="str">
        <f t="shared" si="4"/>
        <v>Baranya Megyei SZC Simonyi Károly Technikum és Szakképző Iskola Fa- és bútoripar</v>
      </c>
      <c r="F102">
        <f t="shared" si="5"/>
        <v>129</v>
      </c>
    </row>
    <row r="103" spans="1:6" x14ac:dyDescent="0.35">
      <c r="A103" t="s">
        <v>1235</v>
      </c>
      <c r="B103">
        <v>18</v>
      </c>
      <c r="D103">
        <f t="shared" si="3"/>
        <v>84</v>
      </c>
      <c r="E103" t="str">
        <f t="shared" si="4"/>
        <v>Baranya Megyei SZC Simonyi Károly Technikum és Szakképző Iskola Gépészet</v>
      </c>
      <c r="F103">
        <f t="shared" si="5"/>
        <v>18</v>
      </c>
    </row>
    <row r="104" spans="1:6" x14ac:dyDescent="0.35">
      <c r="A104" t="s">
        <v>1236</v>
      </c>
      <c r="B104">
        <v>171</v>
      </c>
      <c r="D104">
        <f t="shared" si="3"/>
        <v>100</v>
      </c>
      <c r="E104" t="str">
        <f t="shared" si="4"/>
        <v>Baranya Megyei SZC Simonyi Károly Technikum és Szakképző Iskola Informatika és távközlés</v>
      </c>
      <c r="F104">
        <f t="shared" si="5"/>
        <v>171</v>
      </c>
    </row>
    <row r="105" spans="1:6" x14ac:dyDescent="0.35">
      <c r="A105" t="s">
        <v>1237</v>
      </c>
      <c r="B105">
        <v>175</v>
      </c>
      <c r="D105">
        <f t="shared" si="3"/>
        <v>83</v>
      </c>
      <c r="E105" t="str">
        <f t="shared" si="4"/>
        <v>Baranya Megyei SZC Simonyi Károly Technikum és Szakképző Iskola Kreatív</v>
      </c>
      <c r="F105">
        <f t="shared" si="5"/>
        <v>175</v>
      </c>
    </row>
    <row r="106" spans="1:6" x14ac:dyDescent="0.35">
      <c r="A106" t="s">
        <v>1238</v>
      </c>
      <c r="B106">
        <v>311</v>
      </c>
      <c r="D106">
        <f t="shared" si="3"/>
        <v>85</v>
      </c>
      <c r="E106" t="str">
        <f t="shared" si="4"/>
        <v>Baranya Megyei SZC Simonyi Károly Technikum és Szakképző Iskola Szépészet</v>
      </c>
      <c r="F106">
        <f t="shared" si="5"/>
        <v>311</v>
      </c>
    </row>
    <row r="107" spans="1:6" x14ac:dyDescent="0.35">
      <c r="A107" t="s">
        <v>1239</v>
      </c>
      <c r="B107">
        <v>146</v>
      </c>
      <c r="D107">
        <f t="shared" si="3"/>
        <v>98</v>
      </c>
      <c r="E107" t="str">
        <f t="shared" si="4"/>
        <v>Baranya Megyei SZC Zipernowsky Károly Műszaki Technikum Elektronika és elektrotechnika</v>
      </c>
      <c r="F107">
        <f t="shared" si="5"/>
        <v>146</v>
      </c>
    </row>
    <row r="108" spans="1:6" x14ac:dyDescent="0.35">
      <c r="A108" t="s">
        <v>1240</v>
      </c>
      <c r="B108">
        <v>148</v>
      </c>
      <c r="D108">
        <f t="shared" si="3"/>
        <v>76</v>
      </c>
      <c r="E108" t="str">
        <f t="shared" si="4"/>
        <v>Baranya Megyei SZC Zipernowsky Károly Műszaki Technikum Gépészet</v>
      </c>
      <c r="F108">
        <f t="shared" si="5"/>
        <v>148</v>
      </c>
    </row>
    <row r="109" spans="1:6" x14ac:dyDescent="0.35">
      <c r="A109" t="s">
        <v>1241</v>
      </c>
      <c r="B109">
        <v>181</v>
      </c>
      <c r="D109">
        <f t="shared" si="3"/>
        <v>92</v>
      </c>
      <c r="E109" t="str">
        <f t="shared" si="4"/>
        <v>Baranya Megyei SZC Zipernowsky Károly Műszaki Technikum Informatika és távközlés</v>
      </c>
      <c r="F109">
        <f t="shared" si="5"/>
        <v>181</v>
      </c>
    </row>
    <row r="110" spans="1:6" x14ac:dyDescent="0.35">
      <c r="A110" t="s">
        <v>1242</v>
      </c>
      <c r="B110">
        <v>61</v>
      </c>
      <c r="D110">
        <f t="shared" si="3"/>
        <v>101</v>
      </c>
      <c r="E110" t="str">
        <f t="shared" si="4"/>
        <v>Baranya Megyei SZC Zipernowsky Károly Műszaki Technikum Specializált gép- és járműgyártás</v>
      </c>
      <c r="F110">
        <f t="shared" si="5"/>
        <v>61</v>
      </c>
    </row>
    <row r="111" spans="1:6" x14ac:dyDescent="0.35">
      <c r="A111" t="s">
        <v>1243</v>
      </c>
      <c r="B111">
        <v>38</v>
      </c>
      <c r="D111">
        <f t="shared" si="3"/>
        <v>89</v>
      </c>
      <c r="E111" t="str">
        <f t="shared" si="4"/>
        <v>Baranya Megyei SZC Zrínyi Miklós Gimnázium és Szakképző Iskola Élelmiszeripar</v>
      </c>
      <c r="F111">
        <f t="shared" si="5"/>
        <v>38</v>
      </c>
    </row>
    <row r="112" spans="1:6" x14ac:dyDescent="0.35">
      <c r="A112" t="s">
        <v>1244</v>
      </c>
      <c r="B112">
        <v>24</v>
      </c>
      <c r="D112">
        <f t="shared" si="3"/>
        <v>84</v>
      </c>
      <c r="E112" t="str">
        <f t="shared" si="4"/>
        <v>Baranya Megyei SZC Zrínyi Miklós Gimnázium és Szakképző Iskola Építőipar</v>
      </c>
      <c r="F112">
        <f t="shared" si="5"/>
        <v>24</v>
      </c>
    </row>
    <row r="113" spans="1:6" x14ac:dyDescent="0.35">
      <c r="A113" t="s">
        <v>1245</v>
      </c>
      <c r="B113">
        <v>32</v>
      </c>
      <c r="D113">
        <f t="shared" si="3"/>
        <v>91</v>
      </c>
      <c r="E113" t="str">
        <f t="shared" si="4"/>
        <v>Baranya Megyei SZC Zrínyi Miklós Gimnázium és Szakképző Iskola Fa- és bútoripar</v>
      </c>
      <c r="F113">
        <f t="shared" si="5"/>
        <v>32</v>
      </c>
    </row>
    <row r="114" spans="1:6" x14ac:dyDescent="0.35">
      <c r="A114" t="s">
        <v>1246</v>
      </c>
      <c r="B114">
        <v>6</v>
      </c>
      <c r="D114">
        <f t="shared" si="3"/>
        <v>83</v>
      </c>
      <c r="E114" t="str">
        <f t="shared" si="4"/>
        <v>Baranya Megyei SZC Zrínyi Miklós Gimnázium és Szakképző Iskola Gépészet</v>
      </c>
      <c r="F114">
        <f t="shared" si="5"/>
        <v>6</v>
      </c>
    </row>
    <row r="115" spans="1:6" x14ac:dyDescent="0.35">
      <c r="A115" t="s">
        <v>1247</v>
      </c>
      <c r="B115">
        <v>53</v>
      </c>
      <c r="D115">
        <f t="shared" si="3"/>
        <v>99</v>
      </c>
      <c r="E115" t="str">
        <f t="shared" si="4"/>
        <v>Baranya Megyei SZC Zrínyi Miklós Gimnázium és Szakképző Iskola Informatika és távközlés</v>
      </c>
      <c r="F115">
        <f t="shared" si="5"/>
        <v>53</v>
      </c>
    </row>
    <row r="116" spans="1:6" x14ac:dyDescent="0.35">
      <c r="A116" t="s">
        <v>1248</v>
      </c>
      <c r="B116">
        <v>96</v>
      </c>
      <c r="D116">
        <f t="shared" si="3"/>
        <v>87</v>
      </c>
      <c r="E116" t="str">
        <f t="shared" si="4"/>
        <v>Baranya Megyei SZC Zrínyi Miklós Gimnázium és Szakképző Iskola Kereskedelem</v>
      </c>
      <c r="F116">
        <f t="shared" si="5"/>
        <v>96</v>
      </c>
    </row>
    <row r="117" spans="1:6" x14ac:dyDescent="0.35">
      <c r="A117" t="s">
        <v>1249</v>
      </c>
      <c r="B117">
        <v>38</v>
      </c>
      <c r="D117">
        <f t="shared" si="3"/>
        <v>95</v>
      </c>
      <c r="E117" t="str">
        <f t="shared" si="4"/>
        <v>Baranya Megyei SZC Zrínyi Miklós Gimnázium és Szakképző Iskola Turizmus-vendéglátás</v>
      </c>
      <c r="F117">
        <f t="shared" si="5"/>
        <v>38</v>
      </c>
    </row>
    <row r="118" spans="1:6" x14ac:dyDescent="0.35">
      <c r="A118" t="s">
        <v>1250</v>
      </c>
      <c r="B118">
        <v>178</v>
      </c>
      <c r="D118">
        <f t="shared" si="3"/>
        <v>88</v>
      </c>
      <c r="E118" t="str">
        <f t="shared" si="4"/>
        <v>Baranya Megyei SZC Zsolnay Vilmos Technikum és Szakképző Iskola Kereskedelem</v>
      </c>
      <c r="F118">
        <f t="shared" si="5"/>
        <v>178</v>
      </c>
    </row>
    <row r="119" spans="1:6" x14ac:dyDescent="0.35">
      <c r="A119" t="s">
        <v>1251</v>
      </c>
      <c r="B119">
        <v>634</v>
      </c>
      <c r="D119">
        <f t="shared" si="3"/>
        <v>96</v>
      </c>
      <c r="E119" t="str">
        <f t="shared" si="4"/>
        <v>Baranya Megyei SZC Zsolnay Vilmos Technikum és Szakképző Iskola Turizmus-vendéglátás</v>
      </c>
      <c r="F119">
        <f t="shared" si="5"/>
        <v>634</v>
      </c>
    </row>
    <row r="120" spans="1:6" x14ac:dyDescent="0.35">
      <c r="A120" t="s">
        <v>1252</v>
      </c>
      <c r="B120">
        <v>187</v>
      </c>
      <c r="D120">
        <f t="shared" si="3"/>
        <v>80</v>
      </c>
      <c r="E120" t="str">
        <f t="shared" si="4"/>
        <v>Békéscsabai SZC Kemény Gábor Technikum Közlekedés és szállítmányozás</v>
      </c>
      <c r="F120">
        <f t="shared" si="5"/>
        <v>187</v>
      </c>
    </row>
    <row r="121" spans="1:6" x14ac:dyDescent="0.35">
      <c r="A121" t="s">
        <v>1253</v>
      </c>
      <c r="B121">
        <v>175</v>
      </c>
      <c r="D121">
        <f t="shared" si="3"/>
        <v>84</v>
      </c>
      <c r="E121" t="str">
        <f t="shared" si="4"/>
        <v>Békéscsabai SZC Kemény Gábor Technikum Specializált gép- és járműgyártás</v>
      </c>
      <c r="F121">
        <f t="shared" si="5"/>
        <v>175</v>
      </c>
    </row>
    <row r="122" spans="1:6" x14ac:dyDescent="0.35">
      <c r="A122" t="s">
        <v>1254</v>
      </c>
      <c r="B122">
        <v>18</v>
      </c>
      <c r="D122">
        <f t="shared" si="3"/>
        <v>76</v>
      </c>
      <c r="E122" t="str">
        <f t="shared" si="4"/>
        <v>Békéscsabai SZC Kós Károly Technikum és Szakképző Iskola Előkész</v>
      </c>
      <c r="F122">
        <f t="shared" si="5"/>
        <v>18</v>
      </c>
    </row>
    <row r="123" spans="1:6" x14ac:dyDescent="0.35">
      <c r="A123" t="s">
        <v>1255</v>
      </c>
      <c r="B123">
        <v>114</v>
      </c>
      <c r="D123">
        <f t="shared" si="3"/>
        <v>78</v>
      </c>
      <c r="E123" t="str">
        <f t="shared" si="4"/>
        <v>Békéscsabai SZC Kós Károly Technikum és Szakképző Iskola Építőipar</v>
      </c>
      <c r="F123">
        <f t="shared" si="5"/>
        <v>114</v>
      </c>
    </row>
    <row r="124" spans="1:6" x14ac:dyDescent="0.35">
      <c r="A124" t="s">
        <v>1256</v>
      </c>
      <c r="B124">
        <v>54</v>
      </c>
      <c r="D124">
        <f t="shared" si="3"/>
        <v>85</v>
      </c>
      <c r="E124" t="str">
        <f t="shared" si="4"/>
        <v>Békéscsabai SZC Kós Károly Technikum és Szakképző Iskola Fa- és bútoripar</v>
      </c>
      <c r="F124">
        <f t="shared" si="5"/>
        <v>54</v>
      </c>
    </row>
    <row r="125" spans="1:6" x14ac:dyDescent="0.35">
      <c r="A125" t="s">
        <v>1257</v>
      </c>
      <c r="B125">
        <v>35</v>
      </c>
      <c r="D125">
        <f t="shared" si="3"/>
        <v>95</v>
      </c>
      <c r="E125" t="str">
        <f t="shared" si="4"/>
        <v>Békéscsabai SZC Kós Károly Technikum és Szakképző Iskola Gazdálkodás és menedzsment</v>
      </c>
      <c r="F125">
        <f t="shared" si="5"/>
        <v>35</v>
      </c>
    </row>
    <row r="126" spans="1:6" x14ac:dyDescent="0.35">
      <c r="A126" t="s">
        <v>1258</v>
      </c>
      <c r="B126">
        <v>39</v>
      </c>
      <c r="D126">
        <f t="shared" si="3"/>
        <v>76</v>
      </c>
      <c r="E126" t="str">
        <f t="shared" si="4"/>
        <v>Békéscsabai SZC Kós Károly Technikum és Szakképző Iskola Kreatív</v>
      </c>
      <c r="F126">
        <f t="shared" si="5"/>
        <v>39</v>
      </c>
    </row>
    <row r="127" spans="1:6" x14ac:dyDescent="0.35">
      <c r="A127" t="s">
        <v>1259</v>
      </c>
      <c r="B127">
        <v>22</v>
      </c>
      <c r="D127">
        <f t="shared" si="3"/>
        <v>60</v>
      </c>
      <c r="E127" t="str">
        <f t="shared" si="4"/>
        <v>Békéscsabai SZC Kós Károly Technikum és Szakképz</v>
      </c>
      <c r="F127">
        <f t="shared" si="5"/>
        <v>22</v>
      </c>
    </row>
    <row r="128" spans="1:6" x14ac:dyDescent="0.35">
      <c r="A128" t="s">
        <v>1260</v>
      </c>
      <c r="B128">
        <v>27</v>
      </c>
      <c r="D128">
        <f t="shared" si="3"/>
        <v>102</v>
      </c>
      <c r="E128" t="str">
        <f t="shared" si="4"/>
        <v>Békéscsabai SZC Kós Károly Technikum és Szakképző Iskola Specializált gép- és járműgyártás</v>
      </c>
      <c r="F128">
        <f t="shared" si="5"/>
        <v>27</v>
      </c>
    </row>
    <row r="129" spans="1:6" x14ac:dyDescent="0.35">
      <c r="A129" t="s">
        <v>1261</v>
      </c>
      <c r="B129">
        <v>201</v>
      </c>
      <c r="D129">
        <f t="shared" si="3"/>
        <v>78</v>
      </c>
      <c r="E129" t="str">
        <f t="shared" si="4"/>
        <v>Békéscsabai SZC Kós Károly Technikum és Szakképző Iskola Szépészet</v>
      </c>
      <c r="F129">
        <f t="shared" si="5"/>
        <v>201</v>
      </c>
    </row>
    <row r="130" spans="1:6" x14ac:dyDescent="0.35">
      <c r="A130" t="s">
        <v>1262</v>
      </c>
      <c r="B130">
        <v>65</v>
      </c>
      <c r="D130">
        <f t="shared" si="3"/>
        <v>73</v>
      </c>
      <c r="E130" t="str">
        <f t="shared" si="4"/>
        <v>Békéscsabai SZC Nemes Tihamér Technikum és Kollégium Gépészet</v>
      </c>
      <c r="F130">
        <f t="shared" si="5"/>
        <v>65</v>
      </c>
    </row>
    <row r="131" spans="1:6" x14ac:dyDescent="0.35">
      <c r="A131" t="s">
        <v>1263</v>
      </c>
      <c r="B131">
        <v>280</v>
      </c>
      <c r="D131">
        <f t="shared" si="3"/>
        <v>89</v>
      </c>
      <c r="E131" t="str">
        <f t="shared" si="4"/>
        <v>Békéscsabai SZC Nemes Tihamér Technikum és Kollégium Informatika és távközlés</v>
      </c>
      <c r="F131">
        <f t="shared" si="5"/>
        <v>280</v>
      </c>
    </row>
    <row r="132" spans="1:6" x14ac:dyDescent="0.35">
      <c r="A132" t="s">
        <v>1264</v>
      </c>
      <c r="B132">
        <v>168</v>
      </c>
      <c r="D132">
        <f t="shared" ref="D132:D195" si="6">LEN(A132)</f>
        <v>90</v>
      </c>
      <c r="E132" t="str">
        <f t="shared" ref="E132:E195" si="7">LEFT(A132,D132-12)</f>
        <v>Békéscsabai SZC Nemes Tihamér Technikum és Kollégium Rendészet és közszolgálat</v>
      </c>
      <c r="F132">
        <f t="shared" ref="F132:F195" si="8">B132</f>
        <v>168</v>
      </c>
    </row>
    <row r="133" spans="1:6" x14ac:dyDescent="0.35">
      <c r="A133" t="s">
        <v>1265</v>
      </c>
      <c r="B133">
        <v>77</v>
      </c>
      <c r="D133">
        <f t="shared" si="6"/>
        <v>98</v>
      </c>
      <c r="E133" t="str">
        <f t="shared" si="7"/>
        <v>Békéscsabai SZC Nemes Tihamér Technikum és Kollégium Specializált gép- és járműgyártás</v>
      </c>
      <c r="F133">
        <f t="shared" si="8"/>
        <v>77</v>
      </c>
    </row>
    <row r="134" spans="1:6" x14ac:dyDescent="0.35">
      <c r="A134" t="s">
        <v>1266</v>
      </c>
      <c r="B134">
        <v>416</v>
      </c>
      <c r="D134">
        <f t="shared" si="6"/>
        <v>127</v>
      </c>
      <c r="E134" t="str">
        <f t="shared" si="7"/>
        <v>Békéscsabai SZC Széchenyi István Két Tanítási Nyelvű Közgazdasági Technikum és Kollégium Gazdálkodás és menedzsment</v>
      </c>
      <c r="F134">
        <f t="shared" si="8"/>
        <v>416</v>
      </c>
    </row>
    <row r="135" spans="1:6" x14ac:dyDescent="0.35">
      <c r="A135" t="s">
        <v>1267</v>
      </c>
      <c r="B135">
        <v>38</v>
      </c>
      <c r="D135">
        <f t="shared" si="6"/>
        <v>125</v>
      </c>
      <c r="E135" t="str">
        <f t="shared" si="7"/>
        <v>Békéscsabai SZC Széchenyi István Két Tanítási Nyelvű Közgazdasági Technikum és Kollégium Informatika és távközlés</v>
      </c>
      <c r="F135">
        <f t="shared" si="8"/>
        <v>38</v>
      </c>
    </row>
    <row r="136" spans="1:6" x14ac:dyDescent="0.35">
      <c r="A136" t="s">
        <v>1268</v>
      </c>
      <c r="B136">
        <v>12</v>
      </c>
      <c r="D136">
        <f t="shared" si="6"/>
        <v>106</v>
      </c>
      <c r="E136" t="str">
        <f t="shared" si="7"/>
        <v>Békéscsabai SZC Széchenyi István Két Tanítási Nyelvű Közgazdasági Technikum és Kollégium Sport</v>
      </c>
      <c r="F136">
        <f t="shared" si="8"/>
        <v>12</v>
      </c>
    </row>
    <row r="137" spans="1:6" x14ac:dyDescent="0.35">
      <c r="A137" t="s">
        <v>1269</v>
      </c>
      <c r="B137">
        <v>318</v>
      </c>
      <c r="D137">
        <f t="shared" si="6"/>
        <v>121</v>
      </c>
      <c r="E137" t="str">
        <f t="shared" si="7"/>
        <v>Békéscsabai SZC Széchenyi István Két Tanítási Nyelvű Közgazdasági Technikum és Kollégium Turizmus-vendéglátás</v>
      </c>
      <c r="F137">
        <f t="shared" si="8"/>
        <v>318</v>
      </c>
    </row>
    <row r="138" spans="1:6" x14ac:dyDescent="0.35">
      <c r="A138" t="s">
        <v>1270</v>
      </c>
      <c r="B138">
        <v>233</v>
      </c>
      <c r="D138">
        <f t="shared" si="6"/>
        <v>83</v>
      </c>
      <c r="E138" t="str">
        <f t="shared" si="7"/>
        <v>Békéscsabai SZC Szent-Györgyi Albert Technikum és Kollégium Egészségügy</v>
      </c>
      <c r="F138">
        <f t="shared" si="8"/>
        <v>233</v>
      </c>
    </row>
    <row r="139" spans="1:6" x14ac:dyDescent="0.35">
      <c r="A139" t="s">
        <v>1271</v>
      </c>
      <c r="B139">
        <v>284</v>
      </c>
      <c r="D139">
        <f t="shared" si="6"/>
        <v>79</v>
      </c>
      <c r="E139" t="str">
        <f t="shared" si="7"/>
        <v>Békéscsabai SZC Szent-Györgyi Albert Technikum és Kollégium Kreatív</v>
      </c>
      <c r="F139">
        <f t="shared" si="8"/>
        <v>284</v>
      </c>
    </row>
    <row r="140" spans="1:6" x14ac:dyDescent="0.35">
      <c r="A140" t="s">
        <v>1272</v>
      </c>
      <c r="B140">
        <v>230</v>
      </c>
      <c r="D140">
        <f t="shared" si="6"/>
        <v>97</v>
      </c>
      <c r="E140" t="str">
        <f t="shared" si="7"/>
        <v>Békéscsabai SZC Szent-Györgyi Albert Technikum és Kollégium Rendészet és közszolgálat</v>
      </c>
      <c r="F140">
        <f t="shared" si="8"/>
        <v>230</v>
      </c>
    </row>
    <row r="141" spans="1:6" x14ac:dyDescent="0.35">
      <c r="A141" t="s">
        <v>1273</v>
      </c>
      <c r="B141">
        <v>31</v>
      </c>
      <c r="D141">
        <f t="shared" si="6"/>
        <v>77</v>
      </c>
      <c r="E141" t="str">
        <f t="shared" si="7"/>
        <v>Békéscsabai SZC Szent-Györgyi Albert Technikum és Kollégium Sport</v>
      </c>
      <c r="F141">
        <f t="shared" si="8"/>
        <v>31</v>
      </c>
    </row>
    <row r="142" spans="1:6" x14ac:dyDescent="0.35">
      <c r="A142" t="s">
        <v>1274</v>
      </c>
      <c r="B142">
        <v>27</v>
      </c>
      <c r="D142">
        <f t="shared" si="6"/>
        <v>81</v>
      </c>
      <c r="E142" t="str">
        <f t="shared" si="7"/>
        <v>Békéscsabai SZC Szent-Györgyi Albert Technikum és Kollégium Szociális</v>
      </c>
      <c r="F142">
        <f t="shared" si="8"/>
        <v>27</v>
      </c>
    </row>
    <row r="143" spans="1:6" x14ac:dyDescent="0.35">
      <c r="A143" t="s">
        <v>1275</v>
      </c>
      <c r="B143">
        <v>122</v>
      </c>
      <c r="D143">
        <f t="shared" si="6"/>
        <v>115</v>
      </c>
      <c r="E143" t="str">
        <f t="shared" si="7"/>
        <v>Békéscsabai SZC Trefort Ágoston Technikum, Szakképző Iskola és Kollégium Elektronika és elektrotechnika</v>
      </c>
      <c r="F143">
        <f t="shared" si="8"/>
        <v>122</v>
      </c>
    </row>
    <row r="144" spans="1:6" x14ac:dyDescent="0.35">
      <c r="A144" t="s">
        <v>1276</v>
      </c>
      <c r="B144">
        <v>81</v>
      </c>
      <c r="D144">
        <f t="shared" si="6"/>
        <v>99</v>
      </c>
      <c r="E144" t="str">
        <f t="shared" si="7"/>
        <v>Békéscsabai SZC Trefort Ágoston Technikum, Szakképző Iskola és Kollégium Épületgépészet</v>
      </c>
      <c r="F144">
        <f t="shared" si="8"/>
        <v>81</v>
      </c>
    </row>
    <row r="145" spans="1:6" x14ac:dyDescent="0.35">
      <c r="A145" t="s">
        <v>1277</v>
      </c>
      <c r="B145">
        <v>125</v>
      </c>
      <c r="D145">
        <f t="shared" si="6"/>
        <v>93</v>
      </c>
      <c r="E145" t="str">
        <f t="shared" si="7"/>
        <v>Békéscsabai SZC Trefort Ágoston Technikum, Szakképző Iskola és Kollégium Gépészet</v>
      </c>
      <c r="F145">
        <f t="shared" si="8"/>
        <v>125</v>
      </c>
    </row>
    <row r="146" spans="1:6" x14ac:dyDescent="0.35">
      <c r="A146" t="s">
        <v>1278</v>
      </c>
      <c r="B146">
        <v>178</v>
      </c>
      <c r="D146">
        <f t="shared" si="6"/>
        <v>109</v>
      </c>
      <c r="E146" t="str">
        <f t="shared" si="7"/>
        <v>Békéscsabai SZC Trefort Ágoston Technikum, Szakképző Iskola és Kollégium Informatika és távközlés</v>
      </c>
      <c r="F146">
        <f t="shared" si="8"/>
        <v>178</v>
      </c>
    </row>
    <row r="147" spans="1:6" x14ac:dyDescent="0.35">
      <c r="A147" t="s">
        <v>1279</v>
      </c>
      <c r="B147">
        <v>24</v>
      </c>
      <c r="D147">
        <f t="shared" si="6"/>
        <v>114</v>
      </c>
      <c r="E147" t="str">
        <f t="shared" si="7"/>
        <v>Békéscsabai SZC Trefort Ágoston Technikum, Szakképző Iskola és Kollégium Közlekedés és szállítmányozás</v>
      </c>
      <c r="F147">
        <f t="shared" si="8"/>
        <v>24</v>
      </c>
    </row>
    <row r="148" spans="1:6" x14ac:dyDescent="0.35">
      <c r="A148" t="s">
        <v>1280</v>
      </c>
      <c r="B148">
        <v>160</v>
      </c>
      <c r="D148">
        <f t="shared" si="6"/>
        <v>118</v>
      </c>
      <c r="E148" t="str">
        <f t="shared" si="7"/>
        <v>Békéscsabai SZC Trefort Ágoston Technikum, Szakképző Iskola és Kollégium Specializált gép- és járműgyártás</v>
      </c>
      <c r="F148">
        <f t="shared" si="8"/>
        <v>160</v>
      </c>
    </row>
    <row r="149" spans="1:6" x14ac:dyDescent="0.35">
      <c r="A149" t="s">
        <v>1281</v>
      </c>
      <c r="B149">
        <v>51</v>
      </c>
      <c r="D149">
        <f t="shared" si="6"/>
        <v>87</v>
      </c>
      <c r="E149" t="str">
        <f t="shared" si="7"/>
        <v>Békéscsabai SZC Vásárhelyi Pál Technikum és Kollégium Bányászat és kohászat</v>
      </c>
      <c r="F149">
        <f t="shared" si="8"/>
        <v>51</v>
      </c>
    </row>
    <row r="150" spans="1:6" x14ac:dyDescent="0.35">
      <c r="A150" t="s">
        <v>1282</v>
      </c>
      <c r="B150">
        <v>308</v>
      </c>
      <c r="D150">
        <f t="shared" si="6"/>
        <v>75</v>
      </c>
      <c r="E150" t="str">
        <f t="shared" si="7"/>
        <v>Békéscsabai SZC Vásárhelyi Pál Technikum és Kollégium Építőipar</v>
      </c>
      <c r="F150">
        <f t="shared" si="8"/>
        <v>308</v>
      </c>
    </row>
    <row r="151" spans="1:6" x14ac:dyDescent="0.35">
      <c r="A151" t="s">
        <v>1283</v>
      </c>
      <c r="B151">
        <v>107</v>
      </c>
      <c r="D151">
        <f t="shared" si="6"/>
        <v>92</v>
      </c>
      <c r="E151" t="str">
        <f t="shared" si="7"/>
        <v>Békéscsabai SZC Vásárhelyi Pál Technikum és Kollégium Környezetvédelem és vízügy</v>
      </c>
      <c r="F151">
        <f t="shared" si="8"/>
        <v>107</v>
      </c>
    </row>
    <row r="152" spans="1:6" x14ac:dyDescent="0.35">
      <c r="A152" t="s">
        <v>1284</v>
      </c>
      <c r="B152">
        <v>65</v>
      </c>
      <c r="D152">
        <f t="shared" si="6"/>
        <v>90</v>
      </c>
      <c r="E152" t="str">
        <f t="shared" si="7"/>
        <v>Békéscsabai SZC Vásárhelyi Pál Technikum és Kollégium Mezőgazdaság és erdészet</v>
      </c>
      <c r="F152">
        <f t="shared" si="8"/>
        <v>65</v>
      </c>
    </row>
    <row r="153" spans="1:6" x14ac:dyDescent="0.35">
      <c r="A153" t="s">
        <v>1285</v>
      </c>
      <c r="B153">
        <v>50</v>
      </c>
      <c r="D153">
        <f t="shared" si="6"/>
        <v>85</v>
      </c>
      <c r="E153" t="str">
        <f t="shared" si="7"/>
        <v>Békéscsabai SZC Zwack József Technikum és Szakképző Iskola Élelmiszeripar</v>
      </c>
      <c r="F153">
        <f t="shared" si="8"/>
        <v>50</v>
      </c>
    </row>
    <row r="154" spans="1:6" x14ac:dyDescent="0.35">
      <c r="A154" t="s">
        <v>1286</v>
      </c>
      <c r="B154">
        <v>117</v>
      </c>
      <c r="D154">
        <f t="shared" si="6"/>
        <v>83</v>
      </c>
      <c r="E154" t="str">
        <f t="shared" si="7"/>
        <v>Békéscsabai SZC Zwack József Technikum és Szakképző Iskola Kereskedelem</v>
      </c>
      <c r="F154">
        <f t="shared" si="8"/>
        <v>117</v>
      </c>
    </row>
    <row r="155" spans="1:6" x14ac:dyDescent="0.35">
      <c r="A155" t="s">
        <v>1287</v>
      </c>
      <c r="B155">
        <v>14</v>
      </c>
      <c r="D155">
        <f t="shared" si="6"/>
        <v>78</v>
      </c>
      <c r="E155" t="str">
        <f t="shared" si="7"/>
        <v>Békéscsabai SZC Zwack József Technikum és Szakképző Iskola Kreatív</v>
      </c>
      <c r="F155">
        <f t="shared" si="8"/>
        <v>14</v>
      </c>
    </row>
    <row r="156" spans="1:6" x14ac:dyDescent="0.35">
      <c r="A156" t="s">
        <v>1288</v>
      </c>
      <c r="B156">
        <v>419</v>
      </c>
      <c r="D156">
        <f t="shared" si="6"/>
        <v>91</v>
      </c>
      <c r="E156" t="str">
        <f t="shared" si="7"/>
        <v>Békéscsabai SZC Zwack József Technikum és Szakképző Iskola Turizmus-vendéglátás</v>
      </c>
      <c r="F156">
        <f t="shared" si="8"/>
        <v>419</v>
      </c>
    </row>
    <row r="157" spans="1:6" x14ac:dyDescent="0.35">
      <c r="A157" t="s">
        <v>1289</v>
      </c>
      <c r="B157">
        <v>107</v>
      </c>
      <c r="D157">
        <f t="shared" si="6"/>
        <v>78</v>
      </c>
      <c r="E157" t="str">
        <f t="shared" si="7"/>
        <v>Berettyóújfalui SZC Arany János Gimnázium és Technikum Egészségügy</v>
      </c>
      <c r="F157">
        <f t="shared" si="8"/>
        <v>107</v>
      </c>
    </row>
    <row r="158" spans="1:6" x14ac:dyDescent="0.35">
      <c r="A158" t="s">
        <v>1290</v>
      </c>
      <c r="B158">
        <v>114</v>
      </c>
      <c r="D158">
        <f t="shared" si="6"/>
        <v>93</v>
      </c>
      <c r="E158" t="str">
        <f t="shared" si="7"/>
        <v>Berettyóújfalui SZC Arany János Gimnázium és Technikum Gazdálkodás és menedzsment</v>
      </c>
      <c r="F158">
        <f t="shared" si="8"/>
        <v>114</v>
      </c>
    </row>
    <row r="159" spans="1:6" x14ac:dyDescent="0.35">
      <c r="A159" t="s">
        <v>1291</v>
      </c>
      <c r="B159">
        <v>52</v>
      </c>
      <c r="D159">
        <f t="shared" si="6"/>
        <v>72</v>
      </c>
      <c r="E159" t="str">
        <f t="shared" si="7"/>
        <v>Berettyóújfalui SZC Arany János Gimnázium és Technikum Sport</v>
      </c>
      <c r="F159">
        <f t="shared" si="8"/>
        <v>52</v>
      </c>
    </row>
    <row r="160" spans="1:6" x14ac:dyDescent="0.35">
      <c r="A160" t="s">
        <v>1292</v>
      </c>
      <c r="B160">
        <v>10</v>
      </c>
      <c r="D160">
        <f t="shared" si="6"/>
        <v>89</v>
      </c>
      <c r="E160" t="str">
        <f t="shared" si="7"/>
        <v>Berettyóújfalui SZC Bessenyei György Technikum Elektronika és elektrotechnika</v>
      </c>
      <c r="F160">
        <f t="shared" si="8"/>
        <v>10</v>
      </c>
    </row>
    <row r="161" spans="1:6" x14ac:dyDescent="0.35">
      <c r="A161" t="s">
        <v>1293</v>
      </c>
      <c r="B161">
        <v>15</v>
      </c>
      <c r="D161">
        <f t="shared" si="6"/>
        <v>83</v>
      </c>
      <c r="E161" t="str">
        <f t="shared" si="7"/>
        <v>Berettyóújfalui SZC Bessenyei György Technikum Informatika és távközlés</v>
      </c>
      <c r="F161">
        <f t="shared" si="8"/>
        <v>15</v>
      </c>
    </row>
    <row r="162" spans="1:6" x14ac:dyDescent="0.35">
      <c r="A162" t="s">
        <v>1294</v>
      </c>
      <c r="B162">
        <v>33</v>
      </c>
      <c r="D162">
        <f t="shared" si="6"/>
        <v>50</v>
      </c>
      <c r="E162" t="str">
        <f t="shared" si="7"/>
        <v>Berettyóújfalui SZC Bessenyei György T</v>
      </c>
      <c r="F162">
        <f t="shared" si="8"/>
        <v>33</v>
      </c>
    </row>
    <row r="163" spans="1:6" x14ac:dyDescent="0.35">
      <c r="A163" t="s">
        <v>1295</v>
      </c>
      <c r="B163">
        <v>103</v>
      </c>
      <c r="D163">
        <f t="shared" si="6"/>
        <v>84</v>
      </c>
      <c r="E163" t="str">
        <f t="shared" si="7"/>
        <v>Berettyóújfalui SZC Bessenyei György Technikum Rendészet és közszolgálat</v>
      </c>
      <c r="F163">
        <f t="shared" si="8"/>
        <v>103</v>
      </c>
    </row>
    <row r="164" spans="1:6" x14ac:dyDescent="0.35">
      <c r="A164" t="s">
        <v>1296</v>
      </c>
      <c r="B164">
        <v>55</v>
      </c>
      <c r="D164">
        <f t="shared" si="6"/>
        <v>68</v>
      </c>
      <c r="E164" t="str">
        <f t="shared" si="7"/>
        <v>Berettyóújfalui SZC Bessenyei György Technikum Szociális</v>
      </c>
      <c r="F164">
        <f t="shared" si="8"/>
        <v>55</v>
      </c>
    </row>
    <row r="165" spans="1:6" x14ac:dyDescent="0.35">
      <c r="A165" t="s">
        <v>1297</v>
      </c>
      <c r="B165">
        <v>96</v>
      </c>
      <c r="D165">
        <f t="shared" si="6"/>
        <v>79</v>
      </c>
      <c r="E165" t="str">
        <f t="shared" si="7"/>
        <v>Berettyóújfalui SZC Bessenyei György Technikum Turizmus-vendéglátás</v>
      </c>
      <c r="F165">
        <f t="shared" si="8"/>
        <v>96</v>
      </c>
    </row>
    <row r="166" spans="1:6" x14ac:dyDescent="0.35">
      <c r="A166" t="s">
        <v>1298</v>
      </c>
      <c r="B166">
        <v>31</v>
      </c>
      <c r="D166">
        <f t="shared" si="6"/>
        <v>101</v>
      </c>
      <c r="E166" t="str">
        <f t="shared" si="7"/>
        <v>Berettyóújfalui SZC Bocskai István Szakképző Iskola és Kollégium Mezőgazdaság és erdészet</v>
      </c>
      <c r="F166">
        <f t="shared" si="8"/>
        <v>31</v>
      </c>
    </row>
    <row r="167" spans="1:6" x14ac:dyDescent="0.35">
      <c r="A167" t="s">
        <v>1299</v>
      </c>
      <c r="B167">
        <v>27</v>
      </c>
      <c r="D167">
        <f t="shared" si="6"/>
        <v>86</v>
      </c>
      <c r="E167" t="str">
        <f t="shared" si="7"/>
        <v>Berettyóújfalui SZC Bocskai István Szakképző Iskola és Kollégium Szociális</v>
      </c>
      <c r="F167">
        <f t="shared" si="8"/>
        <v>27</v>
      </c>
    </row>
    <row r="168" spans="1:6" x14ac:dyDescent="0.35">
      <c r="A168" t="s">
        <v>1300</v>
      </c>
      <c r="B168">
        <v>7</v>
      </c>
      <c r="D168">
        <f t="shared" si="6"/>
        <v>72</v>
      </c>
      <c r="E168" t="str">
        <f t="shared" si="7"/>
        <v>Berettyóújfalui SZC Bocskai István Szakképző Iskola Gépészet</v>
      </c>
      <c r="F168">
        <f t="shared" si="8"/>
        <v>7</v>
      </c>
    </row>
    <row r="169" spans="1:6" x14ac:dyDescent="0.35">
      <c r="A169" t="s">
        <v>1301</v>
      </c>
      <c r="B169">
        <v>35</v>
      </c>
      <c r="D169">
        <f t="shared" si="6"/>
        <v>76</v>
      </c>
      <c r="E169" t="str">
        <f t="shared" si="7"/>
        <v>Berettyóújfalui SZC Bocskai István Szakképző Iskola Kereskedelem</v>
      </c>
      <c r="F169">
        <f t="shared" si="8"/>
        <v>35</v>
      </c>
    </row>
    <row r="170" spans="1:6" x14ac:dyDescent="0.35">
      <c r="A170" t="s">
        <v>1302</v>
      </c>
      <c r="B170">
        <v>75</v>
      </c>
      <c r="D170">
        <f t="shared" si="6"/>
        <v>88</v>
      </c>
      <c r="E170" t="str">
        <f t="shared" si="7"/>
        <v>Berettyóújfalui SZC Bocskai István Szakképző Iskola Mezőgazdaság és erdészet</v>
      </c>
      <c r="F170">
        <f t="shared" si="8"/>
        <v>75</v>
      </c>
    </row>
    <row r="171" spans="1:6" x14ac:dyDescent="0.35">
      <c r="A171" t="s">
        <v>1303</v>
      </c>
      <c r="B171">
        <v>132</v>
      </c>
      <c r="D171">
        <f t="shared" si="6"/>
        <v>84</v>
      </c>
      <c r="E171" t="str">
        <f t="shared" si="7"/>
        <v>Berettyóújfalui SZC Bocskai István Szakképző Iskola Turizmus-vendéglátás</v>
      </c>
      <c r="F171">
        <f t="shared" si="8"/>
        <v>132</v>
      </c>
    </row>
    <row r="172" spans="1:6" x14ac:dyDescent="0.35">
      <c r="A172" t="s">
        <v>1304</v>
      </c>
      <c r="B172">
        <v>6</v>
      </c>
      <c r="D172">
        <f t="shared" si="6"/>
        <v>104</v>
      </c>
      <c r="E172" t="str">
        <f t="shared" si="7"/>
        <v>Berettyóújfalui SZC Csiha Győző Technikum és Szakképző Iskola Elektronika és elektrotechnika</v>
      </c>
      <c r="F172">
        <f t="shared" si="8"/>
        <v>6</v>
      </c>
    </row>
    <row r="173" spans="1:6" x14ac:dyDescent="0.35">
      <c r="A173" t="s">
        <v>1305</v>
      </c>
      <c r="B173">
        <v>14</v>
      </c>
      <c r="D173">
        <f t="shared" si="6"/>
        <v>83</v>
      </c>
      <c r="E173" t="str">
        <f t="shared" si="7"/>
        <v>Berettyóújfalui SZC Csiha Győző Technikum és Szakképző Iskola Építőipar</v>
      </c>
      <c r="F173">
        <f t="shared" si="8"/>
        <v>14</v>
      </c>
    </row>
    <row r="174" spans="1:6" x14ac:dyDescent="0.35">
      <c r="A174" t="s">
        <v>1306</v>
      </c>
      <c r="B174">
        <v>11</v>
      </c>
      <c r="D174">
        <f t="shared" si="6"/>
        <v>100</v>
      </c>
      <c r="E174" t="str">
        <f t="shared" si="7"/>
        <v>Berettyóújfalui SZC Csiha Győző Technikum és Szakképző Iskola Gazdálkodás és menedzsment</v>
      </c>
      <c r="F174">
        <f t="shared" si="8"/>
        <v>11</v>
      </c>
    </row>
    <row r="175" spans="1:6" x14ac:dyDescent="0.35">
      <c r="A175" t="s">
        <v>1307</v>
      </c>
      <c r="B175">
        <v>73</v>
      </c>
      <c r="D175">
        <f t="shared" si="6"/>
        <v>82</v>
      </c>
      <c r="E175" t="str">
        <f t="shared" si="7"/>
        <v>Berettyóújfalui SZC Csiha Győző Technikum és Szakképző Iskola Gépészet</v>
      </c>
      <c r="F175">
        <f t="shared" si="8"/>
        <v>73</v>
      </c>
    </row>
    <row r="176" spans="1:6" x14ac:dyDescent="0.35">
      <c r="A176" t="s">
        <v>1308</v>
      </c>
      <c r="B176">
        <v>66</v>
      </c>
      <c r="D176">
        <f t="shared" si="6"/>
        <v>98</v>
      </c>
      <c r="E176" t="str">
        <f t="shared" si="7"/>
        <v>Berettyóújfalui SZC Csiha Győző Technikum és Szakképző Iskola Informatika és távközlés</v>
      </c>
      <c r="F176">
        <f t="shared" si="8"/>
        <v>66</v>
      </c>
    </row>
    <row r="177" spans="1:6" x14ac:dyDescent="0.35">
      <c r="A177" t="s">
        <v>1309</v>
      </c>
      <c r="B177">
        <v>24</v>
      </c>
      <c r="D177">
        <f t="shared" si="6"/>
        <v>86</v>
      </c>
      <c r="E177" t="str">
        <f t="shared" si="7"/>
        <v>Berettyóújfalui SZC Csiha Győző Technikum és Szakképző Iskola Kereskedelem</v>
      </c>
      <c r="F177">
        <f t="shared" si="8"/>
        <v>24</v>
      </c>
    </row>
    <row r="178" spans="1:6" x14ac:dyDescent="0.35">
      <c r="A178" t="s">
        <v>1310</v>
      </c>
      <c r="B178">
        <v>12</v>
      </c>
      <c r="D178">
        <f t="shared" si="6"/>
        <v>107</v>
      </c>
      <c r="E178" t="str">
        <f t="shared" si="7"/>
        <v>Berettyóújfalui SZC Csiha Győző Technikum és Szakképző Iskola Specializált gép- és járműgyártás</v>
      </c>
      <c r="F178">
        <f t="shared" si="8"/>
        <v>12</v>
      </c>
    </row>
    <row r="179" spans="1:6" x14ac:dyDescent="0.35">
      <c r="A179" t="s">
        <v>1311</v>
      </c>
      <c r="B179">
        <v>39</v>
      </c>
      <c r="D179">
        <f t="shared" si="6"/>
        <v>83</v>
      </c>
      <c r="E179" t="str">
        <f t="shared" si="7"/>
        <v>Berettyóújfalui SZC Csiha Győző Technikum és Szakképző Iskola Szociális</v>
      </c>
      <c r="F179">
        <f t="shared" si="8"/>
        <v>39</v>
      </c>
    </row>
    <row r="180" spans="1:6" x14ac:dyDescent="0.35">
      <c r="A180" t="s">
        <v>1312</v>
      </c>
      <c r="B180">
        <v>21</v>
      </c>
      <c r="D180">
        <f t="shared" si="6"/>
        <v>94</v>
      </c>
      <c r="E180" t="str">
        <f t="shared" si="7"/>
        <v>Berettyóújfalui SZC Csiha Győző Technikum és Szakképző Iskola Turizmus-vendéglátás</v>
      </c>
      <c r="F180">
        <f t="shared" si="8"/>
        <v>21</v>
      </c>
    </row>
    <row r="181" spans="1:6" x14ac:dyDescent="0.35">
      <c r="A181" t="s">
        <v>1313</v>
      </c>
      <c r="B181">
        <v>18</v>
      </c>
      <c r="D181">
        <f t="shared" si="6"/>
        <v>93</v>
      </c>
      <c r="E181" t="str">
        <f t="shared" si="7"/>
        <v>Berettyóújfalui SZC Eötvös József Szakképző Iskola Elektronika és elektrotechnika</v>
      </c>
      <c r="F181">
        <f t="shared" si="8"/>
        <v>18</v>
      </c>
    </row>
    <row r="182" spans="1:6" x14ac:dyDescent="0.35">
      <c r="A182" t="s">
        <v>1314</v>
      </c>
      <c r="B182">
        <v>7</v>
      </c>
      <c r="D182">
        <f t="shared" si="6"/>
        <v>70</v>
      </c>
      <c r="E182" t="str">
        <f t="shared" si="7"/>
        <v>Berettyóújfalui SZC Eötvös József Szakképző Iskola Előkész</v>
      </c>
      <c r="F182">
        <f t="shared" si="8"/>
        <v>7</v>
      </c>
    </row>
    <row r="183" spans="1:6" x14ac:dyDescent="0.35">
      <c r="A183" t="s">
        <v>1315</v>
      </c>
      <c r="B183">
        <v>25</v>
      </c>
      <c r="D183">
        <f t="shared" si="6"/>
        <v>72</v>
      </c>
      <c r="E183" t="str">
        <f t="shared" si="7"/>
        <v>Berettyóújfalui SZC Eötvös József Szakképző Iskola Építőipar</v>
      </c>
      <c r="F183">
        <f t="shared" si="8"/>
        <v>25</v>
      </c>
    </row>
    <row r="184" spans="1:6" x14ac:dyDescent="0.35">
      <c r="A184" t="s">
        <v>1316</v>
      </c>
      <c r="B184">
        <v>19</v>
      </c>
      <c r="D184">
        <f t="shared" si="6"/>
        <v>79</v>
      </c>
      <c r="E184" t="str">
        <f t="shared" si="7"/>
        <v>Berettyóújfalui SZC Eötvös József Szakképző Iskola Fa- és bútoripar</v>
      </c>
      <c r="F184">
        <f t="shared" si="8"/>
        <v>19</v>
      </c>
    </row>
    <row r="185" spans="1:6" x14ac:dyDescent="0.35">
      <c r="A185" t="s">
        <v>1317</v>
      </c>
      <c r="B185">
        <v>16</v>
      </c>
      <c r="D185">
        <f t="shared" si="6"/>
        <v>71</v>
      </c>
      <c r="E185" t="str">
        <f t="shared" si="7"/>
        <v>Berettyóújfalui SZC Eötvös József Szakképző Iskola Gépészet</v>
      </c>
      <c r="F185">
        <f t="shared" si="8"/>
        <v>16</v>
      </c>
    </row>
    <row r="186" spans="1:6" x14ac:dyDescent="0.35">
      <c r="A186" t="s">
        <v>1318</v>
      </c>
      <c r="B186">
        <v>45</v>
      </c>
      <c r="D186">
        <f t="shared" si="6"/>
        <v>75</v>
      </c>
      <c r="E186" t="str">
        <f t="shared" si="7"/>
        <v>Berettyóújfalui SZC Eötvös József Szakképző Iskola Kereskedelem</v>
      </c>
      <c r="F186">
        <f t="shared" si="8"/>
        <v>45</v>
      </c>
    </row>
    <row r="187" spans="1:6" x14ac:dyDescent="0.35">
      <c r="A187" t="s">
        <v>1319</v>
      </c>
      <c r="B187">
        <v>4</v>
      </c>
      <c r="D187">
        <f t="shared" si="6"/>
        <v>63</v>
      </c>
      <c r="E187" t="str">
        <f t="shared" si="7"/>
        <v xml:space="preserve">Berettyóújfalui SZC Eötvös József Szakképző Iskola </v>
      </c>
      <c r="F187">
        <f t="shared" si="8"/>
        <v>4</v>
      </c>
    </row>
    <row r="188" spans="1:6" x14ac:dyDescent="0.35">
      <c r="A188" t="s">
        <v>1320</v>
      </c>
      <c r="B188">
        <v>12</v>
      </c>
      <c r="D188">
        <f t="shared" si="6"/>
        <v>70</v>
      </c>
      <c r="E188" t="str">
        <f t="shared" si="7"/>
        <v>Berettyóújfalui SZC József Attila Szakképző Iskola Előkész</v>
      </c>
      <c r="F188">
        <f t="shared" si="8"/>
        <v>12</v>
      </c>
    </row>
    <row r="189" spans="1:6" x14ac:dyDescent="0.35">
      <c r="A189" t="s">
        <v>1321</v>
      </c>
      <c r="B189">
        <v>4</v>
      </c>
      <c r="D189">
        <f t="shared" si="6"/>
        <v>89</v>
      </c>
      <c r="E189" t="str">
        <f t="shared" si="7"/>
        <v>Berettyóújfalui SZC József Attila Szakképző Iskola Gazdálkodás és menedzsment</v>
      </c>
      <c r="F189">
        <f t="shared" si="8"/>
        <v>4</v>
      </c>
    </row>
    <row r="190" spans="1:6" x14ac:dyDescent="0.35">
      <c r="A190" t="s">
        <v>1322</v>
      </c>
      <c r="B190">
        <v>43</v>
      </c>
      <c r="D190">
        <f t="shared" si="6"/>
        <v>75</v>
      </c>
      <c r="E190" t="str">
        <f t="shared" si="7"/>
        <v>Berettyóújfalui SZC József Attila Szakképző Iskola Kereskedelem</v>
      </c>
      <c r="F190">
        <f t="shared" si="8"/>
        <v>43</v>
      </c>
    </row>
    <row r="191" spans="1:6" x14ac:dyDescent="0.35">
      <c r="A191" t="s">
        <v>1323</v>
      </c>
      <c r="B191">
        <v>30</v>
      </c>
      <c r="D191">
        <f t="shared" si="6"/>
        <v>83</v>
      </c>
      <c r="E191" t="str">
        <f t="shared" si="7"/>
        <v>Berettyóújfalui SZC József Attila Szakképző Iskola Turizmus-vendéglátás</v>
      </c>
      <c r="F191">
        <f t="shared" si="8"/>
        <v>30</v>
      </c>
    </row>
    <row r="192" spans="1:6" x14ac:dyDescent="0.35">
      <c r="A192" t="s">
        <v>1324</v>
      </c>
      <c r="B192">
        <v>7</v>
      </c>
      <c r="D192">
        <f t="shared" si="6"/>
        <v>117</v>
      </c>
      <c r="E192" t="str">
        <f t="shared" si="7"/>
        <v>Berettyóújfalui SZC Karacs Ferenc Gimnázium, Technikum és Szakképző Iskola Elektronika és elektrotechnika</v>
      </c>
      <c r="F192">
        <f t="shared" si="8"/>
        <v>7</v>
      </c>
    </row>
    <row r="193" spans="1:6" x14ac:dyDescent="0.35">
      <c r="A193" t="s">
        <v>1325</v>
      </c>
      <c r="B193">
        <v>37</v>
      </c>
      <c r="D193">
        <f t="shared" si="6"/>
        <v>96</v>
      </c>
      <c r="E193" t="str">
        <f t="shared" si="7"/>
        <v>Berettyóújfalui SZC Karacs Ferenc Gimnázium, Technikum és Szakképző Iskola Építőipar</v>
      </c>
      <c r="F193">
        <f t="shared" si="8"/>
        <v>37</v>
      </c>
    </row>
    <row r="194" spans="1:6" x14ac:dyDescent="0.35">
      <c r="A194" t="s">
        <v>1326</v>
      </c>
      <c r="B194">
        <v>12</v>
      </c>
      <c r="D194">
        <f t="shared" si="6"/>
        <v>103</v>
      </c>
      <c r="E194" t="str">
        <f t="shared" si="7"/>
        <v>Berettyóújfalui SZC Karacs Ferenc Gimnázium, Technikum és Szakképző Iskola Fa- és bútoripar</v>
      </c>
      <c r="F194">
        <f t="shared" si="8"/>
        <v>12</v>
      </c>
    </row>
    <row r="195" spans="1:6" x14ac:dyDescent="0.35">
      <c r="A195" t="s">
        <v>1327</v>
      </c>
      <c r="B195">
        <v>58</v>
      </c>
      <c r="D195">
        <f t="shared" si="6"/>
        <v>95</v>
      </c>
      <c r="E195" t="str">
        <f t="shared" si="7"/>
        <v>Berettyóújfalui SZC Karacs Ferenc Gimnázium, Technikum és Szakképző Iskola Gépészet</v>
      </c>
      <c r="F195">
        <f t="shared" si="8"/>
        <v>58</v>
      </c>
    </row>
    <row r="196" spans="1:6" x14ac:dyDescent="0.35">
      <c r="A196" t="s">
        <v>1328</v>
      </c>
      <c r="B196">
        <v>69</v>
      </c>
      <c r="D196">
        <f t="shared" ref="D196:D259" si="9">LEN(A196)</f>
        <v>111</v>
      </c>
      <c r="E196" t="str">
        <f t="shared" ref="E196:E259" si="10">LEFT(A196,D196-12)</f>
        <v>Berettyóújfalui SZC Karacs Ferenc Gimnázium, Technikum és Szakképző Iskola Informatika és távközlés</v>
      </c>
      <c r="F196">
        <f t="shared" ref="F196:F259" si="11">B196</f>
        <v>69</v>
      </c>
    </row>
    <row r="197" spans="1:6" x14ac:dyDescent="0.35">
      <c r="A197" t="s">
        <v>1329</v>
      </c>
      <c r="B197">
        <v>47</v>
      </c>
      <c r="D197">
        <f t="shared" si="9"/>
        <v>99</v>
      </c>
      <c r="E197" t="str">
        <f t="shared" si="10"/>
        <v>Berettyóújfalui SZC Karacs Ferenc Gimnázium, Technikum és Szakképző Iskola Kereskedelem</v>
      </c>
      <c r="F197">
        <f t="shared" si="11"/>
        <v>47</v>
      </c>
    </row>
    <row r="198" spans="1:6" x14ac:dyDescent="0.35">
      <c r="A198" t="s">
        <v>1330</v>
      </c>
      <c r="B198">
        <v>4</v>
      </c>
      <c r="D198">
        <f t="shared" si="9"/>
        <v>111</v>
      </c>
      <c r="E198" t="str">
        <f t="shared" si="10"/>
        <v>Berettyóújfalui SZC Karacs Ferenc Gimnázium, Technikum és Szakképző Iskola Mezőgazdaság és erdészet</v>
      </c>
      <c r="F198">
        <f t="shared" si="11"/>
        <v>4</v>
      </c>
    </row>
    <row r="199" spans="1:6" x14ac:dyDescent="0.35">
      <c r="A199" t="s">
        <v>1331</v>
      </c>
      <c r="B199">
        <v>46</v>
      </c>
      <c r="D199">
        <f t="shared" si="9"/>
        <v>120</v>
      </c>
      <c r="E199" t="str">
        <f t="shared" si="10"/>
        <v>Berettyóújfalui SZC Karacs Ferenc Gimnázium, Technikum és Szakképző Iskola Specializált gép- és járműgyártás</v>
      </c>
      <c r="F199">
        <f t="shared" si="11"/>
        <v>46</v>
      </c>
    </row>
    <row r="200" spans="1:6" x14ac:dyDescent="0.35">
      <c r="A200" t="s">
        <v>1332</v>
      </c>
      <c r="B200">
        <v>78</v>
      </c>
      <c r="D200">
        <f t="shared" si="9"/>
        <v>96</v>
      </c>
      <c r="E200" t="str">
        <f t="shared" si="10"/>
        <v>Berettyóújfalui SZC Karacs Ferenc Gimnázium, Technikum és Szakképző Iskola Szociális</v>
      </c>
      <c r="F200">
        <f t="shared" si="11"/>
        <v>78</v>
      </c>
    </row>
    <row r="201" spans="1:6" x14ac:dyDescent="0.35">
      <c r="A201" t="s">
        <v>1333</v>
      </c>
      <c r="B201">
        <v>14</v>
      </c>
      <c r="D201">
        <f t="shared" si="9"/>
        <v>85</v>
      </c>
      <c r="E201" t="str">
        <f t="shared" si="10"/>
        <v>Berettyóújfalui SZC Közgazdasági Technikum Elektronika és elektrotechnika</v>
      </c>
      <c r="F201">
        <f t="shared" si="11"/>
        <v>14</v>
      </c>
    </row>
    <row r="202" spans="1:6" x14ac:dyDescent="0.35">
      <c r="A202" t="s">
        <v>1334</v>
      </c>
      <c r="B202">
        <v>91</v>
      </c>
      <c r="D202">
        <f t="shared" si="9"/>
        <v>81</v>
      </c>
      <c r="E202" t="str">
        <f t="shared" si="10"/>
        <v>Berettyóújfalui SZC Közgazdasági Technikum Gazdálkodás és menedzsment</v>
      </c>
      <c r="F202">
        <f t="shared" si="11"/>
        <v>91</v>
      </c>
    </row>
    <row r="203" spans="1:6" x14ac:dyDescent="0.35">
      <c r="A203" t="s">
        <v>1335</v>
      </c>
      <c r="B203">
        <v>102</v>
      </c>
      <c r="D203">
        <f t="shared" si="9"/>
        <v>79</v>
      </c>
      <c r="E203" t="str">
        <f t="shared" si="10"/>
        <v>Berettyóújfalui SZC Közgazdasági Technikum Informatika és távközlés</v>
      </c>
      <c r="F203">
        <f t="shared" si="11"/>
        <v>102</v>
      </c>
    </row>
    <row r="204" spans="1:6" x14ac:dyDescent="0.35">
      <c r="A204" t="s">
        <v>1336</v>
      </c>
      <c r="B204">
        <v>53</v>
      </c>
      <c r="D204">
        <f t="shared" si="9"/>
        <v>75</v>
      </c>
      <c r="E204" t="str">
        <f t="shared" si="10"/>
        <v>Berettyóújfalui SZC Közgazdasági Technikum Turizmus-vendéglátás</v>
      </c>
      <c r="F204">
        <f t="shared" si="11"/>
        <v>53</v>
      </c>
    </row>
    <row r="205" spans="1:6" x14ac:dyDescent="0.35">
      <c r="A205" t="s">
        <v>1337</v>
      </c>
      <c r="B205">
        <v>19</v>
      </c>
      <c r="D205">
        <f t="shared" si="9"/>
        <v>72</v>
      </c>
      <c r="E205" t="str">
        <f t="shared" si="10"/>
        <v>Berettyóújfalui SZC Szilágyi Dániel Szakképző Iskola Előkész</v>
      </c>
      <c r="F205">
        <f t="shared" si="11"/>
        <v>19</v>
      </c>
    </row>
    <row r="206" spans="1:6" x14ac:dyDescent="0.35">
      <c r="A206" t="s">
        <v>1338</v>
      </c>
      <c r="B206">
        <v>71</v>
      </c>
      <c r="D206">
        <f t="shared" si="9"/>
        <v>74</v>
      </c>
      <c r="E206" t="str">
        <f t="shared" si="10"/>
        <v>Berettyóújfalui SZC Szilágyi Dániel Szakképző Iskola Építőipar</v>
      </c>
      <c r="F206">
        <f t="shared" si="11"/>
        <v>71</v>
      </c>
    </row>
    <row r="207" spans="1:6" x14ac:dyDescent="0.35">
      <c r="A207" t="s">
        <v>1339</v>
      </c>
      <c r="B207">
        <v>12</v>
      </c>
      <c r="D207">
        <f t="shared" si="9"/>
        <v>77</v>
      </c>
      <c r="E207" t="str">
        <f t="shared" si="10"/>
        <v>Berettyóújfalui SZC Szilágyi Dániel Szakképző Iskola Kereskedelem</v>
      </c>
      <c r="F207">
        <f t="shared" si="11"/>
        <v>12</v>
      </c>
    </row>
    <row r="208" spans="1:6" x14ac:dyDescent="0.35">
      <c r="A208" t="s">
        <v>1340</v>
      </c>
      <c r="B208">
        <v>74</v>
      </c>
      <c r="D208">
        <f t="shared" si="9"/>
        <v>74</v>
      </c>
      <c r="E208" t="str">
        <f t="shared" si="10"/>
        <v>Berettyóújfalui SZC Szilágyi Dániel Szakképző Iskola Szociális</v>
      </c>
      <c r="F208">
        <f t="shared" si="11"/>
        <v>74</v>
      </c>
    </row>
    <row r="209" spans="1:6" x14ac:dyDescent="0.35">
      <c r="A209" t="s">
        <v>1341</v>
      </c>
      <c r="B209">
        <v>16</v>
      </c>
      <c r="D209">
        <f t="shared" si="9"/>
        <v>99</v>
      </c>
      <c r="E209" t="str">
        <f t="shared" si="10"/>
        <v>Berettyóújfalui SZC Veres Péter Gimnázium, Technikum és Szakképző Iskola Élelmiszeripar</v>
      </c>
      <c r="F209">
        <f t="shared" si="11"/>
        <v>16</v>
      </c>
    </row>
    <row r="210" spans="1:6" x14ac:dyDescent="0.35">
      <c r="A210" t="s">
        <v>1342</v>
      </c>
      <c r="B210">
        <v>30</v>
      </c>
      <c r="D210">
        <f t="shared" si="9"/>
        <v>94</v>
      </c>
      <c r="E210" t="str">
        <f t="shared" si="10"/>
        <v>Berettyóújfalui SZC Veres Péter Gimnázium, Technikum és Szakképző Iskola Építőipar</v>
      </c>
      <c r="F210">
        <f t="shared" si="11"/>
        <v>30</v>
      </c>
    </row>
    <row r="211" spans="1:6" x14ac:dyDescent="0.35">
      <c r="A211" t="s">
        <v>1343</v>
      </c>
      <c r="B211">
        <v>53</v>
      </c>
      <c r="D211">
        <f t="shared" si="9"/>
        <v>93</v>
      </c>
      <c r="E211" t="str">
        <f t="shared" si="10"/>
        <v>Berettyóújfalui SZC Veres Péter Gimnázium, Technikum és Szakképző Iskola Gépészet</v>
      </c>
      <c r="F211">
        <f t="shared" si="11"/>
        <v>53</v>
      </c>
    </row>
    <row r="212" spans="1:6" x14ac:dyDescent="0.35">
      <c r="A212" t="s">
        <v>1344</v>
      </c>
      <c r="B212">
        <v>28</v>
      </c>
      <c r="D212">
        <f t="shared" si="9"/>
        <v>97</v>
      </c>
      <c r="E212" t="str">
        <f t="shared" si="10"/>
        <v>Berettyóújfalui SZC Veres Péter Gimnázium, Technikum és Szakképző Iskola Kereskedelem</v>
      </c>
      <c r="F212">
        <f t="shared" si="11"/>
        <v>28</v>
      </c>
    </row>
    <row r="213" spans="1:6" x14ac:dyDescent="0.35">
      <c r="A213" t="s">
        <v>1345</v>
      </c>
      <c r="B213">
        <v>16</v>
      </c>
      <c r="D213">
        <f t="shared" si="9"/>
        <v>90</v>
      </c>
      <c r="E213" t="str">
        <f t="shared" si="10"/>
        <v>Berettyóújfalui SZC Veres Péter Gimnázium, Technikum és Szakképző Iskola Sport</v>
      </c>
      <c r="F213">
        <f t="shared" si="11"/>
        <v>16</v>
      </c>
    </row>
    <row r="214" spans="1:6" x14ac:dyDescent="0.35">
      <c r="A214" t="s">
        <v>1346</v>
      </c>
      <c r="B214">
        <v>89</v>
      </c>
      <c r="D214">
        <f t="shared" si="9"/>
        <v>105</v>
      </c>
      <c r="E214" t="str">
        <f t="shared" si="10"/>
        <v>Berettyóújfalui SZC Veres Péter Gimnázium, Technikum és Szakképző Iskola Turizmus-vendéglátás</v>
      </c>
      <c r="F214">
        <f t="shared" si="11"/>
        <v>89</v>
      </c>
    </row>
    <row r="215" spans="1:6" x14ac:dyDescent="0.35">
      <c r="A215" t="s">
        <v>1347</v>
      </c>
      <c r="B215">
        <v>17</v>
      </c>
      <c r="D215">
        <f t="shared" si="9"/>
        <v>72</v>
      </c>
      <c r="E215" t="str">
        <f t="shared" si="10"/>
        <v>Berettyóújfalui SZC Veress Ferenc Szakképző Iskola Építőipar</v>
      </c>
      <c r="F215">
        <f t="shared" si="11"/>
        <v>17</v>
      </c>
    </row>
    <row r="216" spans="1:6" x14ac:dyDescent="0.35">
      <c r="A216" t="s">
        <v>1348</v>
      </c>
      <c r="B216">
        <v>13</v>
      </c>
      <c r="D216">
        <f t="shared" si="9"/>
        <v>75</v>
      </c>
      <c r="E216" t="str">
        <f t="shared" si="10"/>
        <v>Berettyóújfalui SZC Veress Ferenc Szakképző Iskola Kereskedelem</v>
      </c>
      <c r="F216">
        <f t="shared" si="11"/>
        <v>13</v>
      </c>
    </row>
    <row r="217" spans="1:6" x14ac:dyDescent="0.35">
      <c r="A217" t="s">
        <v>1349</v>
      </c>
      <c r="B217">
        <v>5</v>
      </c>
      <c r="D217">
        <f t="shared" si="9"/>
        <v>72</v>
      </c>
      <c r="E217" t="str">
        <f t="shared" si="10"/>
        <v>Berettyóújfalui SZC Veress Ferenc Szakképző Iskola Szociális</v>
      </c>
      <c r="F217">
        <f t="shared" si="11"/>
        <v>5</v>
      </c>
    </row>
    <row r="218" spans="1:6" x14ac:dyDescent="0.35">
      <c r="A218" t="s">
        <v>1350</v>
      </c>
      <c r="B218">
        <v>32</v>
      </c>
      <c r="D218">
        <f t="shared" si="9"/>
        <v>83</v>
      </c>
      <c r="E218" t="str">
        <f t="shared" si="10"/>
        <v>Berettyóújfalui SZC Veress Ferenc Szakképző Iskola Turizmus-vendéglátás</v>
      </c>
      <c r="F218">
        <f t="shared" si="11"/>
        <v>32</v>
      </c>
    </row>
    <row r="219" spans="1:6" x14ac:dyDescent="0.35">
      <c r="A219" t="s">
        <v>1351</v>
      </c>
      <c r="B219">
        <v>5</v>
      </c>
      <c r="D219">
        <f t="shared" si="9"/>
        <v>50</v>
      </c>
      <c r="E219" t="str">
        <f t="shared" si="10"/>
        <v>BPS Technikum Informatika és távközlés</v>
      </c>
      <c r="F219">
        <f t="shared" si="11"/>
        <v>5</v>
      </c>
    </row>
    <row r="220" spans="1:6" x14ac:dyDescent="0.35">
      <c r="A220" t="s">
        <v>1352</v>
      </c>
      <c r="B220">
        <v>12</v>
      </c>
      <c r="D220">
        <f t="shared" si="9"/>
        <v>33</v>
      </c>
      <c r="E220" t="str">
        <f t="shared" si="10"/>
        <v>BPS Technikum Kreatív</v>
      </c>
      <c r="F220">
        <f t="shared" si="11"/>
        <v>12</v>
      </c>
    </row>
    <row r="221" spans="1:6" x14ac:dyDescent="0.35">
      <c r="A221" t="s">
        <v>1353</v>
      </c>
      <c r="B221">
        <v>56</v>
      </c>
      <c r="D221">
        <f t="shared" si="9"/>
        <v>88</v>
      </c>
      <c r="E221" t="str">
        <f t="shared" si="10"/>
        <v>Budapesti Divatiskola Divat-stílustervező Művészeti Szakképző Iskola Kreatív</v>
      </c>
      <c r="F221">
        <f t="shared" si="11"/>
        <v>56</v>
      </c>
    </row>
    <row r="222" spans="1:6" x14ac:dyDescent="0.35">
      <c r="A222" t="s">
        <v>1354</v>
      </c>
      <c r="B222">
        <v>132</v>
      </c>
      <c r="D222">
        <f t="shared" si="9"/>
        <v>86</v>
      </c>
      <c r="E222" t="str">
        <f t="shared" si="10"/>
        <v>Budapesti Gazdasági SZC Békésy György Technikum Gazdálkodás és menedzsment</v>
      </c>
      <c r="F222">
        <f t="shared" si="11"/>
        <v>132</v>
      </c>
    </row>
    <row r="223" spans="1:6" x14ac:dyDescent="0.35">
      <c r="A223" t="s">
        <v>1355</v>
      </c>
      <c r="B223">
        <v>197</v>
      </c>
      <c r="D223">
        <f t="shared" si="9"/>
        <v>72</v>
      </c>
      <c r="E223" t="str">
        <f t="shared" si="10"/>
        <v>Budapesti Gazdasági SZC Békésy György Technikum Kereskedelem</v>
      </c>
      <c r="F223">
        <f t="shared" si="11"/>
        <v>197</v>
      </c>
    </row>
    <row r="224" spans="1:6" x14ac:dyDescent="0.35">
      <c r="A224" t="s">
        <v>1356</v>
      </c>
      <c r="B224">
        <v>34</v>
      </c>
      <c r="D224">
        <f t="shared" si="9"/>
        <v>89</v>
      </c>
      <c r="E224" t="str">
        <f t="shared" si="10"/>
        <v>Budapesti Gazdasági SZC Békésy György Technikum Közlekedés és szállítmányozás</v>
      </c>
      <c r="F224">
        <f t="shared" si="11"/>
        <v>34</v>
      </c>
    </row>
    <row r="225" spans="1:6" x14ac:dyDescent="0.35">
      <c r="A225" t="s">
        <v>1357</v>
      </c>
      <c r="B225">
        <v>152</v>
      </c>
      <c r="D225">
        <f t="shared" si="9"/>
        <v>80</v>
      </c>
      <c r="E225" t="str">
        <f t="shared" si="10"/>
        <v>Budapesti Gazdasági SZC Békésy György Technikum Turizmus-vendéglátás</v>
      </c>
      <c r="F225">
        <f t="shared" si="11"/>
        <v>152</v>
      </c>
    </row>
    <row r="226" spans="1:6" x14ac:dyDescent="0.35">
      <c r="A226" t="s">
        <v>1358</v>
      </c>
      <c r="B226">
        <v>172</v>
      </c>
      <c r="D226">
        <f t="shared" si="9"/>
        <v>82</v>
      </c>
      <c r="E226" t="str">
        <f t="shared" si="10"/>
        <v>Budapesti Gazdasági SZC Belvárosi Technikum Gazdálkodás és menedzsment</v>
      </c>
      <c r="F226">
        <f t="shared" si="11"/>
        <v>172</v>
      </c>
    </row>
    <row r="227" spans="1:6" x14ac:dyDescent="0.35">
      <c r="A227" t="s">
        <v>1359</v>
      </c>
      <c r="B227">
        <v>42</v>
      </c>
      <c r="D227">
        <f t="shared" si="9"/>
        <v>68</v>
      </c>
      <c r="E227" t="str">
        <f t="shared" si="10"/>
        <v>Budapesti Gazdasági SZC Belvárosi Technikum Kereskedelem</v>
      </c>
      <c r="F227">
        <f t="shared" si="11"/>
        <v>42</v>
      </c>
    </row>
    <row r="228" spans="1:6" x14ac:dyDescent="0.35">
      <c r="A228" t="s">
        <v>1360</v>
      </c>
      <c r="B228">
        <v>125</v>
      </c>
      <c r="D228">
        <f t="shared" si="9"/>
        <v>85</v>
      </c>
      <c r="E228" t="str">
        <f t="shared" si="10"/>
        <v>Budapesti Gazdasági SZC Belvárosi Technikum Közlekedés és szállítmányozás</v>
      </c>
      <c r="F228">
        <f t="shared" si="11"/>
        <v>125</v>
      </c>
    </row>
    <row r="229" spans="1:6" x14ac:dyDescent="0.35">
      <c r="A229" t="s">
        <v>1361</v>
      </c>
      <c r="B229">
        <v>447</v>
      </c>
      <c r="D229">
        <f t="shared" si="9"/>
        <v>124</v>
      </c>
      <c r="E229" t="str">
        <f t="shared" si="10"/>
        <v>Budapesti Gazdasági SZC Berzeviczy Gergely Két Tanítási Nyelvű Közgazdasági Technikum Gazdálkodás és menedzsment</v>
      </c>
      <c r="F229">
        <f t="shared" si="11"/>
        <v>447</v>
      </c>
    </row>
    <row r="230" spans="1:6" x14ac:dyDescent="0.35">
      <c r="A230" t="s">
        <v>1362</v>
      </c>
      <c r="B230">
        <v>362</v>
      </c>
      <c r="D230">
        <f t="shared" si="9"/>
        <v>78</v>
      </c>
      <c r="E230" t="str">
        <f t="shared" si="10"/>
        <v>Budapesti Gazdasági SZC Budai Technikum Gazdálkodás és menedzsment</v>
      </c>
      <c r="F230">
        <f t="shared" si="11"/>
        <v>362</v>
      </c>
    </row>
    <row r="231" spans="1:6" x14ac:dyDescent="0.35">
      <c r="A231" t="s">
        <v>1363</v>
      </c>
      <c r="B231">
        <v>125</v>
      </c>
      <c r="D231">
        <f t="shared" si="9"/>
        <v>64</v>
      </c>
      <c r="E231" t="str">
        <f t="shared" si="10"/>
        <v>Budapesti Gazdasági SZC Budai Technikum Kereskedelem</v>
      </c>
      <c r="F231">
        <f t="shared" si="11"/>
        <v>125</v>
      </c>
    </row>
    <row r="232" spans="1:6" x14ac:dyDescent="0.35">
      <c r="A232" t="s">
        <v>1364</v>
      </c>
      <c r="B232">
        <v>33</v>
      </c>
      <c r="D232">
        <f t="shared" si="9"/>
        <v>85</v>
      </c>
      <c r="E232" t="str">
        <f t="shared" si="10"/>
        <v>Budapesti Gazdasági SZC Csete Balázs Technikum Gazdálkodás és menedzsment</v>
      </c>
      <c r="F232">
        <f t="shared" si="11"/>
        <v>33</v>
      </c>
    </row>
    <row r="233" spans="1:6" x14ac:dyDescent="0.35">
      <c r="A233" t="s">
        <v>1365</v>
      </c>
      <c r="B233">
        <v>110</v>
      </c>
      <c r="D233">
        <f t="shared" si="9"/>
        <v>83</v>
      </c>
      <c r="E233" t="str">
        <f t="shared" si="10"/>
        <v>Budapesti Gazdasági SZC Csete Balázs Technikum Informatika és távközlés</v>
      </c>
      <c r="F233">
        <f t="shared" si="11"/>
        <v>110</v>
      </c>
    </row>
    <row r="234" spans="1:6" x14ac:dyDescent="0.35">
      <c r="A234" t="s">
        <v>1366</v>
      </c>
      <c r="B234">
        <v>127</v>
      </c>
      <c r="D234">
        <f t="shared" si="9"/>
        <v>71</v>
      </c>
      <c r="E234" t="str">
        <f t="shared" si="10"/>
        <v>Budapesti Gazdasági SZC Csete Balázs Technikum Kereskedelem</v>
      </c>
      <c r="F234">
        <f t="shared" si="11"/>
        <v>127</v>
      </c>
    </row>
    <row r="235" spans="1:6" x14ac:dyDescent="0.35">
      <c r="A235" t="s">
        <v>1367</v>
      </c>
      <c r="B235">
        <v>788</v>
      </c>
      <c r="D235">
        <f t="shared" si="9"/>
        <v>118</v>
      </c>
      <c r="E235" t="str">
        <f t="shared" si="10"/>
        <v>Budapesti Gazdasági SZC Dobos C. József Vendéglátóipari Technikum és Szakképző Iskola Turizmus-vendéglátás</v>
      </c>
      <c r="F235">
        <f t="shared" si="11"/>
        <v>788</v>
      </c>
    </row>
    <row r="236" spans="1:6" x14ac:dyDescent="0.35">
      <c r="A236" t="s">
        <v>1368</v>
      </c>
      <c r="B236">
        <v>377</v>
      </c>
      <c r="D236">
        <f t="shared" si="9"/>
        <v>119</v>
      </c>
      <c r="E236" t="str">
        <f t="shared" si="10"/>
        <v>Budapesti Gazdasági SZC Giorgio Perlasca Vendéglátóipari Technikum és Szakképző Iskola Turizmus-vendéglátás</v>
      </c>
      <c r="F236">
        <f t="shared" si="11"/>
        <v>377</v>
      </c>
    </row>
    <row r="237" spans="1:6" x14ac:dyDescent="0.35">
      <c r="A237" t="s">
        <v>1369</v>
      </c>
      <c r="B237">
        <v>22</v>
      </c>
      <c r="D237">
        <f t="shared" si="9"/>
        <v>87</v>
      </c>
      <c r="E237" t="str">
        <f t="shared" si="10"/>
        <v>Budapesti Gazdasági SZC Harsányi János Technikum Gazdálkodás és menedzsment</v>
      </c>
      <c r="F237">
        <f t="shared" si="11"/>
        <v>22</v>
      </c>
    </row>
    <row r="238" spans="1:6" x14ac:dyDescent="0.35">
      <c r="A238" t="s">
        <v>1370</v>
      </c>
      <c r="B238">
        <v>215</v>
      </c>
      <c r="D238">
        <f t="shared" si="9"/>
        <v>73</v>
      </c>
      <c r="E238" t="str">
        <f t="shared" si="10"/>
        <v>Budapesti Gazdasági SZC Harsányi János Technikum Kereskedelem</v>
      </c>
      <c r="F238">
        <f t="shared" si="11"/>
        <v>215</v>
      </c>
    </row>
    <row r="239" spans="1:6" x14ac:dyDescent="0.35">
      <c r="A239" t="s">
        <v>1371</v>
      </c>
      <c r="B239">
        <v>784</v>
      </c>
      <c r="D239">
        <f t="shared" si="9"/>
        <v>120</v>
      </c>
      <c r="E239" t="str">
        <f t="shared" si="10"/>
        <v>Budapesti Gazdasági SZC Hunfalvy János Két Tanítási Nyelvű Közgazdasági Technikum Gazdálkodás és menedzsment</v>
      </c>
      <c r="F239">
        <f t="shared" si="11"/>
        <v>784</v>
      </c>
    </row>
    <row r="240" spans="1:6" x14ac:dyDescent="0.35">
      <c r="A240" t="s">
        <v>1372</v>
      </c>
      <c r="B240">
        <v>310</v>
      </c>
      <c r="D240">
        <f t="shared" si="9"/>
        <v>91</v>
      </c>
      <c r="E240" t="str">
        <f t="shared" si="10"/>
        <v>Budapesti Gazdasági SZC II. Rákóczi Ferenc Technikum Gazdálkodás és menedzsment</v>
      </c>
      <c r="F240">
        <f t="shared" si="11"/>
        <v>310</v>
      </c>
    </row>
    <row r="241" spans="1:6" x14ac:dyDescent="0.35">
      <c r="A241" t="s">
        <v>1373</v>
      </c>
      <c r="B241">
        <v>219</v>
      </c>
      <c r="D241">
        <f t="shared" si="9"/>
        <v>85</v>
      </c>
      <c r="E241" t="str">
        <f t="shared" si="10"/>
        <v>Budapesti Gazdasági SZC II. Rákóczi Ferenc Technikum Turizmus-vendéglátás</v>
      </c>
      <c r="F241">
        <f t="shared" si="11"/>
        <v>219</v>
      </c>
    </row>
    <row r="242" spans="1:6" x14ac:dyDescent="0.35">
      <c r="A242" t="s">
        <v>1374</v>
      </c>
      <c r="B242">
        <v>597</v>
      </c>
      <c r="D242">
        <f t="shared" si="9"/>
        <v>120</v>
      </c>
      <c r="E242" t="str">
        <f t="shared" si="10"/>
        <v>Budapesti Gazdasági SZC Károlyi Mihály Két Tanítási Nyelvű Közgazdasági Technikum Gazdálkodás és menedzsment</v>
      </c>
      <c r="F242">
        <f t="shared" si="11"/>
        <v>597</v>
      </c>
    </row>
    <row r="243" spans="1:6" x14ac:dyDescent="0.35">
      <c r="A243" t="s">
        <v>1375</v>
      </c>
      <c r="B243">
        <v>345</v>
      </c>
      <c r="D243">
        <f t="shared" si="9"/>
        <v>99</v>
      </c>
      <c r="E243" t="str">
        <f t="shared" si="10"/>
        <v>Budapesti Gazdasági SZC Keleti Károly Közgazdasági Technikum Gazdálkodás és menedzsment</v>
      </c>
      <c r="F243">
        <f t="shared" si="11"/>
        <v>345</v>
      </c>
    </row>
    <row r="244" spans="1:6" x14ac:dyDescent="0.35">
      <c r="A244" t="s">
        <v>1376</v>
      </c>
      <c r="B244">
        <v>250</v>
      </c>
      <c r="D244">
        <f t="shared" si="9"/>
        <v>102</v>
      </c>
      <c r="E244" t="str">
        <f t="shared" si="10"/>
        <v>Budapesti Gazdasági SZC Keleti Károly Közgazdasági Technikum Közlekedés és szállítmányozás</v>
      </c>
      <c r="F244">
        <f t="shared" si="11"/>
        <v>250</v>
      </c>
    </row>
    <row r="245" spans="1:6" x14ac:dyDescent="0.35">
      <c r="A245" t="s">
        <v>1377</v>
      </c>
      <c r="B245">
        <v>281</v>
      </c>
      <c r="D245">
        <f t="shared" si="9"/>
        <v>86</v>
      </c>
      <c r="E245" t="str">
        <f t="shared" si="10"/>
        <v>Budapesti Gazdasági SZC Pesterzsébeti Technikum Gazdálkodás és menedzsment</v>
      </c>
      <c r="F245">
        <f t="shared" si="11"/>
        <v>281</v>
      </c>
    </row>
    <row r="246" spans="1:6" x14ac:dyDescent="0.35">
      <c r="A246" t="s">
        <v>1378</v>
      </c>
      <c r="B246">
        <v>151</v>
      </c>
      <c r="D246">
        <f t="shared" si="9"/>
        <v>89</v>
      </c>
      <c r="E246" t="str">
        <f t="shared" si="10"/>
        <v>Budapesti Gazdasági SZC Pesterzsébeti Technikum Közlekedés és szállítmányozás</v>
      </c>
      <c r="F246">
        <f t="shared" si="11"/>
        <v>151</v>
      </c>
    </row>
    <row r="247" spans="1:6" x14ac:dyDescent="0.35">
      <c r="A247" t="s">
        <v>1379</v>
      </c>
      <c r="B247">
        <v>153</v>
      </c>
      <c r="D247">
        <f t="shared" si="9"/>
        <v>80</v>
      </c>
      <c r="E247" t="str">
        <f t="shared" si="10"/>
        <v>Budapesti Gazdasági SZC Pesterzsébeti Technikum Turizmus-vendéglátás</v>
      </c>
      <c r="F247">
        <f t="shared" si="11"/>
        <v>153</v>
      </c>
    </row>
    <row r="248" spans="1:6" x14ac:dyDescent="0.35">
      <c r="A248" t="s">
        <v>1380</v>
      </c>
      <c r="B248">
        <v>108</v>
      </c>
      <c r="D248">
        <f t="shared" si="9"/>
        <v>89</v>
      </c>
      <c r="E248" t="str">
        <f t="shared" si="10"/>
        <v>Budapesti Gazdasági SZC Pestszentlőrinci Technikum Gazdálkodás és menedzsment</v>
      </c>
      <c r="F248">
        <f t="shared" si="11"/>
        <v>108</v>
      </c>
    </row>
    <row r="249" spans="1:6" x14ac:dyDescent="0.35">
      <c r="A249" t="s">
        <v>1381</v>
      </c>
      <c r="B249">
        <v>282</v>
      </c>
      <c r="D249">
        <f t="shared" si="9"/>
        <v>87</v>
      </c>
      <c r="E249" t="str">
        <f t="shared" si="10"/>
        <v>Budapesti Gazdasági SZC Pestszentlőrinci Technikum Informatika és távközlés</v>
      </c>
      <c r="F249">
        <f t="shared" si="11"/>
        <v>282</v>
      </c>
    </row>
    <row r="250" spans="1:6" x14ac:dyDescent="0.35">
      <c r="A250" t="s">
        <v>1382</v>
      </c>
      <c r="B250">
        <v>161</v>
      </c>
      <c r="D250">
        <f t="shared" si="9"/>
        <v>83</v>
      </c>
      <c r="E250" t="str">
        <f t="shared" si="10"/>
        <v>Budapesti Gazdasági SZC Pestszentlőrinci Technikum Turizmus-vendéglátás</v>
      </c>
      <c r="F250">
        <f t="shared" si="11"/>
        <v>161</v>
      </c>
    </row>
    <row r="251" spans="1:6" x14ac:dyDescent="0.35">
      <c r="A251" t="s">
        <v>1383</v>
      </c>
      <c r="B251">
        <v>68</v>
      </c>
      <c r="D251">
        <f t="shared" si="9"/>
        <v>116</v>
      </c>
      <c r="E251" t="str">
        <f t="shared" si="10"/>
        <v>Budapesti Gazdasági SZC Szász Ferenc Kereskedelmi Technikum és Szakképző Iskola Informatika és távközlés</v>
      </c>
      <c r="F251">
        <f t="shared" si="11"/>
        <v>68</v>
      </c>
    </row>
    <row r="252" spans="1:6" x14ac:dyDescent="0.35">
      <c r="A252" t="s">
        <v>1384</v>
      </c>
      <c r="B252">
        <v>203</v>
      </c>
      <c r="D252">
        <f t="shared" si="9"/>
        <v>104</v>
      </c>
      <c r="E252" t="str">
        <f t="shared" si="10"/>
        <v>Budapesti Gazdasági SZC Szász Ferenc Kereskedelmi Technikum és Szakképző Iskola Kereskedelem</v>
      </c>
      <c r="F252">
        <f t="shared" si="11"/>
        <v>203</v>
      </c>
    </row>
    <row r="253" spans="1:6" x14ac:dyDescent="0.35">
      <c r="A253" t="s">
        <v>1385</v>
      </c>
      <c r="B253">
        <v>103</v>
      </c>
      <c r="D253">
        <f t="shared" si="9"/>
        <v>121</v>
      </c>
      <c r="E253" t="str">
        <f t="shared" si="10"/>
        <v>Budapesti Gazdasági SZC Szász Ferenc Kereskedelmi Technikum és Szakképző Iskola Közlekedés és szállítmányozás</v>
      </c>
      <c r="F253">
        <f t="shared" si="11"/>
        <v>103</v>
      </c>
    </row>
    <row r="254" spans="1:6" x14ac:dyDescent="0.35">
      <c r="A254" t="s">
        <v>1386</v>
      </c>
      <c r="B254">
        <v>192</v>
      </c>
      <c r="D254">
        <f t="shared" si="9"/>
        <v>88</v>
      </c>
      <c r="E254" t="str">
        <f t="shared" si="10"/>
        <v>Budapesti Gazdasági SZC Széchenyi István Kereskedelmi Technikum Kereskedelem</v>
      </c>
      <c r="F254">
        <f t="shared" si="11"/>
        <v>192</v>
      </c>
    </row>
    <row r="255" spans="1:6" x14ac:dyDescent="0.35">
      <c r="A255" t="s">
        <v>1387</v>
      </c>
      <c r="B255">
        <v>269</v>
      </c>
      <c r="D255">
        <f t="shared" si="9"/>
        <v>96</v>
      </c>
      <c r="E255" t="str">
        <f t="shared" si="10"/>
        <v>Budapesti Gazdasági SZC Széchenyi István Kereskedelmi Technikum Turizmus-vendéglátás</v>
      </c>
      <c r="F255">
        <f t="shared" si="11"/>
        <v>269</v>
      </c>
    </row>
    <row r="256" spans="1:6" x14ac:dyDescent="0.35">
      <c r="A256" t="s">
        <v>1388</v>
      </c>
      <c r="B256">
        <v>445</v>
      </c>
      <c r="D256">
        <f t="shared" si="9"/>
        <v>98</v>
      </c>
      <c r="E256" t="str">
        <f t="shared" si="10"/>
        <v>Budapesti Gazdasági SZC Szent István Technikum és Kollégium Gazdálkodás és menedzsment</v>
      </c>
      <c r="F256">
        <f t="shared" si="11"/>
        <v>445</v>
      </c>
    </row>
    <row r="257" spans="1:6" x14ac:dyDescent="0.35">
      <c r="A257" t="s">
        <v>1389</v>
      </c>
      <c r="B257">
        <v>216</v>
      </c>
      <c r="D257">
        <f t="shared" si="9"/>
        <v>77</v>
      </c>
      <c r="E257" t="str">
        <f t="shared" si="10"/>
        <v>Budapesti Gazdasági SZC Szent István Technikum és Kollégium Sport</v>
      </c>
      <c r="F257">
        <f t="shared" si="11"/>
        <v>216</v>
      </c>
    </row>
    <row r="258" spans="1:6" x14ac:dyDescent="0.35">
      <c r="A258" t="s">
        <v>1390</v>
      </c>
      <c r="B258">
        <v>205</v>
      </c>
      <c r="D258">
        <f t="shared" si="9"/>
        <v>99</v>
      </c>
      <c r="E258" t="str">
        <f t="shared" si="10"/>
        <v>Budapesti Gazdasági SZC Teleki Blanka Közgazdasági Technikum Gazdálkodás és menedzsment</v>
      </c>
      <c r="F258">
        <f t="shared" si="11"/>
        <v>205</v>
      </c>
    </row>
    <row r="259" spans="1:6" x14ac:dyDescent="0.35">
      <c r="A259" t="s">
        <v>1391</v>
      </c>
      <c r="B259">
        <v>310</v>
      </c>
      <c r="D259">
        <f t="shared" si="9"/>
        <v>102</v>
      </c>
      <c r="E259" t="str">
        <f t="shared" si="10"/>
        <v>Budapesti Gazdasági SZC Teleki Blanka Közgazdasági Technikum Közlekedés és szállítmányozás</v>
      </c>
      <c r="F259">
        <f t="shared" si="11"/>
        <v>310</v>
      </c>
    </row>
    <row r="260" spans="1:6" x14ac:dyDescent="0.35">
      <c r="A260" t="s">
        <v>1392</v>
      </c>
      <c r="B260">
        <v>67</v>
      </c>
      <c r="D260">
        <f t="shared" ref="D260:D323" si="12">LEN(A260)</f>
        <v>93</v>
      </c>
      <c r="E260" t="str">
        <f t="shared" ref="E260:E323" si="13">LEFT(A260,D260-12)</f>
        <v>Budapesti Gazdasági SZC Teleki Blanka Közgazdasági Technikum Turizmus-vendéglátás</v>
      </c>
      <c r="F260">
        <f t="shared" ref="F260:F323" si="14">B260</f>
        <v>67</v>
      </c>
    </row>
    <row r="261" spans="1:6" x14ac:dyDescent="0.35">
      <c r="A261" t="s">
        <v>1393</v>
      </c>
      <c r="B261">
        <v>39</v>
      </c>
      <c r="D261">
        <f t="shared" si="12"/>
        <v>99</v>
      </c>
      <c r="E261" t="str">
        <f t="shared" si="13"/>
        <v>Budapesti Gazdasági SZC Terézvárosi Technikum és Szakképző Iskola Egészségügyi technika</v>
      </c>
      <c r="F261">
        <f t="shared" si="14"/>
        <v>39</v>
      </c>
    </row>
    <row r="262" spans="1:6" x14ac:dyDescent="0.35">
      <c r="A262" t="s">
        <v>1394</v>
      </c>
      <c r="B262">
        <v>174</v>
      </c>
      <c r="D262">
        <f t="shared" si="12"/>
        <v>90</v>
      </c>
      <c r="E262" t="str">
        <f t="shared" si="13"/>
        <v>Budapesti Gazdasági SZC Terézvárosi Technikum és Szakképző Iskola Kereskedelem</v>
      </c>
      <c r="F262">
        <f t="shared" si="14"/>
        <v>174</v>
      </c>
    </row>
    <row r="263" spans="1:6" x14ac:dyDescent="0.35">
      <c r="A263" t="s">
        <v>1395</v>
      </c>
      <c r="B263">
        <v>168</v>
      </c>
      <c r="D263">
        <f t="shared" si="12"/>
        <v>98</v>
      </c>
      <c r="E263" t="str">
        <f t="shared" si="13"/>
        <v>Budapesti Gazdasági SZC Varga István Közgazdasági Technikum Gazdálkodás és menedzsment</v>
      </c>
      <c r="F263">
        <f t="shared" si="14"/>
        <v>168</v>
      </c>
    </row>
    <row r="264" spans="1:6" x14ac:dyDescent="0.35">
      <c r="A264" t="s">
        <v>1396</v>
      </c>
      <c r="B264">
        <v>194</v>
      </c>
      <c r="D264">
        <f t="shared" si="12"/>
        <v>84</v>
      </c>
      <c r="E264" t="str">
        <f t="shared" si="13"/>
        <v>Budapesti Gazdasági SZC Varga István Közgazdasági Technikum Kereskedelem</v>
      </c>
      <c r="F264">
        <f t="shared" si="14"/>
        <v>194</v>
      </c>
    </row>
    <row r="265" spans="1:6" x14ac:dyDescent="0.35">
      <c r="A265" t="s">
        <v>1397</v>
      </c>
      <c r="B265">
        <v>269</v>
      </c>
      <c r="D265">
        <f t="shared" si="12"/>
        <v>92</v>
      </c>
      <c r="E265" t="str">
        <f t="shared" si="13"/>
        <v>Budapesti Gazdasági SZC Varga István Közgazdasági Technikum Turizmus-vendéglátás</v>
      </c>
      <c r="F265">
        <f t="shared" si="14"/>
        <v>269</v>
      </c>
    </row>
    <row r="266" spans="1:6" x14ac:dyDescent="0.35">
      <c r="A266" t="s">
        <v>1398</v>
      </c>
      <c r="B266">
        <v>245</v>
      </c>
      <c r="D266">
        <f t="shared" si="12"/>
        <v>73</v>
      </c>
      <c r="E266" t="str">
        <f t="shared" si="13"/>
        <v>Budapesti Gazdasági SZC Vásárhelyi Pál Technikum Kereskedelem</v>
      </c>
      <c r="F266">
        <f t="shared" si="14"/>
        <v>245</v>
      </c>
    </row>
    <row r="267" spans="1:6" x14ac:dyDescent="0.35">
      <c r="A267" t="s">
        <v>1399</v>
      </c>
      <c r="B267">
        <v>142</v>
      </c>
      <c r="D267">
        <f t="shared" si="12"/>
        <v>90</v>
      </c>
      <c r="E267" t="str">
        <f t="shared" si="13"/>
        <v>Budapesti Gazdasági SZC Vásárhelyi Pál Technikum Közlekedés és szállítmányozás</v>
      </c>
      <c r="F267">
        <f t="shared" si="14"/>
        <v>142</v>
      </c>
    </row>
    <row r="268" spans="1:6" x14ac:dyDescent="0.35">
      <c r="A268" t="s">
        <v>1400</v>
      </c>
      <c r="B268">
        <v>141</v>
      </c>
      <c r="D268">
        <f t="shared" si="12"/>
        <v>81</v>
      </c>
      <c r="E268" t="str">
        <f t="shared" si="13"/>
        <v>Budapesti Gazdasági SZC Vásárhelyi Pál Technikum Turizmus-vendéglátás</v>
      </c>
      <c r="F268">
        <f t="shared" si="14"/>
        <v>141</v>
      </c>
    </row>
    <row r="269" spans="1:6" x14ac:dyDescent="0.35">
      <c r="A269" t="s">
        <v>1401</v>
      </c>
      <c r="B269">
        <v>395</v>
      </c>
      <c r="D269">
        <f t="shared" si="12"/>
        <v>92</v>
      </c>
      <c r="E269" t="str">
        <f t="shared" si="13"/>
        <v>Budapesti Gépészeti SZC Arany János Technikum és Szakképző iskola Épületgépészet</v>
      </c>
      <c r="F269">
        <f t="shared" si="14"/>
        <v>395</v>
      </c>
    </row>
    <row r="270" spans="1:6" x14ac:dyDescent="0.35">
      <c r="A270" t="s">
        <v>1402</v>
      </c>
      <c r="B270">
        <v>28</v>
      </c>
      <c r="D270">
        <f t="shared" si="12"/>
        <v>66</v>
      </c>
      <c r="E270" t="str">
        <f t="shared" si="13"/>
        <v>Budapesti Gépészeti SZC Bánki Donát Technikum Gépészet</v>
      </c>
      <c r="F270">
        <f t="shared" si="14"/>
        <v>28</v>
      </c>
    </row>
    <row r="271" spans="1:6" x14ac:dyDescent="0.35">
      <c r="A271" t="s">
        <v>1403</v>
      </c>
      <c r="B271">
        <v>42</v>
      </c>
      <c r="D271">
        <f t="shared" si="12"/>
        <v>87</v>
      </c>
      <c r="E271" t="str">
        <f t="shared" si="13"/>
        <v>Budapesti Gépészeti SZC Bánki Donát Technikum Közlekedés és szállítmányozás</v>
      </c>
      <c r="F271">
        <f t="shared" si="14"/>
        <v>42</v>
      </c>
    </row>
    <row r="272" spans="1:6" x14ac:dyDescent="0.35">
      <c r="A272" t="s">
        <v>1404</v>
      </c>
      <c r="B272">
        <v>644</v>
      </c>
      <c r="D272">
        <f t="shared" si="12"/>
        <v>91</v>
      </c>
      <c r="E272" t="str">
        <f t="shared" si="13"/>
        <v>Budapesti Gépészeti SZC Bánki Donát Technikum Specializált gép- és járműgyártás</v>
      </c>
      <c r="F272">
        <f t="shared" si="14"/>
        <v>644</v>
      </c>
    </row>
    <row r="273" spans="1:6" x14ac:dyDescent="0.35">
      <c r="A273" t="s">
        <v>1405</v>
      </c>
      <c r="B273">
        <v>60</v>
      </c>
      <c r="D273">
        <f t="shared" si="12"/>
        <v>86</v>
      </c>
      <c r="E273" t="str">
        <f t="shared" si="13"/>
        <v>Budapesti Gépészeti SZC Bethlen Gábor Technikum Gazdálkodás és menedzsment</v>
      </c>
      <c r="F273">
        <f t="shared" si="14"/>
        <v>60</v>
      </c>
    </row>
    <row r="274" spans="1:6" x14ac:dyDescent="0.35">
      <c r="A274" t="s">
        <v>1406</v>
      </c>
      <c r="B274">
        <v>30</v>
      </c>
      <c r="D274">
        <f t="shared" si="12"/>
        <v>84</v>
      </c>
      <c r="E274" t="str">
        <f t="shared" si="13"/>
        <v>Budapesti Gépészeti SZC Bethlen Gábor Technikum Informatika és távközlés</v>
      </c>
      <c r="F274">
        <f t="shared" si="14"/>
        <v>30</v>
      </c>
    </row>
    <row r="275" spans="1:6" x14ac:dyDescent="0.35">
      <c r="A275" t="s">
        <v>1407</v>
      </c>
      <c r="B275">
        <v>262</v>
      </c>
      <c r="D275">
        <f t="shared" si="12"/>
        <v>89</v>
      </c>
      <c r="E275" t="str">
        <f t="shared" si="13"/>
        <v>Budapesti Gépészeti SZC Bethlen Gábor Technikum Közlekedés és szállítmányozás</v>
      </c>
      <c r="F275">
        <f t="shared" si="14"/>
        <v>262</v>
      </c>
    </row>
    <row r="276" spans="1:6" x14ac:dyDescent="0.35">
      <c r="A276" t="s">
        <v>1408</v>
      </c>
      <c r="B276">
        <v>15</v>
      </c>
      <c r="D276">
        <f t="shared" si="12"/>
        <v>87</v>
      </c>
      <c r="E276" t="str">
        <f t="shared" si="13"/>
        <v>Budapesti Gépészeti SZC Csonka János Technikum és Szakképző Iskola Gépészet</v>
      </c>
      <c r="F276">
        <f t="shared" si="14"/>
        <v>15</v>
      </c>
    </row>
    <row r="277" spans="1:6" x14ac:dyDescent="0.35">
      <c r="A277" t="s">
        <v>1409</v>
      </c>
      <c r="B277">
        <v>342</v>
      </c>
      <c r="D277">
        <f t="shared" si="12"/>
        <v>112</v>
      </c>
      <c r="E277" t="str">
        <f t="shared" si="13"/>
        <v>Budapesti Gépészeti SZC Csonka János Technikum és Szakképző Iskola Specializált gép- és járműgyártás</v>
      </c>
      <c r="F277">
        <f t="shared" si="14"/>
        <v>342</v>
      </c>
    </row>
    <row r="278" spans="1:6" x14ac:dyDescent="0.35">
      <c r="A278" t="s">
        <v>1410</v>
      </c>
      <c r="B278">
        <v>154</v>
      </c>
      <c r="D278">
        <f t="shared" si="12"/>
        <v>68</v>
      </c>
      <c r="E278" t="str">
        <f t="shared" si="13"/>
        <v>Budapesti Gépészeti SZC Eötvös Loránd Technikum Gépészet</v>
      </c>
      <c r="F278">
        <f t="shared" si="14"/>
        <v>154</v>
      </c>
    </row>
    <row r="279" spans="1:6" x14ac:dyDescent="0.35">
      <c r="A279" t="s">
        <v>1411</v>
      </c>
      <c r="B279">
        <v>220</v>
      </c>
      <c r="D279">
        <f t="shared" si="12"/>
        <v>84</v>
      </c>
      <c r="E279" t="str">
        <f t="shared" si="13"/>
        <v>Budapesti Gépészeti SZC Eötvös Loránd Technikum Informatika és távközlés</v>
      </c>
      <c r="F279">
        <f t="shared" si="14"/>
        <v>220</v>
      </c>
    </row>
    <row r="280" spans="1:6" x14ac:dyDescent="0.35">
      <c r="A280" t="s">
        <v>1412</v>
      </c>
      <c r="B280">
        <v>39</v>
      </c>
      <c r="D280">
        <f t="shared" si="12"/>
        <v>93</v>
      </c>
      <c r="E280" t="str">
        <f t="shared" si="13"/>
        <v>Budapesti Gépészeti SZC Eötvös Loránd Technikum Specializált gép- és járműgyártás</v>
      </c>
      <c r="F280">
        <f t="shared" si="14"/>
        <v>39</v>
      </c>
    </row>
    <row r="281" spans="1:6" x14ac:dyDescent="0.35">
      <c r="A281" t="s">
        <v>1413</v>
      </c>
      <c r="B281">
        <v>652</v>
      </c>
      <c r="D281">
        <f t="shared" si="12"/>
        <v>90</v>
      </c>
      <c r="E281" t="str">
        <f t="shared" si="13"/>
        <v>Budapesti Gépészeti SZC Fáy András Technikum Specializált gép- és járműgyártás</v>
      </c>
      <c r="F281">
        <f t="shared" si="14"/>
        <v>652</v>
      </c>
    </row>
    <row r="282" spans="1:6" x14ac:dyDescent="0.35">
      <c r="A282" t="s">
        <v>1414</v>
      </c>
      <c r="B282">
        <v>98</v>
      </c>
      <c r="D282">
        <f t="shared" si="12"/>
        <v>87</v>
      </c>
      <c r="E282" t="str">
        <f t="shared" si="13"/>
        <v>Budapesti Gépészeti SZC Ganz Ábrahám Két Tanítási Nyelvű Technikum Gépészet</v>
      </c>
      <c r="F282">
        <f t="shared" si="14"/>
        <v>98</v>
      </c>
    </row>
    <row r="283" spans="1:6" x14ac:dyDescent="0.35">
      <c r="A283" t="s">
        <v>1415</v>
      </c>
      <c r="B283">
        <v>340</v>
      </c>
      <c r="D283">
        <f t="shared" si="12"/>
        <v>103</v>
      </c>
      <c r="E283" t="str">
        <f t="shared" si="13"/>
        <v>Budapesti Gépészeti SZC Ganz Ábrahám Két Tanítási Nyelvű Technikum Informatika és távközlés</v>
      </c>
      <c r="F283">
        <f t="shared" si="14"/>
        <v>340</v>
      </c>
    </row>
    <row r="284" spans="1:6" x14ac:dyDescent="0.35">
      <c r="A284" t="s">
        <v>1416</v>
      </c>
      <c r="B284">
        <v>40</v>
      </c>
      <c r="D284">
        <f t="shared" si="12"/>
        <v>90</v>
      </c>
      <c r="E284" t="str">
        <f t="shared" si="13"/>
        <v>Budapesti Gépészeti SZC Katona József Technikum Elektronika és elektrotechnika</v>
      </c>
      <c r="F284">
        <f t="shared" si="14"/>
        <v>40</v>
      </c>
    </row>
    <row r="285" spans="1:6" x14ac:dyDescent="0.35">
      <c r="A285" t="s">
        <v>1417</v>
      </c>
      <c r="B285">
        <v>122</v>
      </c>
      <c r="D285">
        <f t="shared" si="12"/>
        <v>86</v>
      </c>
      <c r="E285" t="str">
        <f t="shared" si="13"/>
        <v>Budapesti Gépészeti SZC Katona József Technikum Gazdálkodás és menedzsment</v>
      </c>
      <c r="F285">
        <f t="shared" si="14"/>
        <v>122</v>
      </c>
    </row>
    <row r="286" spans="1:6" x14ac:dyDescent="0.35">
      <c r="A286" t="s">
        <v>1418</v>
      </c>
      <c r="B286">
        <v>58</v>
      </c>
      <c r="D286">
        <f t="shared" si="12"/>
        <v>68</v>
      </c>
      <c r="E286" t="str">
        <f t="shared" si="13"/>
        <v>Budapesti Gépészeti SZC Katona József Technikum Gépészet</v>
      </c>
      <c r="F286">
        <f t="shared" si="14"/>
        <v>58</v>
      </c>
    </row>
    <row r="287" spans="1:6" x14ac:dyDescent="0.35">
      <c r="A287" t="s">
        <v>1419</v>
      </c>
      <c r="B287">
        <v>269</v>
      </c>
      <c r="D287">
        <f t="shared" si="12"/>
        <v>84</v>
      </c>
      <c r="E287" t="str">
        <f t="shared" si="13"/>
        <v>Budapesti Gépészeti SZC Katona József Technikum Informatika és távközlés</v>
      </c>
      <c r="F287">
        <f t="shared" si="14"/>
        <v>269</v>
      </c>
    </row>
    <row r="288" spans="1:6" x14ac:dyDescent="0.35">
      <c r="A288" t="s">
        <v>1420</v>
      </c>
      <c r="B288">
        <v>222</v>
      </c>
      <c r="D288">
        <f t="shared" si="12"/>
        <v>88</v>
      </c>
      <c r="E288" t="str">
        <f t="shared" si="13"/>
        <v>Budapesti Gépészeti SZC Kossuth Lajos Két Tanítási Nyelvű Technikum Gépészet</v>
      </c>
      <c r="F288">
        <f t="shared" si="14"/>
        <v>222</v>
      </c>
    </row>
    <row r="289" spans="1:6" x14ac:dyDescent="0.35">
      <c r="A289" t="s">
        <v>1421</v>
      </c>
      <c r="B289">
        <v>143</v>
      </c>
      <c r="D289">
        <f t="shared" si="12"/>
        <v>109</v>
      </c>
      <c r="E289" t="str">
        <f t="shared" si="13"/>
        <v>Budapesti Gépészeti SZC Kossuth Lajos Két Tanítási Nyelvű Technikum Közlekedés és szállítmányozás</v>
      </c>
      <c r="F289">
        <f t="shared" si="14"/>
        <v>143</v>
      </c>
    </row>
    <row r="290" spans="1:6" x14ac:dyDescent="0.35">
      <c r="A290" t="s">
        <v>1422</v>
      </c>
      <c r="B290">
        <v>209</v>
      </c>
      <c r="D290">
        <f t="shared" si="12"/>
        <v>113</v>
      </c>
      <c r="E290" t="str">
        <f t="shared" si="13"/>
        <v>Budapesti Gépészeti SZC Kossuth Lajos Két Tanítási Nyelvű Technikum Specializált gép- és járműgyártás</v>
      </c>
      <c r="F290">
        <f t="shared" si="14"/>
        <v>209</v>
      </c>
    </row>
    <row r="291" spans="1:6" x14ac:dyDescent="0.35">
      <c r="A291" t="s">
        <v>1423</v>
      </c>
      <c r="B291">
        <v>194</v>
      </c>
      <c r="D291">
        <f t="shared" si="12"/>
        <v>91</v>
      </c>
      <c r="E291" t="str">
        <f t="shared" si="13"/>
        <v>Budapesti Gépészeti SZC Magyar Hajózási Technikum Közlekedés és szállítmányozás</v>
      </c>
      <c r="F291">
        <f t="shared" si="14"/>
        <v>194</v>
      </c>
    </row>
    <row r="292" spans="1:6" x14ac:dyDescent="0.35">
      <c r="A292" t="s">
        <v>1424</v>
      </c>
      <c r="B292">
        <v>10</v>
      </c>
      <c r="D292">
        <f t="shared" si="12"/>
        <v>67</v>
      </c>
      <c r="E292" t="str">
        <f t="shared" si="13"/>
        <v>Budapesti Gépészeti SZC Magyar Hajózási Technikum Sport</v>
      </c>
      <c r="F292">
        <f t="shared" si="14"/>
        <v>10</v>
      </c>
    </row>
    <row r="293" spans="1:6" x14ac:dyDescent="0.35">
      <c r="A293" t="s">
        <v>1425</v>
      </c>
      <c r="B293">
        <v>284</v>
      </c>
      <c r="D293">
        <f t="shared" si="12"/>
        <v>90</v>
      </c>
      <c r="E293" t="str">
        <f t="shared" si="13"/>
        <v>Budapesti Gépészeti SZC Mechatronikai Technikum Elektronika és elektrotechnika</v>
      </c>
      <c r="F293">
        <f t="shared" si="14"/>
        <v>284</v>
      </c>
    </row>
    <row r="294" spans="1:6" x14ac:dyDescent="0.35">
      <c r="A294" t="s">
        <v>1426</v>
      </c>
      <c r="B294">
        <v>57</v>
      </c>
      <c r="D294">
        <f t="shared" si="12"/>
        <v>68</v>
      </c>
      <c r="E294" t="str">
        <f t="shared" si="13"/>
        <v>Budapesti Gépészeti SZC Mechatronikai Technikum Gépészet</v>
      </c>
      <c r="F294">
        <f t="shared" si="14"/>
        <v>57</v>
      </c>
    </row>
    <row r="295" spans="1:6" x14ac:dyDescent="0.35">
      <c r="A295" t="s">
        <v>1427</v>
      </c>
      <c r="B295">
        <v>90</v>
      </c>
      <c r="D295">
        <f t="shared" si="12"/>
        <v>93</v>
      </c>
      <c r="E295" t="str">
        <f t="shared" si="13"/>
        <v>Budapesti Gépészeti SZC Mechatronikai Technikum Specializált gép- és járműgyártás</v>
      </c>
      <c r="F295">
        <f t="shared" si="14"/>
        <v>90</v>
      </c>
    </row>
    <row r="296" spans="1:6" x14ac:dyDescent="0.35">
      <c r="A296" t="s">
        <v>1428</v>
      </c>
      <c r="B296">
        <v>170</v>
      </c>
      <c r="D296">
        <f t="shared" si="12"/>
        <v>110</v>
      </c>
      <c r="E296" t="str">
        <f t="shared" si="13"/>
        <v>Budapesti Gépészeti SZC Öveges József Technikum és Szakképző iskola Elektronika és elektrotechnika</v>
      </c>
      <c r="F296">
        <f t="shared" si="14"/>
        <v>170</v>
      </c>
    </row>
    <row r="297" spans="1:6" x14ac:dyDescent="0.35">
      <c r="A297" t="s">
        <v>1429</v>
      </c>
      <c r="B297">
        <v>76</v>
      </c>
      <c r="D297">
        <f t="shared" si="12"/>
        <v>94</v>
      </c>
      <c r="E297" t="str">
        <f t="shared" si="13"/>
        <v>Budapesti Gépészeti SZC Öveges József Technikum és Szakképző iskola Épületgépészet</v>
      </c>
      <c r="F297">
        <f t="shared" si="14"/>
        <v>76</v>
      </c>
    </row>
    <row r="298" spans="1:6" x14ac:dyDescent="0.35">
      <c r="A298" t="s">
        <v>1430</v>
      </c>
      <c r="B298">
        <v>40</v>
      </c>
      <c r="D298">
        <f t="shared" si="12"/>
        <v>88</v>
      </c>
      <c r="E298" t="str">
        <f t="shared" si="13"/>
        <v>Budapesti Gépészeti SZC Öveges József Technikum és Szakképző iskola Gépészet</v>
      </c>
      <c r="F298">
        <f t="shared" si="14"/>
        <v>40</v>
      </c>
    </row>
    <row r="299" spans="1:6" x14ac:dyDescent="0.35">
      <c r="A299" t="s">
        <v>1431</v>
      </c>
      <c r="B299">
        <v>86</v>
      </c>
      <c r="D299">
        <f t="shared" si="12"/>
        <v>106</v>
      </c>
      <c r="E299" t="str">
        <f t="shared" si="13"/>
        <v>Budapesti Gépészeti SZC Öveges József Technikum és Szakképző iskola Környezetvédelem és vízügy</v>
      </c>
      <c r="F299">
        <f t="shared" si="14"/>
        <v>86</v>
      </c>
    </row>
    <row r="300" spans="1:6" x14ac:dyDescent="0.35">
      <c r="A300" t="s">
        <v>1432</v>
      </c>
      <c r="B300">
        <v>66</v>
      </c>
      <c r="D300">
        <f t="shared" si="12"/>
        <v>113</v>
      </c>
      <c r="E300" t="str">
        <f t="shared" si="13"/>
        <v>Budapesti Gépészeti SZC Öveges József Technikum és Szakképző iskola Specializált gép- és járműgyártás</v>
      </c>
      <c r="F300">
        <f t="shared" si="14"/>
        <v>66</v>
      </c>
    </row>
    <row r="301" spans="1:6" x14ac:dyDescent="0.35">
      <c r="A301" t="s">
        <v>1433</v>
      </c>
      <c r="B301">
        <v>293</v>
      </c>
      <c r="D301">
        <f t="shared" si="12"/>
        <v>86</v>
      </c>
      <c r="E301" t="str">
        <f t="shared" si="13"/>
        <v>Budapesti Gépészeti SZC Szily Kálmán Technikum és Kollégium Épületgépészet</v>
      </c>
      <c r="F301">
        <f t="shared" si="14"/>
        <v>293</v>
      </c>
    </row>
    <row r="302" spans="1:6" x14ac:dyDescent="0.35">
      <c r="A302" t="s">
        <v>1434</v>
      </c>
      <c r="B302">
        <v>39</v>
      </c>
      <c r="D302">
        <f t="shared" si="12"/>
        <v>80</v>
      </c>
      <c r="E302" t="str">
        <f t="shared" si="13"/>
        <v>Budapesti Gépészeti SZC Szily Kálmán Technikum és Kollégium Gépészet</v>
      </c>
      <c r="F302">
        <f t="shared" si="14"/>
        <v>39</v>
      </c>
    </row>
    <row r="303" spans="1:6" x14ac:dyDescent="0.35">
      <c r="A303" t="s">
        <v>1435</v>
      </c>
      <c r="B303">
        <v>309</v>
      </c>
      <c r="D303">
        <f t="shared" si="12"/>
        <v>96</v>
      </c>
      <c r="E303" t="str">
        <f t="shared" si="13"/>
        <v>Budapesti Gépészeti SZC Szily Kálmán Technikum és Kollégium Informatika és távközlés</v>
      </c>
      <c r="F303">
        <f t="shared" si="14"/>
        <v>309</v>
      </c>
    </row>
    <row r="304" spans="1:6" x14ac:dyDescent="0.35">
      <c r="A304" t="s">
        <v>1436</v>
      </c>
      <c r="B304">
        <v>59</v>
      </c>
      <c r="D304">
        <f t="shared" si="12"/>
        <v>79</v>
      </c>
      <c r="E304" t="str">
        <f t="shared" si="13"/>
        <v>Budapesti Gépészeti SZC Szily Kálmán Technikum és Kollégium Kreatív</v>
      </c>
      <c r="F304">
        <f t="shared" si="14"/>
        <v>59</v>
      </c>
    </row>
    <row r="305" spans="1:6" x14ac:dyDescent="0.35">
      <c r="A305" t="s">
        <v>1437</v>
      </c>
      <c r="B305">
        <v>22</v>
      </c>
      <c r="D305">
        <f t="shared" si="12"/>
        <v>84</v>
      </c>
      <c r="E305" t="str">
        <f t="shared" si="13"/>
        <v>Budapesti Innovatív Technikum, Gimnázium és Szakképző Iskola Egészségügy</v>
      </c>
      <c r="F305">
        <f t="shared" si="14"/>
        <v>22</v>
      </c>
    </row>
    <row r="306" spans="1:6" x14ac:dyDescent="0.35">
      <c r="A306" t="s">
        <v>1438</v>
      </c>
      <c r="B306">
        <v>23</v>
      </c>
      <c r="D306">
        <f t="shared" si="12"/>
        <v>99</v>
      </c>
      <c r="E306" t="str">
        <f t="shared" si="13"/>
        <v>Budapesti Innovatív Technikum, Gimnázium és Szakképző Iskola Gazdálkodás és menedzsment</v>
      </c>
      <c r="F306">
        <f t="shared" si="14"/>
        <v>23</v>
      </c>
    </row>
    <row r="307" spans="1:6" x14ac:dyDescent="0.35">
      <c r="A307" t="s">
        <v>1439</v>
      </c>
      <c r="B307">
        <v>26</v>
      </c>
      <c r="D307">
        <f t="shared" si="12"/>
        <v>85</v>
      </c>
      <c r="E307" t="str">
        <f t="shared" si="13"/>
        <v>Budapesti Innovatív Technikum, Gimnázium és Szakképző Iskola Kereskedelem</v>
      </c>
      <c r="F307">
        <f t="shared" si="14"/>
        <v>26</v>
      </c>
    </row>
    <row r="308" spans="1:6" x14ac:dyDescent="0.35">
      <c r="A308" t="s">
        <v>1440</v>
      </c>
      <c r="B308">
        <v>155</v>
      </c>
      <c r="D308">
        <f t="shared" si="12"/>
        <v>80</v>
      </c>
      <c r="E308" t="str">
        <f t="shared" si="13"/>
        <v>Budapesti Innovatív Technikum, Gimnázium és Szakképző Iskola Kreatív</v>
      </c>
      <c r="F308">
        <f t="shared" si="14"/>
        <v>155</v>
      </c>
    </row>
    <row r="309" spans="1:6" x14ac:dyDescent="0.35">
      <c r="A309" t="s">
        <v>1441</v>
      </c>
      <c r="B309">
        <v>68</v>
      </c>
      <c r="D309">
        <f t="shared" si="12"/>
        <v>93</v>
      </c>
      <c r="E309" t="str">
        <f t="shared" si="13"/>
        <v>Budapesti Innovatív Technikum, Gimnázium és Szakképző Iskola Turizmus-vendéglátás</v>
      </c>
      <c r="F309">
        <f t="shared" si="14"/>
        <v>68</v>
      </c>
    </row>
    <row r="310" spans="1:6" x14ac:dyDescent="0.35">
      <c r="A310" t="s">
        <v>1442</v>
      </c>
      <c r="B310">
        <v>807</v>
      </c>
      <c r="D310">
        <f t="shared" si="12"/>
        <v>82</v>
      </c>
      <c r="E310" t="str">
        <f t="shared" si="13"/>
        <v>Budapesti Komplex SZC Erzsébet Királyné Szépészeti Technikum Szépészet</v>
      </c>
      <c r="F310">
        <f t="shared" si="14"/>
        <v>807</v>
      </c>
    </row>
    <row r="311" spans="1:6" x14ac:dyDescent="0.35">
      <c r="A311" t="s">
        <v>1443</v>
      </c>
      <c r="B311">
        <v>931</v>
      </c>
      <c r="D311">
        <f t="shared" si="12"/>
        <v>104</v>
      </c>
      <c r="E311" t="str">
        <f t="shared" si="13"/>
        <v>Budapesti Komplex SZC Gundel Károly Vendéglátó és Turisztikai Technikum Turizmus-vendéglátás</v>
      </c>
      <c r="F311">
        <f t="shared" si="14"/>
        <v>931</v>
      </c>
    </row>
    <row r="312" spans="1:6" x14ac:dyDescent="0.35">
      <c r="A312" t="s">
        <v>1444</v>
      </c>
      <c r="B312">
        <v>350</v>
      </c>
      <c r="D312">
        <f t="shared" si="12"/>
        <v>100</v>
      </c>
      <c r="E312" t="str">
        <f t="shared" si="13"/>
        <v>Budapesti Komplex SZC Kaesz Gyula Faipari Technikum és Szakképző Iskola Fa- és bútoripar</v>
      </c>
      <c r="F312">
        <f t="shared" si="14"/>
        <v>350</v>
      </c>
    </row>
    <row r="313" spans="1:6" x14ac:dyDescent="0.35">
      <c r="A313" t="s">
        <v>1445</v>
      </c>
      <c r="B313">
        <v>112</v>
      </c>
      <c r="D313">
        <f t="shared" si="12"/>
        <v>79</v>
      </c>
      <c r="E313" t="str">
        <f t="shared" si="13"/>
        <v>Budapesti Komplex SZC Kézművesipari Technikum Egészségügyi technika</v>
      </c>
      <c r="F313">
        <f t="shared" si="14"/>
        <v>112</v>
      </c>
    </row>
    <row r="314" spans="1:6" x14ac:dyDescent="0.35">
      <c r="A314" t="s">
        <v>1446</v>
      </c>
      <c r="B314">
        <v>34</v>
      </c>
      <c r="D314">
        <f t="shared" si="12"/>
        <v>65</v>
      </c>
      <c r="E314" t="str">
        <f t="shared" si="13"/>
        <v>Budapesti Komplex SZC Kézművesipari Technikum Kreatív</v>
      </c>
      <c r="F314">
        <f t="shared" si="14"/>
        <v>34</v>
      </c>
    </row>
    <row r="315" spans="1:6" x14ac:dyDescent="0.35">
      <c r="A315" t="s">
        <v>1447</v>
      </c>
      <c r="B315">
        <v>11</v>
      </c>
      <c r="D315">
        <f t="shared" si="12"/>
        <v>49</v>
      </c>
      <c r="E315" t="str">
        <f t="shared" si="13"/>
        <v>Budapesti Komplex SZC Kézművesipari T</v>
      </c>
      <c r="F315">
        <f t="shared" si="14"/>
        <v>11</v>
      </c>
    </row>
    <row r="316" spans="1:6" x14ac:dyDescent="0.35">
      <c r="A316" t="s">
        <v>1448</v>
      </c>
      <c r="B316">
        <v>247</v>
      </c>
      <c r="D316">
        <f t="shared" si="12"/>
        <v>91</v>
      </c>
      <c r="E316" t="str">
        <f t="shared" si="13"/>
        <v>Budapesti Komplex SZC Kozma Lajos Faipari és Kreatív Technikum Fa- és bútoripar</v>
      </c>
      <c r="F316">
        <f t="shared" si="14"/>
        <v>247</v>
      </c>
    </row>
    <row r="317" spans="1:6" x14ac:dyDescent="0.35">
      <c r="A317" t="s">
        <v>1449</v>
      </c>
      <c r="B317">
        <v>150</v>
      </c>
      <c r="D317">
        <f t="shared" si="12"/>
        <v>82</v>
      </c>
      <c r="E317" t="str">
        <f t="shared" si="13"/>
        <v>Budapesti Komplex SZC Kozma Lajos Faipari és Kreatív Technikum Kreatív</v>
      </c>
      <c r="F317">
        <f t="shared" si="14"/>
        <v>150</v>
      </c>
    </row>
    <row r="318" spans="1:6" x14ac:dyDescent="0.35">
      <c r="A318" t="s">
        <v>1450</v>
      </c>
      <c r="B318">
        <v>367</v>
      </c>
      <c r="D318">
        <f t="shared" si="12"/>
        <v>59</v>
      </c>
      <c r="E318" t="str">
        <f t="shared" si="13"/>
        <v>Budapesti Komplex SZC Kreatív Technikum Kreatív</v>
      </c>
      <c r="F318">
        <f t="shared" si="14"/>
        <v>367</v>
      </c>
    </row>
    <row r="319" spans="1:6" x14ac:dyDescent="0.35">
      <c r="A319" t="s">
        <v>1451</v>
      </c>
      <c r="B319">
        <v>17</v>
      </c>
      <c r="D319">
        <f t="shared" si="12"/>
        <v>43</v>
      </c>
      <c r="E319" t="str">
        <f t="shared" si="13"/>
        <v>Budapesti Komplex SZC Kreatív T</v>
      </c>
      <c r="F319">
        <f t="shared" si="14"/>
        <v>17</v>
      </c>
    </row>
    <row r="320" spans="1:6" x14ac:dyDescent="0.35">
      <c r="A320" t="s">
        <v>1452</v>
      </c>
      <c r="B320">
        <v>32</v>
      </c>
      <c r="D320">
        <f t="shared" si="12"/>
        <v>72</v>
      </c>
      <c r="E320" t="str">
        <f t="shared" si="13"/>
        <v>Budapesti Komplex SZC Kreatív Technikum Turizmus-vendéglátás</v>
      </c>
      <c r="F320">
        <f t="shared" si="14"/>
        <v>32</v>
      </c>
    </row>
    <row r="321" spans="1:6" x14ac:dyDescent="0.35">
      <c r="A321" t="s">
        <v>1453</v>
      </c>
      <c r="B321">
        <v>33</v>
      </c>
      <c r="D321">
        <f t="shared" si="12"/>
        <v>83</v>
      </c>
      <c r="E321" t="str">
        <f t="shared" si="13"/>
        <v>Budapesti Komplex SZC Mándy Iván Szakképző Iskola és Szakiskola Előkész</v>
      </c>
      <c r="F321">
        <f t="shared" si="14"/>
        <v>33</v>
      </c>
    </row>
    <row r="322" spans="1:6" x14ac:dyDescent="0.35">
      <c r="A322" t="s">
        <v>1454</v>
      </c>
      <c r="B322">
        <v>56</v>
      </c>
      <c r="D322">
        <f t="shared" si="12"/>
        <v>88</v>
      </c>
      <c r="E322" t="str">
        <f t="shared" si="13"/>
        <v>Budapesti Komplex SZC Mándy Iván Szakképző Iskola és Szakiskola Kereskedelem</v>
      </c>
      <c r="F322">
        <f t="shared" si="14"/>
        <v>56</v>
      </c>
    </row>
    <row r="323" spans="1:6" x14ac:dyDescent="0.35">
      <c r="A323" t="s">
        <v>1455</v>
      </c>
      <c r="B323">
        <v>7</v>
      </c>
      <c r="D323">
        <f t="shared" si="12"/>
        <v>83</v>
      </c>
      <c r="E323" t="str">
        <f t="shared" si="13"/>
        <v>Budapesti Komplex SZC Mándy Iván Szakképző Iskola és Szakiskola Kreatív</v>
      </c>
      <c r="F323">
        <f t="shared" si="14"/>
        <v>7</v>
      </c>
    </row>
    <row r="324" spans="1:6" x14ac:dyDescent="0.35">
      <c r="A324" t="s">
        <v>1456</v>
      </c>
      <c r="B324">
        <v>7</v>
      </c>
      <c r="D324">
        <f t="shared" ref="D324:D387" si="15">LEN(A324)</f>
        <v>76</v>
      </c>
      <c r="E324" t="str">
        <f t="shared" ref="E324:E387" si="16">LEFT(A324,D324-12)</f>
        <v xml:space="preserve">Budapesti Komplex SZC Mándy Iván Szakképző Iskola és Szakiskola </v>
      </c>
      <c r="F324">
        <f t="shared" ref="F324:F387" si="17">B324</f>
        <v>7</v>
      </c>
    </row>
    <row r="325" spans="1:6" x14ac:dyDescent="0.35">
      <c r="A325" t="s">
        <v>1457</v>
      </c>
      <c r="B325">
        <v>222</v>
      </c>
      <c r="D325">
        <f t="shared" si="15"/>
        <v>96</v>
      </c>
      <c r="E325" t="str">
        <f t="shared" si="16"/>
        <v>Budapesti Komplex SZC Mándy Iván Szakképző Iskola és Szakiskola Turizmus-vendéglátás</v>
      </c>
      <c r="F325">
        <f t="shared" si="17"/>
        <v>222</v>
      </c>
    </row>
    <row r="326" spans="1:6" x14ac:dyDescent="0.35">
      <c r="A326" t="s">
        <v>1458</v>
      </c>
      <c r="B326">
        <v>175</v>
      </c>
      <c r="D326">
        <f t="shared" si="15"/>
        <v>83</v>
      </c>
      <c r="E326" t="str">
        <f t="shared" si="16"/>
        <v>Budapesti Komplex SZC Pogány Frigyes Technikum Informatika és távközlés</v>
      </c>
      <c r="F326">
        <f t="shared" si="17"/>
        <v>175</v>
      </c>
    </row>
    <row r="327" spans="1:6" x14ac:dyDescent="0.35">
      <c r="A327" t="s">
        <v>1459</v>
      </c>
      <c r="B327">
        <v>227</v>
      </c>
      <c r="D327">
        <f t="shared" si="15"/>
        <v>64</v>
      </c>
      <c r="E327" t="str">
        <f t="shared" si="16"/>
        <v>Budapesti Komplex SZC Pogány Frigyes Technikum Sport</v>
      </c>
      <c r="F327">
        <f t="shared" si="17"/>
        <v>227</v>
      </c>
    </row>
    <row r="328" spans="1:6" x14ac:dyDescent="0.35">
      <c r="A328" t="s">
        <v>1460</v>
      </c>
      <c r="B328">
        <v>514</v>
      </c>
      <c r="D328">
        <f t="shared" si="15"/>
        <v>100</v>
      </c>
      <c r="E328" t="str">
        <f t="shared" si="16"/>
        <v>Budapesti Komplex SZC Schulek Frigyes Két Tanítási Nyelvű Építőipari Technikum Építőipar</v>
      </c>
      <c r="F328">
        <f t="shared" si="17"/>
        <v>514</v>
      </c>
    </row>
    <row r="329" spans="1:6" x14ac:dyDescent="0.35">
      <c r="A329" t="s">
        <v>1461</v>
      </c>
      <c r="B329">
        <v>326</v>
      </c>
      <c r="D329">
        <f t="shared" si="15"/>
        <v>98</v>
      </c>
      <c r="E329" t="str">
        <f t="shared" si="16"/>
        <v>Budapesti Komplex SZC Szamos Mátyás Technikum és Szakképző Iskola Turizmus-vendéglátás</v>
      </c>
      <c r="F329">
        <f t="shared" si="17"/>
        <v>326</v>
      </c>
    </row>
    <row r="330" spans="1:6" x14ac:dyDescent="0.35">
      <c r="A330" t="s">
        <v>1462</v>
      </c>
      <c r="B330">
        <v>147</v>
      </c>
      <c r="D330">
        <f t="shared" si="15"/>
        <v>119</v>
      </c>
      <c r="E330" t="str">
        <f t="shared" si="16"/>
        <v>Budapesti Komplex SZC Weiss Manfréd Technikum, Szakképző Iskola és Kollégium Elektronika és elektrotechnika</v>
      </c>
      <c r="F330">
        <f t="shared" si="17"/>
        <v>147</v>
      </c>
    </row>
    <row r="331" spans="1:6" x14ac:dyDescent="0.35">
      <c r="A331" t="s">
        <v>1463</v>
      </c>
      <c r="B331">
        <v>29</v>
      </c>
      <c r="D331">
        <f t="shared" si="15"/>
        <v>97</v>
      </c>
      <c r="E331" t="str">
        <f t="shared" si="16"/>
        <v>Budapesti Komplex SZC Weiss Manfréd Technikum, Szakképző Iskola és Kollégium Gépészet</v>
      </c>
      <c r="F331">
        <f t="shared" si="17"/>
        <v>29</v>
      </c>
    </row>
    <row r="332" spans="1:6" x14ac:dyDescent="0.35">
      <c r="A332" t="s">
        <v>1464</v>
      </c>
      <c r="B332">
        <v>82</v>
      </c>
      <c r="D332">
        <f t="shared" si="15"/>
        <v>99</v>
      </c>
      <c r="E332" t="str">
        <f t="shared" si="16"/>
        <v>Budapesti Komplex SZC Weiss Manfréd Technikum, Szakképző Iskola és Kollégium Honvédelem</v>
      </c>
      <c r="F332">
        <f t="shared" si="17"/>
        <v>82</v>
      </c>
    </row>
    <row r="333" spans="1:6" x14ac:dyDescent="0.35">
      <c r="A333" t="s">
        <v>1465</v>
      </c>
      <c r="B333">
        <v>241</v>
      </c>
      <c r="D333">
        <f t="shared" si="15"/>
        <v>113</v>
      </c>
      <c r="E333" t="str">
        <f t="shared" si="16"/>
        <v>Budapesti Komplex SZC Weiss Manfréd Technikum, Szakképző Iskola és Kollégium Informatika és távközlés</v>
      </c>
      <c r="F333">
        <f t="shared" si="17"/>
        <v>241</v>
      </c>
    </row>
    <row r="334" spans="1:6" x14ac:dyDescent="0.35">
      <c r="A334" t="s">
        <v>1466</v>
      </c>
      <c r="B334">
        <v>287</v>
      </c>
      <c r="D334">
        <f t="shared" si="15"/>
        <v>114</v>
      </c>
      <c r="E334" t="str">
        <f t="shared" si="16"/>
        <v>Budapesti Komplex SZC Weiss Manfréd Technikum, Szakképző Iskola és Kollégium Rendészet és közszolgálat</v>
      </c>
      <c r="F334">
        <f t="shared" si="17"/>
        <v>287</v>
      </c>
    </row>
    <row r="335" spans="1:6" x14ac:dyDescent="0.35">
      <c r="A335" t="s">
        <v>1467</v>
      </c>
      <c r="B335">
        <v>411</v>
      </c>
      <c r="D335">
        <f t="shared" si="15"/>
        <v>95</v>
      </c>
      <c r="E335" t="str">
        <f t="shared" si="16"/>
        <v>Budapesti Komplex SZC Ybl Miklós Építőipari Technikum és Szakképző Iskola Építőipar</v>
      </c>
      <c r="F335">
        <f t="shared" si="17"/>
        <v>411</v>
      </c>
    </row>
    <row r="336" spans="1:6" x14ac:dyDescent="0.35">
      <c r="A336" t="s">
        <v>1468</v>
      </c>
      <c r="B336">
        <v>588</v>
      </c>
      <c r="D336">
        <f t="shared" si="15"/>
        <v>100</v>
      </c>
      <c r="E336" t="str">
        <f t="shared" si="16"/>
        <v>Budapesti Műszaki SZC Bláthy Ottó Titusz Informatikai Technikum Informatika és távközlés</v>
      </c>
      <c r="F336">
        <f t="shared" si="17"/>
        <v>588</v>
      </c>
    </row>
    <row r="337" spans="1:6" x14ac:dyDescent="0.35">
      <c r="A337" t="s">
        <v>1469</v>
      </c>
      <c r="B337">
        <v>258</v>
      </c>
      <c r="D337">
        <f t="shared" si="15"/>
        <v>108</v>
      </c>
      <c r="E337" t="str">
        <f t="shared" si="16"/>
        <v>Budapesti Műszaki SZC Bolyai János Műszaki Technikum és Kollégium Elektronika és elektrotechnika</v>
      </c>
      <c r="F337">
        <f t="shared" si="17"/>
        <v>258</v>
      </c>
    </row>
    <row r="338" spans="1:6" x14ac:dyDescent="0.35">
      <c r="A338" t="s">
        <v>1470</v>
      </c>
      <c r="B338">
        <v>279</v>
      </c>
      <c r="D338">
        <f t="shared" si="15"/>
        <v>102</v>
      </c>
      <c r="E338" t="str">
        <f t="shared" si="16"/>
        <v>Budapesti Műszaki SZC Bolyai János Műszaki Technikum és Kollégium Informatika és távközlés</v>
      </c>
      <c r="F338">
        <f t="shared" si="17"/>
        <v>279</v>
      </c>
    </row>
    <row r="339" spans="1:6" x14ac:dyDescent="0.35">
      <c r="A339" t="s">
        <v>1471</v>
      </c>
      <c r="B339">
        <v>70</v>
      </c>
      <c r="D339">
        <f t="shared" si="15"/>
        <v>108</v>
      </c>
      <c r="E339" t="str">
        <f t="shared" si="16"/>
        <v>Budapesti Műszaki SZC Egressy Gábor Két Tanítási Nyelvű Technikum Elektronika és elektrotechnika</v>
      </c>
      <c r="F339">
        <f t="shared" si="17"/>
        <v>70</v>
      </c>
    </row>
    <row r="340" spans="1:6" x14ac:dyDescent="0.35">
      <c r="A340" t="s">
        <v>1472</v>
      </c>
      <c r="B340">
        <v>290</v>
      </c>
      <c r="D340">
        <f t="shared" si="15"/>
        <v>102</v>
      </c>
      <c r="E340" t="str">
        <f t="shared" si="16"/>
        <v>Budapesti Műszaki SZC Egressy Gábor Két Tanítási Nyelvű Technikum Informatika és távközlés</v>
      </c>
      <c r="F340">
        <f t="shared" si="17"/>
        <v>290</v>
      </c>
    </row>
    <row r="341" spans="1:6" x14ac:dyDescent="0.35">
      <c r="A341" t="s">
        <v>1473</v>
      </c>
      <c r="B341">
        <v>165</v>
      </c>
      <c r="D341">
        <f t="shared" si="15"/>
        <v>83</v>
      </c>
      <c r="E341" t="str">
        <f t="shared" si="16"/>
        <v>Budapesti Műszaki SZC Egressy Gábor Két Tanítási Nyelvű Technikum Sport</v>
      </c>
      <c r="F341">
        <f t="shared" si="17"/>
        <v>165</v>
      </c>
    </row>
    <row r="342" spans="1:6" x14ac:dyDescent="0.35">
      <c r="A342" t="s">
        <v>1474</v>
      </c>
      <c r="B342">
        <v>655</v>
      </c>
      <c r="D342">
        <f t="shared" si="15"/>
        <v>95</v>
      </c>
      <c r="E342" t="str">
        <f t="shared" si="16"/>
        <v>Budapesti Műszaki SZC Neumann János Informatikai Technikum Informatika és távközlés</v>
      </c>
      <c r="F342">
        <f t="shared" si="17"/>
        <v>655</v>
      </c>
    </row>
    <row r="343" spans="1:6" x14ac:dyDescent="0.35">
      <c r="A343" t="s">
        <v>1475</v>
      </c>
      <c r="B343">
        <v>584</v>
      </c>
      <c r="D343">
        <f t="shared" si="15"/>
        <v>111</v>
      </c>
      <c r="E343" t="str">
        <f t="shared" si="16"/>
        <v>Budapesti Műszaki SZC Pataky István Híradásipari és Informatikai Technikum Informatika és távközlés</v>
      </c>
      <c r="F343">
        <f t="shared" si="17"/>
        <v>584</v>
      </c>
    </row>
    <row r="344" spans="1:6" x14ac:dyDescent="0.35">
      <c r="A344" t="s">
        <v>1476</v>
      </c>
      <c r="B344">
        <v>386</v>
      </c>
      <c r="D344">
        <f t="shared" si="15"/>
        <v>101</v>
      </c>
      <c r="E344" t="str">
        <f t="shared" si="16"/>
        <v>Budapesti Műszaki SZC Petrik Lajos Két Tanítási Nyelvű Technikum Informatika és távközlés</v>
      </c>
      <c r="F344">
        <f t="shared" si="17"/>
        <v>386</v>
      </c>
    </row>
    <row r="345" spans="1:6" x14ac:dyDescent="0.35">
      <c r="A345" t="s">
        <v>1477</v>
      </c>
      <c r="B345">
        <v>172</v>
      </c>
      <c r="D345">
        <f t="shared" si="15"/>
        <v>103</v>
      </c>
      <c r="E345" t="str">
        <f t="shared" si="16"/>
        <v>Budapesti Műszaki SZC Petrik Lajos Két Tanítási Nyelvű Technikum Környezetvédelem és vízügy</v>
      </c>
      <c r="F345">
        <f t="shared" si="17"/>
        <v>172</v>
      </c>
    </row>
    <row r="346" spans="1:6" x14ac:dyDescent="0.35">
      <c r="A346" t="s">
        <v>1478</v>
      </c>
      <c r="B346">
        <v>368</v>
      </c>
      <c r="D346">
        <f t="shared" si="15"/>
        <v>85</v>
      </c>
      <c r="E346" t="str">
        <f t="shared" si="16"/>
        <v>Budapesti Műszaki SZC Petrik Lajos Két Tanítási Nyelvű Technikum Vegyipar</v>
      </c>
      <c r="F346">
        <f t="shared" si="17"/>
        <v>368</v>
      </c>
    </row>
    <row r="347" spans="1:6" x14ac:dyDescent="0.35">
      <c r="A347" t="s">
        <v>1479</v>
      </c>
      <c r="B347">
        <v>400</v>
      </c>
      <c r="D347">
        <f t="shared" si="15"/>
        <v>110</v>
      </c>
      <c r="E347" t="str">
        <f t="shared" si="16"/>
        <v>Budapesti Műszaki SZC Puskás Tivadar Távközlési és Informatikai Technikum Informatika és távközlés</v>
      </c>
      <c r="F347">
        <f t="shared" si="17"/>
        <v>400</v>
      </c>
    </row>
    <row r="348" spans="1:6" x14ac:dyDescent="0.35">
      <c r="A348" t="s">
        <v>1480</v>
      </c>
      <c r="B348">
        <v>31</v>
      </c>
      <c r="D348">
        <f t="shared" si="15"/>
        <v>76</v>
      </c>
      <c r="E348" t="str">
        <f t="shared" si="16"/>
        <v>Budapesti Műszaki SZC Than Károly Ökoiskola és Technikum Előkész</v>
      </c>
      <c r="F348">
        <f t="shared" si="17"/>
        <v>31</v>
      </c>
    </row>
    <row r="349" spans="1:6" x14ac:dyDescent="0.35">
      <c r="A349" t="s">
        <v>1481</v>
      </c>
      <c r="B349">
        <v>202</v>
      </c>
      <c r="D349">
        <f t="shared" si="15"/>
        <v>79</v>
      </c>
      <c r="E349" t="str">
        <f t="shared" si="16"/>
        <v>Budapesti Műszaki SZC Than Károly Ökoiskola és Technikum Honvédelem</v>
      </c>
      <c r="F349">
        <f t="shared" si="17"/>
        <v>202</v>
      </c>
    </row>
    <row r="350" spans="1:6" x14ac:dyDescent="0.35">
      <c r="A350" t="s">
        <v>1482</v>
      </c>
      <c r="B350">
        <v>25</v>
      </c>
      <c r="D350">
        <f t="shared" si="15"/>
        <v>93</v>
      </c>
      <c r="E350" t="str">
        <f t="shared" si="16"/>
        <v>Budapesti Műszaki SZC Than Károly Ökoiskola és Technikum Informatika és távközlés</v>
      </c>
      <c r="F350">
        <f t="shared" si="17"/>
        <v>25</v>
      </c>
    </row>
    <row r="351" spans="1:6" x14ac:dyDescent="0.35">
      <c r="A351" t="s">
        <v>1483</v>
      </c>
      <c r="B351">
        <v>181</v>
      </c>
      <c r="D351">
        <f t="shared" si="15"/>
        <v>95</v>
      </c>
      <c r="E351" t="str">
        <f t="shared" si="16"/>
        <v>Budapesti Műszaki SZC Than Károly Ökoiskola és Technikum Környezetvédelem és vízügy</v>
      </c>
      <c r="F351">
        <f t="shared" si="17"/>
        <v>181</v>
      </c>
    </row>
    <row r="352" spans="1:6" x14ac:dyDescent="0.35">
      <c r="A352" t="s">
        <v>1484</v>
      </c>
      <c r="B352">
        <v>418</v>
      </c>
      <c r="D352">
        <f t="shared" si="15"/>
        <v>94</v>
      </c>
      <c r="E352" t="str">
        <f t="shared" si="16"/>
        <v>Budapesti Műszaki SZC Than Károly Ökoiskola és Technikum Rendészet és közszolgálat</v>
      </c>
      <c r="F352">
        <f t="shared" si="17"/>
        <v>418</v>
      </c>
    </row>
    <row r="353" spans="1:6" x14ac:dyDescent="0.35">
      <c r="A353" t="s">
        <v>1485</v>
      </c>
      <c r="B353">
        <v>31</v>
      </c>
      <c r="D353">
        <f t="shared" si="15"/>
        <v>77</v>
      </c>
      <c r="E353" t="str">
        <f t="shared" si="16"/>
        <v>Budapesti Műszaki SZC Than Károly Ökoiskola és Technikum Vegyipar</v>
      </c>
      <c r="F353">
        <f t="shared" si="17"/>
        <v>31</v>
      </c>
    </row>
    <row r="354" spans="1:6" x14ac:dyDescent="0.35">
      <c r="A354" t="s">
        <v>1486</v>
      </c>
      <c r="B354">
        <v>179</v>
      </c>
      <c r="D354">
        <f t="shared" si="15"/>
        <v>110</v>
      </c>
      <c r="E354" t="str">
        <f t="shared" si="16"/>
        <v>Budapesti Műszaki SZC Trefort Ágoston Két Tanítási Nyelvű Technikum Elektronika és elektrotechnika</v>
      </c>
      <c r="F354">
        <f t="shared" si="17"/>
        <v>179</v>
      </c>
    </row>
    <row r="355" spans="1:6" x14ac:dyDescent="0.35">
      <c r="A355" t="s">
        <v>1487</v>
      </c>
      <c r="B355">
        <v>384</v>
      </c>
      <c r="D355">
        <f t="shared" si="15"/>
        <v>104</v>
      </c>
      <c r="E355" t="str">
        <f t="shared" si="16"/>
        <v>Budapesti Műszaki SZC Trefort Ágoston Két Tanítási Nyelvű Technikum Informatika és távközlés</v>
      </c>
      <c r="F355">
        <f t="shared" si="17"/>
        <v>384</v>
      </c>
    </row>
    <row r="356" spans="1:6" x14ac:dyDescent="0.35">
      <c r="A356" t="s">
        <v>1488</v>
      </c>
      <c r="B356">
        <v>255</v>
      </c>
      <c r="D356">
        <f t="shared" si="15"/>
        <v>110</v>
      </c>
      <c r="E356" t="str">
        <f t="shared" si="16"/>
        <v>Budapesti Műszaki SZC Újpesti Két Tanítási Nyelvű Műszaki Technikum Elektronika és elektrotechnika</v>
      </c>
      <c r="F356">
        <f t="shared" si="17"/>
        <v>255</v>
      </c>
    </row>
    <row r="357" spans="1:6" x14ac:dyDescent="0.35">
      <c r="A357" t="s">
        <v>1489</v>
      </c>
      <c r="B357">
        <v>213</v>
      </c>
      <c r="D357">
        <f t="shared" si="15"/>
        <v>88</v>
      </c>
      <c r="E357" t="str">
        <f t="shared" si="16"/>
        <v>Budapesti Műszaki SZC Újpesti Két Tanítási Nyelvű Műszaki Technikum Gépészet</v>
      </c>
      <c r="F357">
        <f t="shared" si="17"/>
        <v>213</v>
      </c>
    </row>
    <row r="358" spans="1:6" x14ac:dyDescent="0.35">
      <c r="A358" t="s">
        <v>1490</v>
      </c>
      <c r="B358">
        <v>385</v>
      </c>
      <c r="D358">
        <f t="shared" si="15"/>
        <v>104</v>
      </c>
      <c r="E358" t="str">
        <f t="shared" si="16"/>
        <v>Budapesti Műszaki SZC Újpesti Két Tanítási Nyelvű Műszaki Technikum Informatika és távközlés</v>
      </c>
      <c r="F358">
        <f t="shared" si="17"/>
        <v>385</v>
      </c>
    </row>
    <row r="359" spans="1:6" x14ac:dyDescent="0.35">
      <c r="A359" t="s">
        <v>1491</v>
      </c>
      <c r="B359">
        <v>76</v>
      </c>
      <c r="D359">
        <f t="shared" si="15"/>
        <v>113</v>
      </c>
      <c r="E359" t="str">
        <f t="shared" si="16"/>
        <v>Budapesti Műszaki SZC Újpesti Két Tanítási Nyelvű Műszaki Technikum Specializált gép- és járműgyártás</v>
      </c>
      <c r="F359">
        <f t="shared" si="17"/>
        <v>76</v>
      </c>
    </row>
    <row r="360" spans="1:6" x14ac:dyDescent="0.35">
      <c r="A360" t="s">
        <v>1492</v>
      </c>
      <c r="B360">
        <v>231</v>
      </c>
      <c r="D360">
        <f t="shared" si="15"/>
        <v>90</v>
      </c>
      <c r="E360" t="str">
        <f t="shared" si="16"/>
        <v>Budapesti Műszaki SZC Verebély László Technikum Elektronika és elektrotechnika</v>
      </c>
      <c r="F360">
        <f t="shared" si="17"/>
        <v>231</v>
      </c>
    </row>
    <row r="361" spans="1:6" x14ac:dyDescent="0.35">
      <c r="A361" t="s">
        <v>1493</v>
      </c>
      <c r="B361">
        <v>253</v>
      </c>
      <c r="D361">
        <f t="shared" si="15"/>
        <v>84</v>
      </c>
      <c r="E361" t="str">
        <f t="shared" si="16"/>
        <v>Budapesti Műszaki SZC Verebély László Technikum Informatika és távközlés</v>
      </c>
      <c r="F361">
        <f t="shared" si="17"/>
        <v>253</v>
      </c>
    </row>
    <row r="362" spans="1:6" x14ac:dyDescent="0.35">
      <c r="A362" t="s">
        <v>1494</v>
      </c>
      <c r="B362">
        <v>229</v>
      </c>
      <c r="D362">
        <f t="shared" si="15"/>
        <v>85</v>
      </c>
      <c r="E362" t="str">
        <f t="shared" si="16"/>
        <v>Budapesti Műszaki SZC Verebély László Technikum Rendészet és közszolgálat</v>
      </c>
      <c r="F362">
        <f t="shared" si="17"/>
        <v>229</v>
      </c>
    </row>
    <row r="363" spans="1:6" x14ac:dyDescent="0.35">
      <c r="A363" t="s">
        <v>1495</v>
      </c>
      <c r="B363">
        <v>168</v>
      </c>
      <c r="D363">
        <f t="shared" si="15"/>
        <v>100</v>
      </c>
      <c r="E363" t="str">
        <f t="shared" si="16"/>
        <v>Budapesti Műszaki SZC Wesselényi Miklós Műszaki Technikum Elektronika és elektrotechnika</v>
      </c>
      <c r="F363">
        <f t="shared" si="17"/>
        <v>168</v>
      </c>
    </row>
    <row r="364" spans="1:6" x14ac:dyDescent="0.35">
      <c r="A364" t="s">
        <v>1496</v>
      </c>
      <c r="B364">
        <v>9</v>
      </c>
      <c r="D364">
        <f t="shared" si="15"/>
        <v>77</v>
      </c>
      <c r="E364" t="str">
        <f t="shared" si="16"/>
        <v>Budapesti Műszaki SZC Wesselényi Miklós Műszaki Technikum Előkész</v>
      </c>
      <c r="F364">
        <f t="shared" si="17"/>
        <v>9</v>
      </c>
    </row>
    <row r="365" spans="1:6" x14ac:dyDescent="0.35">
      <c r="A365" t="s">
        <v>1497</v>
      </c>
      <c r="B365">
        <v>161</v>
      </c>
      <c r="D365">
        <f t="shared" si="15"/>
        <v>94</v>
      </c>
      <c r="E365" t="str">
        <f t="shared" si="16"/>
        <v>Budapesti Műszaki SZC Wesselényi Miklós Műszaki Technikum Informatika és távközlés</v>
      </c>
      <c r="F365">
        <f t="shared" si="17"/>
        <v>161</v>
      </c>
    </row>
    <row r="366" spans="1:6" x14ac:dyDescent="0.35">
      <c r="A366" t="s">
        <v>1498</v>
      </c>
      <c r="B366">
        <v>96</v>
      </c>
      <c r="D366">
        <f t="shared" si="15"/>
        <v>90</v>
      </c>
      <c r="E366" t="str">
        <f t="shared" si="16"/>
        <v>Budapesti Zsidó Hitközség Külkereskedelmi Technikum Gazdálkodás és menedzsment</v>
      </c>
      <c r="F366">
        <f t="shared" si="17"/>
        <v>96</v>
      </c>
    </row>
    <row r="367" spans="1:6" x14ac:dyDescent="0.35">
      <c r="A367" t="s">
        <v>1499</v>
      </c>
      <c r="B367">
        <v>84</v>
      </c>
      <c r="D367">
        <f t="shared" si="15"/>
        <v>88</v>
      </c>
      <c r="E367" t="str">
        <f t="shared" si="16"/>
        <v>Budapesti Zsidó Hitközség Külkereskedelmi Technikum Informatika és távközlés</v>
      </c>
      <c r="F367">
        <f t="shared" si="17"/>
        <v>84</v>
      </c>
    </row>
    <row r="368" spans="1:6" x14ac:dyDescent="0.35">
      <c r="A368" t="s">
        <v>1500</v>
      </c>
      <c r="B368">
        <v>42</v>
      </c>
      <c r="D368">
        <f t="shared" si="15"/>
        <v>76</v>
      </c>
      <c r="E368" t="str">
        <f t="shared" si="16"/>
        <v>Budapesti Zsidó Hitközség Külkereskedelmi Technikum Kereskedelem</v>
      </c>
      <c r="F368">
        <f t="shared" si="17"/>
        <v>42</v>
      </c>
    </row>
    <row r="369" spans="1:6" x14ac:dyDescent="0.35">
      <c r="A369" t="s">
        <v>1501</v>
      </c>
      <c r="B369">
        <v>56</v>
      </c>
      <c r="D369">
        <f t="shared" si="15"/>
        <v>93</v>
      </c>
      <c r="E369" t="str">
        <f t="shared" si="16"/>
        <v>Budapesti Zsidó Hitközség Külkereskedelmi Technikum Közlekedés és szállítmányozás</v>
      </c>
      <c r="F369">
        <f t="shared" si="17"/>
        <v>56</v>
      </c>
    </row>
    <row r="370" spans="1:6" x14ac:dyDescent="0.35">
      <c r="A370" t="s">
        <v>1502</v>
      </c>
      <c r="B370">
        <v>61</v>
      </c>
      <c r="D370">
        <f t="shared" si="15"/>
        <v>84</v>
      </c>
      <c r="E370" t="str">
        <f t="shared" si="16"/>
        <v>Budapesti Zsidó Hitközség Külkereskedelmi Technikum Turizmus-vendéglátás</v>
      </c>
      <c r="F370">
        <f t="shared" si="17"/>
        <v>61</v>
      </c>
    </row>
    <row r="371" spans="1:6" x14ac:dyDescent="0.35">
      <c r="A371" t="s">
        <v>1503</v>
      </c>
      <c r="B371">
        <v>118</v>
      </c>
      <c r="D371">
        <f t="shared" si="15"/>
        <v>103</v>
      </c>
      <c r="E371" t="str">
        <f t="shared" si="16"/>
        <v>Ceglédi SZC Bem József Műszaki Technikum és Szakképző Iskola Elektronika és elektrotechnika</v>
      </c>
      <c r="F371">
        <f t="shared" si="17"/>
        <v>118</v>
      </c>
    </row>
    <row r="372" spans="1:6" x14ac:dyDescent="0.35">
      <c r="A372" t="s">
        <v>1504</v>
      </c>
      <c r="B372">
        <v>18</v>
      </c>
      <c r="D372">
        <f t="shared" si="15"/>
        <v>80</v>
      </c>
      <c r="E372" t="str">
        <f t="shared" si="16"/>
        <v>Ceglédi SZC Bem József Műszaki Technikum és Szakképző Iskola Előkész</v>
      </c>
      <c r="F372">
        <f t="shared" si="17"/>
        <v>18</v>
      </c>
    </row>
    <row r="373" spans="1:6" x14ac:dyDescent="0.35">
      <c r="A373" t="s">
        <v>1505</v>
      </c>
      <c r="B373">
        <v>54</v>
      </c>
      <c r="D373">
        <f t="shared" si="15"/>
        <v>82</v>
      </c>
      <c r="E373" t="str">
        <f t="shared" si="16"/>
        <v>Ceglédi SZC Bem József Műszaki Technikum és Szakképző Iskola Építőipar</v>
      </c>
      <c r="F373">
        <f t="shared" si="17"/>
        <v>54</v>
      </c>
    </row>
    <row r="374" spans="1:6" x14ac:dyDescent="0.35">
      <c r="A374" t="s">
        <v>1506</v>
      </c>
      <c r="B374">
        <v>39</v>
      </c>
      <c r="D374">
        <f t="shared" si="15"/>
        <v>89</v>
      </c>
      <c r="E374" t="str">
        <f t="shared" si="16"/>
        <v>Ceglédi SZC Bem József Műszaki Technikum és Szakképző Iskola Fa- és bútoripar</v>
      </c>
      <c r="F374">
        <f t="shared" si="17"/>
        <v>39</v>
      </c>
    </row>
    <row r="375" spans="1:6" x14ac:dyDescent="0.35">
      <c r="A375" t="s">
        <v>1507</v>
      </c>
      <c r="B375">
        <v>118</v>
      </c>
      <c r="D375">
        <f t="shared" si="15"/>
        <v>81</v>
      </c>
      <c r="E375" t="str">
        <f t="shared" si="16"/>
        <v>Ceglédi SZC Bem József Műszaki Technikum és Szakképző Iskola Gépészet</v>
      </c>
      <c r="F375">
        <f t="shared" si="17"/>
        <v>118</v>
      </c>
    </row>
    <row r="376" spans="1:6" x14ac:dyDescent="0.35">
      <c r="A376" t="s">
        <v>1508</v>
      </c>
      <c r="B376">
        <v>29</v>
      </c>
      <c r="D376">
        <f t="shared" si="15"/>
        <v>80</v>
      </c>
      <c r="E376" t="str">
        <f t="shared" si="16"/>
        <v>Ceglédi SZC Bem József Műszaki Technikum és Szakképző Iskola Kreatív</v>
      </c>
      <c r="F376">
        <f t="shared" si="17"/>
        <v>29</v>
      </c>
    </row>
    <row r="377" spans="1:6" x14ac:dyDescent="0.35">
      <c r="A377" t="s">
        <v>1509</v>
      </c>
      <c r="B377">
        <v>187</v>
      </c>
      <c r="D377">
        <f t="shared" si="15"/>
        <v>98</v>
      </c>
      <c r="E377" t="str">
        <f t="shared" si="16"/>
        <v>Ceglédi SZC Bem József Műszaki Technikum és Szakképző Iskola Rendészet és közszolgálat</v>
      </c>
      <c r="F377">
        <f t="shared" si="17"/>
        <v>187</v>
      </c>
    </row>
    <row r="378" spans="1:6" x14ac:dyDescent="0.35">
      <c r="A378" t="s">
        <v>1510</v>
      </c>
      <c r="B378">
        <v>13</v>
      </c>
      <c r="D378">
        <f t="shared" si="15"/>
        <v>106</v>
      </c>
      <c r="E378" t="str">
        <f t="shared" si="16"/>
        <v>Ceglédi SZC Bem József Műszaki Technikum és Szakképző Iskola Specializált gép- és járműgyártás</v>
      </c>
      <c r="F378">
        <f t="shared" si="17"/>
        <v>13</v>
      </c>
    </row>
    <row r="379" spans="1:6" x14ac:dyDescent="0.35">
      <c r="A379" t="s">
        <v>1511</v>
      </c>
      <c r="B379">
        <v>106</v>
      </c>
      <c r="D379">
        <f t="shared" si="15"/>
        <v>82</v>
      </c>
      <c r="E379" t="str">
        <f t="shared" si="16"/>
        <v>Ceglédi SZC Bem József Műszaki Technikum és Szakképző Iskola Szépészet</v>
      </c>
      <c r="F379">
        <f t="shared" si="17"/>
        <v>106</v>
      </c>
    </row>
    <row r="380" spans="1:6" x14ac:dyDescent="0.35">
      <c r="A380" t="s">
        <v>1512</v>
      </c>
      <c r="B380">
        <v>239</v>
      </c>
      <c r="D380">
        <f t="shared" si="15"/>
        <v>89</v>
      </c>
      <c r="E380" t="str">
        <f t="shared" si="16"/>
        <v>Ceglédi SZC Közgazdasági és Informatikai Technikum Gazdálkodás és menedzsment</v>
      </c>
      <c r="F380">
        <f t="shared" si="17"/>
        <v>239</v>
      </c>
    </row>
    <row r="381" spans="1:6" x14ac:dyDescent="0.35">
      <c r="A381" t="s">
        <v>1513</v>
      </c>
      <c r="B381">
        <v>209</v>
      </c>
      <c r="D381">
        <f t="shared" si="15"/>
        <v>87</v>
      </c>
      <c r="E381" t="str">
        <f t="shared" si="16"/>
        <v>Ceglédi SZC Közgazdasági és Informatikai Technikum Informatika és távközlés</v>
      </c>
      <c r="F381">
        <f t="shared" si="17"/>
        <v>209</v>
      </c>
    </row>
    <row r="382" spans="1:6" x14ac:dyDescent="0.35">
      <c r="A382" t="s">
        <v>1514</v>
      </c>
      <c r="B382">
        <v>6</v>
      </c>
      <c r="D382">
        <f t="shared" si="15"/>
        <v>63</v>
      </c>
      <c r="E382" t="str">
        <f t="shared" si="16"/>
        <v>Ceglédi SZC Mihály Dénes Szakképző Iskola Építőipar</v>
      </c>
      <c r="F382">
        <f t="shared" si="17"/>
        <v>6</v>
      </c>
    </row>
    <row r="383" spans="1:6" x14ac:dyDescent="0.35">
      <c r="A383" t="s">
        <v>1515</v>
      </c>
      <c r="B383">
        <v>1</v>
      </c>
      <c r="D383">
        <f t="shared" si="15"/>
        <v>80</v>
      </c>
      <c r="E383" t="str">
        <f t="shared" si="16"/>
        <v>Ceglédi SZC Mihály Dénes Szakképző Iskola Gazdálkodás és menedzsment</v>
      </c>
      <c r="F383">
        <f t="shared" si="17"/>
        <v>1</v>
      </c>
    </row>
    <row r="384" spans="1:6" x14ac:dyDescent="0.35">
      <c r="A384" t="s">
        <v>1516</v>
      </c>
      <c r="B384">
        <v>3</v>
      </c>
      <c r="D384">
        <f t="shared" si="15"/>
        <v>78</v>
      </c>
      <c r="E384" t="str">
        <f t="shared" si="16"/>
        <v>Ceglédi SZC Mihály Dénes Szakképző Iskola Informatika és távközlés</v>
      </c>
      <c r="F384">
        <f t="shared" si="17"/>
        <v>3</v>
      </c>
    </row>
    <row r="385" spans="1:6" x14ac:dyDescent="0.35">
      <c r="A385" t="s">
        <v>1517</v>
      </c>
      <c r="B385">
        <v>17</v>
      </c>
      <c r="D385">
        <f t="shared" si="15"/>
        <v>61</v>
      </c>
      <c r="E385" t="str">
        <f t="shared" si="16"/>
        <v>Ceglédi SZC Mihály Dénes Szakképző Iskola Kreatív</v>
      </c>
      <c r="F385">
        <f t="shared" si="17"/>
        <v>17</v>
      </c>
    </row>
    <row r="386" spans="1:6" x14ac:dyDescent="0.35">
      <c r="A386" t="s">
        <v>1518</v>
      </c>
      <c r="B386">
        <v>11</v>
      </c>
      <c r="D386">
        <f t="shared" si="15"/>
        <v>87</v>
      </c>
      <c r="E386" t="str">
        <f t="shared" si="16"/>
        <v>Ceglédi SZC Mihály Dénes Szakképző Iskola Specializált gép- és járműgyártás</v>
      </c>
      <c r="F386">
        <f t="shared" si="17"/>
        <v>11</v>
      </c>
    </row>
    <row r="387" spans="1:6" x14ac:dyDescent="0.35">
      <c r="A387" t="s">
        <v>1519</v>
      </c>
      <c r="B387">
        <v>37</v>
      </c>
      <c r="D387">
        <f t="shared" si="15"/>
        <v>87</v>
      </c>
      <c r="E387" t="str">
        <f t="shared" si="16"/>
        <v>Ceglédi SZC Nagykátai Ipari Szakképző Iskola Elektronika és elektrotechnika</v>
      </c>
      <c r="F387">
        <f t="shared" si="17"/>
        <v>37</v>
      </c>
    </row>
    <row r="388" spans="1:6" x14ac:dyDescent="0.35">
      <c r="A388" t="s">
        <v>1520</v>
      </c>
      <c r="B388">
        <v>46</v>
      </c>
      <c r="D388">
        <f t="shared" ref="D388:D451" si="18">LEN(A388)</f>
        <v>66</v>
      </c>
      <c r="E388" t="str">
        <f t="shared" ref="E388:E451" si="19">LEFT(A388,D388-12)</f>
        <v>Ceglédi SZC Nagykátai Ipari Szakképző Iskola Építőipar</v>
      </c>
      <c r="F388">
        <f t="shared" ref="F388:F451" si="20">B388</f>
        <v>46</v>
      </c>
    </row>
    <row r="389" spans="1:6" x14ac:dyDescent="0.35">
      <c r="A389" t="s">
        <v>1521</v>
      </c>
      <c r="B389">
        <v>26</v>
      </c>
      <c r="D389">
        <f t="shared" si="18"/>
        <v>73</v>
      </c>
      <c r="E389" t="str">
        <f t="shared" si="19"/>
        <v>Ceglédi SZC Nagykátai Ipari Szakképző Iskola Fa- és bútoripar</v>
      </c>
      <c r="F389">
        <f t="shared" si="20"/>
        <v>26</v>
      </c>
    </row>
    <row r="390" spans="1:6" x14ac:dyDescent="0.35">
      <c r="A390" t="s">
        <v>1522</v>
      </c>
      <c r="B390">
        <v>6</v>
      </c>
      <c r="D390">
        <f t="shared" si="18"/>
        <v>83</v>
      </c>
      <c r="E390" t="str">
        <f t="shared" si="19"/>
        <v>Ceglédi SZC Nagykátai Ipari Szakképző Iskola Gazdálkodás és menedzsment</v>
      </c>
      <c r="F390">
        <f t="shared" si="20"/>
        <v>6</v>
      </c>
    </row>
    <row r="391" spans="1:6" x14ac:dyDescent="0.35">
      <c r="A391" t="s">
        <v>1523</v>
      </c>
      <c r="B391">
        <v>19</v>
      </c>
      <c r="D391">
        <f t="shared" si="18"/>
        <v>65</v>
      </c>
      <c r="E391" t="str">
        <f t="shared" si="19"/>
        <v>Ceglédi SZC Nagykátai Ipari Szakképző Iskola Gépészet</v>
      </c>
      <c r="F391">
        <f t="shared" si="20"/>
        <v>19</v>
      </c>
    </row>
    <row r="392" spans="1:6" x14ac:dyDescent="0.35">
      <c r="A392" t="s">
        <v>1524</v>
      </c>
      <c r="B392">
        <v>22</v>
      </c>
      <c r="D392">
        <f t="shared" si="18"/>
        <v>81</v>
      </c>
      <c r="E392" t="str">
        <f t="shared" si="19"/>
        <v>Ceglédi SZC Nagykátai Ipari Szakképző Iskola Informatika és távközlés</v>
      </c>
      <c r="F392">
        <f t="shared" si="20"/>
        <v>22</v>
      </c>
    </row>
    <row r="393" spans="1:6" x14ac:dyDescent="0.35">
      <c r="A393" t="s">
        <v>1525</v>
      </c>
      <c r="B393">
        <v>85</v>
      </c>
      <c r="D393">
        <f t="shared" si="18"/>
        <v>69</v>
      </c>
      <c r="E393" t="str">
        <f t="shared" si="19"/>
        <v>Ceglédi SZC Nagykátai Ipari Szakképző Iskola Kereskedelem</v>
      </c>
      <c r="F393">
        <f t="shared" si="20"/>
        <v>85</v>
      </c>
    </row>
    <row r="394" spans="1:6" x14ac:dyDescent="0.35">
      <c r="A394" t="s">
        <v>1526</v>
      </c>
      <c r="B394">
        <v>51</v>
      </c>
      <c r="D394">
        <f t="shared" si="18"/>
        <v>77</v>
      </c>
      <c r="E394" t="str">
        <f t="shared" si="19"/>
        <v>Ceglédi SZC Nagykátai Ipari Szakképző Iskola Turizmus-vendéglátás</v>
      </c>
      <c r="F394">
        <f t="shared" si="20"/>
        <v>51</v>
      </c>
    </row>
    <row r="395" spans="1:6" x14ac:dyDescent="0.35">
      <c r="A395" t="s">
        <v>1527</v>
      </c>
      <c r="B395">
        <v>58</v>
      </c>
      <c r="D395">
        <f t="shared" si="18"/>
        <v>101</v>
      </c>
      <c r="E395" t="str">
        <f t="shared" si="19"/>
        <v>Ceglédi SZC Szterényi József Technikum és Szakképző Iskola Elektronika és elektrotechnika</v>
      </c>
      <c r="F395">
        <f t="shared" si="20"/>
        <v>58</v>
      </c>
    </row>
    <row r="396" spans="1:6" x14ac:dyDescent="0.35">
      <c r="A396" t="s">
        <v>1528</v>
      </c>
      <c r="B396">
        <v>51</v>
      </c>
      <c r="D396">
        <f t="shared" si="18"/>
        <v>80</v>
      </c>
      <c r="E396" t="str">
        <f t="shared" si="19"/>
        <v>Ceglédi SZC Szterényi József Technikum és Szakképző Iskola Építőipar</v>
      </c>
      <c r="F396">
        <f t="shared" si="20"/>
        <v>51</v>
      </c>
    </row>
    <row r="397" spans="1:6" x14ac:dyDescent="0.35">
      <c r="A397" t="s">
        <v>1529</v>
      </c>
      <c r="B397">
        <v>41</v>
      </c>
      <c r="D397">
        <f t="shared" si="18"/>
        <v>87</v>
      </c>
      <c r="E397" t="str">
        <f t="shared" si="19"/>
        <v>Ceglédi SZC Szterényi József Technikum és Szakképző Iskola Fa- és bútoripar</v>
      </c>
      <c r="F397">
        <f t="shared" si="20"/>
        <v>41</v>
      </c>
    </row>
    <row r="398" spans="1:6" x14ac:dyDescent="0.35">
      <c r="A398" t="s">
        <v>1530</v>
      </c>
      <c r="B398">
        <v>28</v>
      </c>
      <c r="D398">
        <f t="shared" si="18"/>
        <v>97</v>
      </c>
      <c r="E398" t="str">
        <f t="shared" si="19"/>
        <v>Ceglédi SZC Szterényi József Technikum és Szakképző Iskola Gazdálkodás és menedzsment</v>
      </c>
      <c r="F398">
        <f t="shared" si="20"/>
        <v>28</v>
      </c>
    </row>
    <row r="399" spans="1:6" x14ac:dyDescent="0.35">
      <c r="A399" t="s">
        <v>1531</v>
      </c>
      <c r="B399">
        <v>22</v>
      </c>
      <c r="D399">
        <f t="shared" si="18"/>
        <v>79</v>
      </c>
      <c r="E399" t="str">
        <f t="shared" si="19"/>
        <v>Ceglédi SZC Szterényi József Technikum és Szakképző Iskola Gépészet</v>
      </c>
      <c r="F399">
        <f t="shared" si="20"/>
        <v>22</v>
      </c>
    </row>
    <row r="400" spans="1:6" x14ac:dyDescent="0.35">
      <c r="A400" t="s">
        <v>1532</v>
      </c>
      <c r="B400">
        <v>13</v>
      </c>
      <c r="D400">
        <f t="shared" si="18"/>
        <v>95</v>
      </c>
      <c r="E400" t="str">
        <f t="shared" si="19"/>
        <v>Ceglédi SZC Szterényi József Technikum és Szakképző Iskola Informatika és távközlés</v>
      </c>
      <c r="F400">
        <f t="shared" si="20"/>
        <v>13</v>
      </c>
    </row>
    <row r="401" spans="1:6" x14ac:dyDescent="0.35">
      <c r="A401" t="s">
        <v>1533</v>
      </c>
      <c r="B401">
        <v>81</v>
      </c>
      <c r="D401">
        <f t="shared" si="18"/>
        <v>83</v>
      </c>
      <c r="E401" t="str">
        <f t="shared" si="19"/>
        <v>Ceglédi SZC Szterényi József Technikum és Szakképző Iskola Kereskedelem</v>
      </c>
      <c r="F401">
        <f t="shared" si="20"/>
        <v>81</v>
      </c>
    </row>
    <row r="402" spans="1:6" x14ac:dyDescent="0.35">
      <c r="A402" t="s">
        <v>1534</v>
      </c>
      <c r="B402">
        <v>82</v>
      </c>
      <c r="D402">
        <f t="shared" si="18"/>
        <v>100</v>
      </c>
      <c r="E402" t="str">
        <f t="shared" si="19"/>
        <v>Ceglédi SZC Szterényi József Technikum és Szakképző Iskola Közlekedés és szállítmányozás</v>
      </c>
      <c r="F402">
        <f t="shared" si="20"/>
        <v>82</v>
      </c>
    </row>
    <row r="403" spans="1:6" x14ac:dyDescent="0.35">
      <c r="A403" t="s">
        <v>1535</v>
      </c>
      <c r="B403">
        <v>22</v>
      </c>
      <c r="D403">
        <f t="shared" si="18"/>
        <v>62</v>
      </c>
      <c r="E403" t="str">
        <f t="shared" si="19"/>
        <v>Ceglédi SZC Szterényi József Technikum és Szakképz</v>
      </c>
      <c r="F403">
        <f t="shared" si="20"/>
        <v>22</v>
      </c>
    </row>
    <row r="404" spans="1:6" x14ac:dyDescent="0.35">
      <c r="A404" t="s">
        <v>1536</v>
      </c>
      <c r="B404">
        <v>36</v>
      </c>
      <c r="D404">
        <f t="shared" si="18"/>
        <v>104</v>
      </c>
      <c r="E404" t="str">
        <f t="shared" si="19"/>
        <v>Ceglédi SZC Szterényi József Technikum és Szakképző Iskola Specializált gép- és járműgyártás</v>
      </c>
      <c r="F404">
        <f t="shared" si="20"/>
        <v>36</v>
      </c>
    </row>
    <row r="405" spans="1:6" x14ac:dyDescent="0.35">
      <c r="A405" t="s">
        <v>1537</v>
      </c>
      <c r="B405">
        <v>8</v>
      </c>
      <c r="D405">
        <f t="shared" si="18"/>
        <v>80</v>
      </c>
      <c r="E405" t="str">
        <f t="shared" si="19"/>
        <v>Ceglédi SZC Szterényi József Technikum és Szakképző Iskola Szociális</v>
      </c>
      <c r="F405">
        <f t="shared" si="20"/>
        <v>8</v>
      </c>
    </row>
    <row r="406" spans="1:6" x14ac:dyDescent="0.35">
      <c r="A406" t="s">
        <v>1538</v>
      </c>
      <c r="B406">
        <v>50</v>
      </c>
      <c r="D406">
        <f t="shared" si="18"/>
        <v>91</v>
      </c>
      <c r="E406" t="str">
        <f t="shared" si="19"/>
        <v>Ceglédi SZC Szterényi József Technikum és Szakképző Iskola Turizmus-vendéglátás</v>
      </c>
      <c r="F406">
        <f t="shared" si="20"/>
        <v>50</v>
      </c>
    </row>
    <row r="407" spans="1:6" x14ac:dyDescent="0.35">
      <c r="A407" t="s">
        <v>1539</v>
      </c>
      <c r="B407">
        <v>155</v>
      </c>
      <c r="D407">
        <f t="shared" si="18"/>
        <v>98</v>
      </c>
      <c r="E407" t="str">
        <f t="shared" si="19"/>
        <v>Ceglédi SZC Unghváry László Vendéglátóipari Technikum és Szakképző Iskola Kereskedelem</v>
      </c>
      <c r="F407">
        <f t="shared" si="20"/>
        <v>155</v>
      </c>
    </row>
    <row r="408" spans="1:6" x14ac:dyDescent="0.35">
      <c r="A408" t="s">
        <v>1540</v>
      </c>
      <c r="B408">
        <v>362</v>
      </c>
      <c r="D408">
        <f t="shared" si="18"/>
        <v>106</v>
      </c>
      <c r="E408" t="str">
        <f t="shared" si="19"/>
        <v>Ceglédi SZC Unghváry László Vendéglátóipari Technikum és Szakképző Iskola Turizmus-vendéglátás</v>
      </c>
      <c r="F408">
        <f t="shared" si="20"/>
        <v>362</v>
      </c>
    </row>
    <row r="409" spans="1:6" x14ac:dyDescent="0.35">
      <c r="A409" t="s">
        <v>1541</v>
      </c>
      <c r="B409">
        <v>30</v>
      </c>
      <c r="D409">
        <f t="shared" si="18"/>
        <v>103</v>
      </c>
      <c r="E409" t="str">
        <f t="shared" si="19"/>
        <v>Debreceni Egyetem Balásházy János Gyakorló Technikuma, Gimnáziuma és Kollégiuma Egészségügy</v>
      </c>
      <c r="F409">
        <f t="shared" si="20"/>
        <v>30</v>
      </c>
    </row>
    <row r="410" spans="1:6" x14ac:dyDescent="0.35">
      <c r="A410" t="s">
        <v>1542</v>
      </c>
      <c r="B410">
        <v>7</v>
      </c>
      <c r="D410">
        <f t="shared" si="18"/>
        <v>106</v>
      </c>
      <c r="E410" t="str">
        <f t="shared" si="19"/>
        <v>Debreceni Egyetem Balásházy János Gyakorló Technikuma, Gimnáziuma és Kollégiuma Élelmiszeripar</v>
      </c>
      <c r="F410">
        <f t="shared" si="20"/>
        <v>7</v>
      </c>
    </row>
    <row r="411" spans="1:6" x14ac:dyDescent="0.35">
      <c r="A411" t="s">
        <v>1543</v>
      </c>
      <c r="B411">
        <v>70</v>
      </c>
      <c r="D411">
        <f t="shared" si="18"/>
        <v>118</v>
      </c>
      <c r="E411" t="str">
        <f t="shared" si="19"/>
        <v>Debreceni Egyetem Balásházy János Gyakorló Technikuma, Gimnáziuma és Kollégiuma Gazdálkodás és menedzsment</v>
      </c>
      <c r="F411">
        <f t="shared" si="20"/>
        <v>70</v>
      </c>
    </row>
    <row r="412" spans="1:6" x14ac:dyDescent="0.35">
      <c r="A412" t="s">
        <v>1544</v>
      </c>
      <c r="B412">
        <v>22</v>
      </c>
      <c r="D412">
        <f t="shared" si="18"/>
        <v>121</v>
      </c>
      <c r="E412" t="str">
        <f t="shared" si="19"/>
        <v>Debreceni Egyetem Balásházy János Gyakorló Technikuma, Gimnáziuma és Kollégiuma Közlekedés és szállítmányozás</v>
      </c>
      <c r="F412">
        <f t="shared" si="20"/>
        <v>22</v>
      </c>
    </row>
    <row r="413" spans="1:6" x14ac:dyDescent="0.35">
      <c r="A413" t="s">
        <v>1545</v>
      </c>
      <c r="B413">
        <v>264</v>
      </c>
      <c r="D413">
        <f t="shared" si="18"/>
        <v>116</v>
      </c>
      <c r="E413" t="str">
        <f t="shared" si="19"/>
        <v>Debreceni Egyetem Balásházy János Gyakorló Technikuma, Gimnáziuma és Kollégiuma Mezőgazdaság és erdészet</v>
      </c>
      <c r="F413">
        <f t="shared" si="20"/>
        <v>264</v>
      </c>
    </row>
    <row r="414" spans="1:6" x14ac:dyDescent="0.35">
      <c r="A414" t="s">
        <v>1546</v>
      </c>
      <c r="B414">
        <v>32</v>
      </c>
      <c r="D414">
        <f t="shared" si="18"/>
        <v>97</v>
      </c>
      <c r="E414" t="str">
        <f t="shared" si="19"/>
        <v>Debreceni Egyetem Balásházy János Gyakorló Technikuma, Gimnáziuma és Kollégiuma Sport</v>
      </c>
      <c r="F414">
        <f t="shared" si="20"/>
        <v>32</v>
      </c>
    </row>
    <row r="415" spans="1:6" x14ac:dyDescent="0.35">
      <c r="A415" t="s">
        <v>1547</v>
      </c>
      <c r="B415">
        <v>306</v>
      </c>
      <c r="D415">
        <f t="shared" si="18"/>
        <v>88</v>
      </c>
      <c r="E415" t="str">
        <f t="shared" si="19"/>
        <v>Debreceni SZC Baross Gábor Technikum, Szakképző Iskola és Kollégium Gépészet</v>
      </c>
      <c r="F415">
        <f t="shared" si="20"/>
        <v>306</v>
      </c>
    </row>
    <row r="416" spans="1:6" x14ac:dyDescent="0.35">
      <c r="A416" t="s">
        <v>1548</v>
      </c>
      <c r="B416">
        <v>237</v>
      </c>
      <c r="D416">
        <f t="shared" si="18"/>
        <v>104</v>
      </c>
      <c r="E416" t="str">
        <f t="shared" si="19"/>
        <v>Debreceni SZC Baross Gábor Technikum, Szakképző Iskola és Kollégium Informatika és távközlés</v>
      </c>
      <c r="F416">
        <f t="shared" si="20"/>
        <v>237</v>
      </c>
    </row>
    <row r="417" spans="1:6" x14ac:dyDescent="0.35">
      <c r="A417" t="s">
        <v>1549</v>
      </c>
      <c r="B417">
        <v>44</v>
      </c>
      <c r="D417">
        <f t="shared" si="18"/>
        <v>113</v>
      </c>
      <c r="E417" t="str">
        <f t="shared" si="19"/>
        <v>Debreceni SZC Baross Gábor Technikum, Szakképző Iskola és Kollégium Specializált gép- és járműgyártás</v>
      </c>
      <c r="F417">
        <f t="shared" si="20"/>
        <v>44</v>
      </c>
    </row>
    <row r="418" spans="1:6" x14ac:dyDescent="0.35">
      <c r="A418" t="s">
        <v>1550</v>
      </c>
      <c r="B418">
        <v>315</v>
      </c>
      <c r="D418">
        <f t="shared" si="18"/>
        <v>82</v>
      </c>
      <c r="E418" t="str">
        <f t="shared" si="19"/>
        <v>Debreceni SZC Beregszászi Pál Technikum Elektronika és elektrotechnika</v>
      </c>
      <c r="F418">
        <f t="shared" si="20"/>
        <v>315</v>
      </c>
    </row>
    <row r="419" spans="1:6" x14ac:dyDescent="0.35">
      <c r="A419" t="s">
        <v>1551</v>
      </c>
      <c r="B419">
        <v>17</v>
      </c>
      <c r="D419">
        <f t="shared" si="18"/>
        <v>60</v>
      </c>
      <c r="E419" t="str">
        <f t="shared" si="19"/>
        <v>Debreceni SZC Beregszászi Pál Technikum Gépészet</v>
      </c>
      <c r="F419">
        <f t="shared" si="20"/>
        <v>17</v>
      </c>
    </row>
    <row r="420" spans="1:6" x14ac:dyDescent="0.35">
      <c r="A420" t="s">
        <v>1552</v>
      </c>
      <c r="B420">
        <v>326</v>
      </c>
      <c r="D420">
        <f t="shared" si="18"/>
        <v>76</v>
      </c>
      <c r="E420" t="str">
        <f t="shared" si="19"/>
        <v>Debreceni SZC Beregszászi Pál Technikum Informatika és távközlés</v>
      </c>
      <c r="F420">
        <f t="shared" si="20"/>
        <v>326</v>
      </c>
    </row>
    <row r="421" spans="1:6" x14ac:dyDescent="0.35">
      <c r="A421" t="s">
        <v>1553</v>
      </c>
      <c r="B421">
        <v>162</v>
      </c>
      <c r="D421">
        <f t="shared" si="18"/>
        <v>85</v>
      </c>
      <c r="E421" t="str">
        <f t="shared" si="19"/>
        <v>Debreceni SZC Beregszászi Pál Technikum Specializált gép- és járműgyártás</v>
      </c>
      <c r="F421">
        <f t="shared" si="20"/>
        <v>162</v>
      </c>
    </row>
    <row r="422" spans="1:6" x14ac:dyDescent="0.35">
      <c r="A422" t="s">
        <v>1554</v>
      </c>
      <c r="B422">
        <v>638</v>
      </c>
      <c r="D422">
        <f t="shared" si="18"/>
        <v>89</v>
      </c>
      <c r="E422" t="str">
        <f t="shared" si="19"/>
        <v>Debreceni SZC Bethlen Gábor Közgazdasági Technikum Gazdálkodás és menedzsment</v>
      </c>
      <c r="F422">
        <f t="shared" si="20"/>
        <v>638</v>
      </c>
    </row>
    <row r="423" spans="1:6" x14ac:dyDescent="0.35">
      <c r="A423" t="s">
        <v>1555</v>
      </c>
      <c r="B423">
        <v>22</v>
      </c>
      <c r="D423">
        <f t="shared" si="18"/>
        <v>75</v>
      </c>
      <c r="E423" t="str">
        <f t="shared" si="19"/>
        <v>Debreceni SZC Bethlen Gábor Közgazdasági Technikum Kereskedelem</v>
      </c>
      <c r="F423">
        <f t="shared" si="20"/>
        <v>22</v>
      </c>
    </row>
    <row r="424" spans="1:6" x14ac:dyDescent="0.35">
      <c r="A424" t="s">
        <v>1556</v>
      </c>
      <c r="B424">
        <v>228</v>
      </c>
      <c r="D424">
        <f t="shared" si="18"/>
        <v>83</v>
      </c>
      <c r="E424" t="str">
        <f t="shared" si="19"/>
        <v>Debreceni SZC Bethlen Gábor Közgazdasági Technikum Turizmus-vendéglátás</v>
      </c>
      <c r="F424">
        <f t="shared" si="20"/>
        <v>228</v>
      </c>
    </row>
    <row r="425" spans="1:6" x14ac:dyDescent="0.35">
      <c r="A425" t="s">
        <v>1557</v>
      </c>
      <c r="B425">
        <v>154</v>
      </c>
      <c r="D425">
        <f t="shared" si="18"/>
        <v>89</v>
      </c>
      <c r="E425" t="str">
        <f t="shared" si="19"/>
        <v>Debreceni SZC Brassai Sámuel Műszaki Technikum Elektronika és elektrotechnika</v>
      </c>
      <c r="F425">
        <f t="shared" si="20"/>
        <v>154</v>
      </c>
    </row>
    <row r="426" spans="1:6" x14ac:dyDescent="0.35">
      <c r="A426" t="s">
        <v>1558</v>
      </c>
      <c r="B426">
        <v>60</v>
      </c>
      <c r="D426">
        <f t="shared" si="18"/>
        <v>67</v>
      </c>
      <c r="E426" t="str">
        <f t="shared" si="19"/>
        <v>Debreceni SZC Brassai Sámuel Műszaki Technikum Gépészet</v>
      </c>
      <c r="F426">
        <f t="shared" si="20"/>
        <v>60</v>
      </c>
    </row>
    <row r="427" spans="1:6" x14ac:dyDescent="0.35">
      <c r="A427" t="s">
        <v>1559</v>
      </c>
      <c r="B427">
        <v>157</v>
      </c>
      <c r="D427">
        <f t="shared" si="18"/>
        <v>83</v>
      </c>
      <c r="E427" t="str">
        <f t="shared" si="19"/>
        <v>Debreceni SZC Brassai Sámuel Műszaki Technikum Informatika és távközlés</v>
      </c>
      <c r="F427">
        <f t="shared" si="20"/>
        <v>157</v>
      </c>
    </row>
    <row r="428" spans="1:6" x14ac:dyDescent="0.35">
      <c r="A428" t="s">
        <v>1560</v>
      </c>
      <c r="B428">
        <v>238</v>
      </c>
      <c r="D428">
        <f t="shared" si="18"/>
        <v>88</v>
      </c>
      <c r="E428" t="str">
        <f t="shared" si="19"/>
        <v>Debreceni SZC Brassai Sámuel Műszaki Technikum Közlekedés és szállítmányozás</v>
      </c>
      <c r="F428">
        <f t="shared" si="20"/>
        <v>238</v>
      </c>
    </row>
    <row r="429" spans="1:6" x14ac:dyDescent="0.35">
      <c r="A429" t="s">
        <v>1561</v>
      </c>
      <c r="B429">
        <v>437</v>
      </c>
      <c r="D429">
        <f t="shared" si="18"/>
        <v>92</v>
      </c>
      <c r="E429" t="str">
        <f t="shared" si="19"/>
        <v>Debreceni SZC Brassai Sámuel Műszaki Technikum Specializált gép- és járműgyártás</v>
      </c>
      <c r="F429">
        <f t="shared" si="20"/>
        <v>437</v>
      </c>
    </row>
    <row r="430" spans="1:6" x14ac:dyDescent="0.35">
      <c r="A430" t="s">
        <v>1562</v>
      </c>
      <c r="B430">
        <v>77</v>
      </c>
      <c r="D430">
        <f t="shared" si="18"/>
        <v>80</v>
      </c>
      <c r="E430" t="str">
        <f t="shared" si="19"/>
        <v>Debreceni SZC Építéstechnológiai és Műszaki Szakképző Iskola Előkész</v>
      </c>
      <c r="F430">
        <f t="shared" si="20"/>
        <v>77</v>
      </c>
    </row>
    <row r="431" spans="1:6" x14ac:dyDescent="0.35">
      <c r="A431" t="s">
        <v>1563</v>
      </c>
      <c r="B431">
        <v>111</v>
      </c>
      <c r="D431">
        <f t="shared" si="18"/>
        <v>82</v>
      </c>
      <c r="E431" t="str">
        <f t="shared" si="19"/>
        <v>Debreceni SZC Építéstechnológiai és Műszaki Szakképző Iskola Építőipar</v>
      </c>
      <c r="F431">
        <f t="shared" si="20"/>
        <v>111</v>
      </c>
    </row>
    <row r="432" spans="1:6" x14ac:dyDescent="0.35">
      <c r="A432" t="s">
        <v>1564</v>
      </c>
      <c r="B432">
        <v>74</v>
      </c>
      <c r="D432">
        <f t="shared" si="18"/>
        <v>87</v>
      </c>
      <c r="E432" t="str">
        <f t="shared" si="19"/>
        <v>Debreceni SZC Építéstechnológiai és Műszaki Szakképző Iskola Épületgépészet</v>
      </c>
      <c r="F432">
        <f t="shared" si="20"/>
        <v>74</v>
      </c>
    </row>
    <row r="433" spans="1:6" x14ac:dyDescent="0.35">
      <c r="A433" t="s">
        <v>1565</v>
      </c>
      <c r="B433">
        <v>66</v>
      </c>
      <c r="D433">
        <f t="shared" si="18"/>
        <v>89</v>
      </c>
      <c r="E433" t="str">
        <f t="shared" si="19"/>
        <v>Debreceni SZC Építéstechnológiai és Műszaki Szakképző Iskola Fa- és bútoripar</v>
      </c>
      <c r="F433">
        <f t="shared" si="20"/>
        <v>66</v>
      </c>
    </row>
    <row r="434" spans="1:6" x14ac:dyDescent="0.35">
      <c r="A434" t="s">
        <v>1566</v>
      </c>
      <c r="B434">
        <v>147</v>
      </c>
      <c r="D434">
        <f t="shared" si="18"/>
        <v>63</v>
      </c>
      <c r="E434" t="str">
        <f t="shared" si="19"/>
        <v>Debreceni SZC Irinyi János Technikum Élelmiszeripar</v>
      </c>
      <c r="F434">
        <f t="shared" si="20"/>
        <v>147</v>
      </c>
    </row>
    <row r="435" spans="1:6" x14ac:dyDescent="0.35">
      <c r="A435" t="s">
        <v>1567</v>
      </c>
      <c r="B435">
        <v>193</v>
      </c>
      <c r="D435">
        <f t="shared" si="18"/>
        <v>78</v>
      </c>
      <c r="E435" t="str">
        <f t="shared" si="19"/>
        <v>Debreceni SZC Irinyi János Technikum Közlekedés és szállítmányozás</v>
      </c>
      <c r="F435">
        <f t="shared" si="20"/>
        <v>193</v>
      </c>
    </row>
    <row r="436" spans="1:6" x14ac:dyDescent="0.35">
      <c r="A436" t="s">
        <v>1568</v>
      </c>
      <c r="B436">
        <v>118</v>
      </c>
      <c r="D436">
        <f t="shared" si="18"/>
        <v>54</v>
      </c>
      <c r="E436" t="str">
        <f t="shared" si="19"/>
        <v>Debreceni SZC Irinyi János Technikum Sport</v>
      </c>
      <c r="F436">
        <f t="shared" si="20"/>
        <v>118</v>
      </c>
    </row>
    <row r="437" spans="1:6" x14ac:dyDescent="0.35">
      <c r="A437" t="s">
        <v>1569</v>
      </c>
      <c r="B437">
        <v>147</v>
      </c>
      <c r="D437">
        <f t="shared" si="18"/>
        <v>58</v>
      </c>
      <c r="E437" t="str">
        <f t="shared" si="19"/>
        <v>Debreceni SZC Irinyi János Technikum Szociális</v>
      </c>
      <c r="F437">
        <f t="shared" si="20"/>
        <v>147</v>
      </c>
    </row>
    <row r="438" spans="1:6" x14ac:dyDescent="0.35">
      <c r="A438" t="s">
        <v>1570</v>
      </c>
      <c r="B438">
        <v>240</v>
      </c>
      <c r="D438">
        <f t="shared" si="18"/>
        <v>69</v>
      </c>
      <c r="E438" t="str">
        <f t="shared" si="19"/>
        <v>Debreceni SZC Irinyi János Technikum Turizmus-vendéglátás</v>
      </c>
      <c r="F438">
        <f t="shared" si="20"/>
        <v>240</v>
      </c>
    </row>
    <row r="439" spans="1:6" x14ac:dyDescent="0.35">
      <c r="A439" t="s">
        <v>1571</v>
      </c>
      <c r="B439">
        <v>10</v>
      </c>
      <c r="D439">
        <f t="shared" si="18"/>
        <v>114</v>
      </c>
      <c r="E439" t="str">
        <f t="shared" si="19"/>
        <v>Debreceni SZC Kereskedelmi és Vendéglátóipari Technikum és Szakképző Iskola Gazdálkodás és menedzsment</v>
      </c>
      <c r="F439">
        <f t="shared" si="20"/>
        <v>10</v>
      </c>
    </row>
    <row r="440" spans="1:6" x14ac:dyDescent="0.35">
      <c r="A440" t="s">
        <v>1572</v>
      </c>
      <c r="B440">
        <v>199</v>
      </c>
      <c r="D440">
        <f t="shared" si="18"/>
        <v>100</v>
      </c>
      <c r="E440" t="str">
        <f t="shared" si="19"/>
        <v>Debreceni SZC Kereskedelmi és Vendéglátóipari Technikum és Szakképző Iskola Kereskedelem</v>
      </c>
      <c r="F440">
        <f t="shared" si="20"/>
        <v>199</v>
      </c>
    </row>
    <row r="441" spans="1:6" x14ac:dyDescent="0.35">
      <c r="A441" t="s">
        <v>1573</v>
      </c>
      <c r="B441">
        <v>416</v>
      </c>
      <c r="D441">
        <f t="shared" si="18"/>
        <v>108</v>
      </c>
      <c r="E441" t="str">
        <f t="shared" si="19"/>
        <v>Debreceni SZC Kereskedelmi és Vendéglátóipari Technikum és Szakképző Iskola Turizmus-vendéglátás</v>
      </c>
      <c r="F441">
        <f t="shared" si="20"/>
        <v>416</v>
      </c>
    </row>
    <row r="442" spans="1:6" x14ac:dyDescent="0.35">
      <c r="A442" t="s">
        <v>1574</v>
      </c>
      <c r="B442">
        <v>157</v>
      </c>
      <c r="D442">
        <f t="shared" si="18"/>
        <v>51</v>
      </c>
      <c r="E442" t="str">
        <f t="shared" si="19"/>
        <v>Debreceni SZC Kreatív Technikum Kreatív</v>
      </c>
      <c r="F442">
        <f t="shared" si="20"/>
        <v>157</v>
      </c>
    </row>
    <row r="443" spans="1:6" x14ac:dyDescent="0.35">
      <c r="A443" t="s">
        <v>1575</v>
      </c>
      <c r="B443">
        <v>312</v>
      </c>
      <c r="D443">
        <f t="shared" si="18"/>
        <v>53</v>
      </c>
      <c r="E443" t="str">
        <f t="shared" si="19"/>
        <v>Debreceni SZC Kreatív Technikum Szépészet</v>
      </c>
      <c r="F443">
        <f t="shared" si="20"/>
        <v>312</v>
      </c>
    </row>
    <row r="444" spans="1:6" x14ac:dyDescent="0.35">
      <c r="A444" t="s">
        <v>1576</v>
      </c>
      <c r="B444">
        <v>409</v>
      </c>
      <c r="D444">
        <f t="shared" si="18"/>
        <v>85</v>
      </c>
      <c r="E444" t="str">
        <f t="shared" si="19"/>
        <v>Debreceni SZC Mechwart András Gépipari és Informatikai Technikum Gépészet</v>
      </c>
      <c r="F444">
        <f t="shared" si="20"/>
        <v>409</v>
      </c>
    </row>
    <row r="445" spans="1:6" x14ac:dyDescent="0.35">
      <c r="A445" t="s">
        <v>1577</v>
      </c>
      <c r="B445">
        <v>532</v>
      </c>
      <c r="D445">
        <f t="shared" si="18"/>
        <v>101</v>
      </c>
      <c r="E445" t="str">
        <f t="shared" si="19"/>
        <v>Debreceni SZC Mechwart András Gépipari és Informatikai Technikum Informatika és távközlés</v>
      </c>
      <c r="F445">
        <f t="shared" si="20"/>
        <v>532</v>
      </c>
    </row>
    <row r="446" spans="1:6" x14ac:dyDescent="0.35">
      <c r="A446" t="s">
        <v>1578</v>
      </c>
      <c r="B446">
        <v>68</v>
      </c>
      <c r="D446">
        <f t="shared" si="18"/>
        <v>110</v>
      </c>
      <c r="E446" t="str">
        <f t="shared" si="19"/>
        <v>Debreceni SZC Mechwart András Gépipari és Informatikai Technikum Specializált gép- és járműgyártás</v>
      </c>
      <c r="F446">
        <f t="shared" si="20"/>
        <v>68</v>
      </c>
    </row>
    <row r="447" spans="1:6" x14ac:dyDescent="0.35">
      <c r="A447" t="s">
        <v>1579</v>
      </c>
      <c r="B447">
        <v>471</v>
      </c>
      <c r="D447">
        <f t="shared" si="18"/>
        <v>69</v>
      </c>
      <c r="E447" t="str">
        <f t="shared" si="19"/>
        <v>Debreceni SZC Péchy Mihály Építőipari Technikum Építőipar</v>
      </c>
      <c r="F447">
        <f t="shared" si="20"/>
        <v>471</v>
      </c>
    </row>
    <row r="448" spans="1:6" x14ac:dyDescent="0.35">
      <c r="A448" t="s">
        <v>1580</v>
      </c>
      <c r="B448">
        <v>190</v>
      </c>
      <c r="D448">
        <f t="shared" si="18"/>
        <v>74</v>
      </c>
      <c r="E448" t="str">
        <f t="shared" si="19"/>
        <v>Debreceni SZC Péchy Mihály Építőipari Technikum Épületgépészet</v>
      </c>
      <c r="F448">
        <f t="shared" si="20"/>
        <v>190</v>
      </c>
    </row>
    <row r="449" spans="1:6" x14ac:dyDescent="0.35">
      <c r="A449" t="s">
        <v>1581</v>
      </c>
      <c r="B449">
        <v>31</v>
      </c>
      <c r="D449">
        <f t="shared" si="18"/>
        <v>76</v>
      </c>
      <c r="E449" t="str">
        <f t="shared" si="19"/>
        <v>Debreceni SZC Péchy Mihály Építőipari Technikum Fa- és bútoripar</v>
      </c>
      <c r="F449">
        <f t="shared" si="20"/>
        <v>31</v>
      </c>
    </row>
    <row r="450" spans="1:6" x14ac:dyDescent="0.35">
      <c r="A450" t="s">
        <v>1582</v>
      </c>
      <c r="B450">
        <v>7</v>
      </c>
      <c r="D450">
        <f t="shared" si="18"/>
        <v>67</v>
      </c>
      <c r="E450" t="str">
        <f t="shared" si="19"/>
        <v>Debreceni SZC Péchy Mihály Építőipari Technikum Kreatív</v>
      </c>
      <c r="F450">
        <f t="shared" si="20"/>
        <v>7</v>
      </c>
    </row>
    <row r="451" spans="1:6" x14ac:dyDescent="0.35">
      <c r="A451" t="s">
        <v>1583</v>
      </c>
      <c r="B451">
        <v>705</v>
      </c>
      <c r="D451">
        <f t="shared" si="18"/>
        <v>54</v>
      </c>
      <c r="E451" t="str">
        <f t="shared" si="19"/>
        <v>Debreceni SZC Vegyipari Technikum Vegyipar</v>
      </c>
      <c r="F451">
        <f t="shared" si="20"/>
        <v>705</v>
      </c>
    </row>
    <row r="452" spans="1:6" x14ac:dyDescent="0.35">
      <c r="A452" t="s">
        <v>1584</v>
      </c>
      <c r="B452">
        <v>34</v>
      </c>
      <c r="D452">
        <f t="shared" ref="D452:D515" si="21">LEN(A452)</f>
        <v>106</v>
      </c>
      <c r="E452" t="str">
        <f t="shared" ref="E452:E515" si="22">LEFT(A452,D452-12)</f>
        <v>Déli ASzC Apponyi Sándor Mezőgazdasági Technikum, Szakképző Iskola és Kollégium Élelmiszeripar</v>
      </c>
      <c r="F452">
        <f t="shared" ref="F452:F515" si="23">B452</f>
        <v>34</v>
      </c>
    </row>
    <row r="453" spans="1:6" x14ac:dyDescent="0.35">
      <c r="A453" t="s">
        <v>1585</v>
      </c>
      <c r="B453">
        <v>113</v>
      </c>
      <c r="D453">
        <f t="shared" si="21"/>
        <v>116</v>
      </c>
      <c r="E453" t="str">
        <f t="shared" si="22"/>
        <v>Déli ASzC Apponyi Sándor Mezőgazdasági Technikum, Szakképző Iskola és Kollégium Mezőgazdaság és erdészet</v>
      </c>
      <c r="F453">
        <f t="shared" si="23"/>
        <v>113</v>
      </c>
    </row>
    <row r="454" spans="1:6" x14ac:dyDescent="0.35">
      <c r="A454" t="s">
        <v>1586</v>
      </c>
      <c r="B454">
        <v>202</v>
      </c>
      <c r="D454">
        <f t="shared" si="21"/>
        <v>121</v>
      </c>
      <c r="E454" t="str">
        <f t="shared" si="22"/>
        <v>Déli ASzC Bereczki Máté Mezőgazdasági és Élelmiszeripari Technikum, Szakképző Iskola Mezőgazdaság és erdészet</v>
      </c>
      <c r="F454">
        <f t="shared" si="23"/>
        <v>202</v>
      </c>
    </row>
    <row r="455" spans="1:6" x14ac:dyDescent="0.35">
      <c r="A455" t="s">
        <v>1587</v>
      </c>
      <c r="B455">
        <v>126</v>
      </c>
      <c r="D455">
        <f t="shared" si="21"/>
        <v>122</v>
      </c>
      <c r="E455" t="str">
        <f t="shared" si="22"/>
        <v>Déli ASzC Bereczki Máté Mezőgazdasági és Élelmiszeripari Technikum, Szakképző Iskola Rendészet és közszolgálat</v>
      </c>
      <c r="F455">
        <f t="shared" si="23"/>
        <v>126</v>
      </c>
    </row>
    <row r="456" spans="1:6" x14ac:dyDescent="0.35">
      <c r="A456" t="s">
        <v>1588</v>
      </c>
      <c r="B456">
        <v>56</v>
      </c>
      <c r="D456">
        <f t="shared" si="21"/>
        <v>102</v>
      </c>
      <c r="E456" t="str">
        <f t="shared" si="22"/>
        <v>Déli ASzC Bereczki Máté Mezőgazdasági és Élelmiszeripari Technikum, Szakképző Iskola Sport</v>
      </c>
      <c r="F456">
        <f t="shared" si="23"/>
        <v>56</v>
      </c>
    </row>
    <row r="457" spans="1:6" x14ac:dyDescent="0.35">
      <c r="A457" t="s">
        <v>1589</v>
      </c>
      <c r="B457">
        <v>49</v>
      </c>
      <c r="D457">
        <f t="shared" si="21"/>
        <v>104</v>
      </c>
      <c r="E457" t="str">
        <f t="shared" si="22"/>
        <v>Déli ASzC Csapó Dániel Mezőgazdasági Technikum, Szakképző Iskola és Kollégium Élelmiszeripar</v>
      </c>
      <c r="F457">
        <f t="shared" si="23"/>
        <v>49</v>
      </c>
    </row>
    <row r="458" spans="1:6" x14ac:dyDescent="0.35">
      <c r="A458" t="s">
        <v>1590</v>
      </c>
      <c r="B458">
        <v>167</v>
      </c>
      <c r="D458">
        <f t="shared" si="21"/>
        <v>114</v>
      </c>
      <c r="E458" t="str">
        <f t="shared" si="22"/>
        <v>Déli ASzC Csapó Dániel Mezőgazdasági Technikum, Szakképző Iskola és Kollégium Mezőgazdaság és erdészet</v>
      </c>
      <c r="F458">
        <f t="shared" si="23"/>
        <v>167</v>
      </c>
    </row>
    <row r="459" spans="1:6" x14ac:dyDescent="0.35">
      <c r="A459" t="s">
        <v>1591</v>
      </c>
      <c r="B459">
        <v>95</v>
      </c>
      <c r="D459">
        <f t="shared" si="21"/>
        <v>115</v>
      </c>
      <c r="E459" t="str">
        <f t="shared" si="22"/>
        <v>Déli ASzC Csapó Dániel Mezőgazdasági Technikum, Szakképző Iskola és Kollégium Rendészet és közszolgálat</v>
      </c>
      <c r="F459">
        <f t="shared" si="23"/>
        <v>95</v>
      </c>
    </row>
    <row r="460" spans="1:6" x14ac:dyDescent="0.35">
      <c r="A460" t="s">
        <v>1592</v>
      </c>
      <c r="B460">
        <v>362</v>
      </c>
      <c r="D460">
        <f t="shared" si="21"/>
        <v>113</v>
      </c>
      <c r="E460" t="str">
        <f t="shared" si="22"/>
        <v>Déli ASzC Jánoshalmai Mezőgazdasági Technikum, Szakképző Iskola és Kollégium Mezőgazdaság és erdészet</v>
      </c>
      <c r="F460">
        <f t="shared" si="23"/>
        <v>362</v>
      </c>
    </row>
    <row r="461" spans="1:6" x14ac:dyDescent="0.35">
      <c r="A461" t="s">
        <v>1593</v>
      </c>
      <c r="B461">
        <v>209</v>
      </c>
      <c r="D461">
        <f t="shared" si="21"/>
        <v>94</v>
      </c>
      <c r="E461" t="str">
        <f t="shared" si="22"/>
        <v>Déli ASzC Kinizsi Pál Élelmiszeripari Technikum és Szakképző Iskola Élelmiszeripar</v>
      </c>
      <c r="F461">
        <f t="shared" si="23"/>
        <v>209</v>
      </c>
    </row>
    <row r="462" spans="1:6" x14ac:dyDescent="0.35">
      <c r="A462" t="s">
        <v>1594</v>
      </c>
      <c r="B462">
        <v>13</v>
      </c>
      <c r="D462">
        <f t="shared" si="21"/>
        <v>106</v>
      </c>
      <c r="E462" t="str">
        <f t="shared" si="22"/>
        <v>Déli ASzC Kinizsi Pál Élelmiszeripari Technikum és Szakképző Iskola Környezetvédelem és vízügy</v>
      </c>
      <c r="F462">
        <f t="shared" si="23"/>
        <v>13</v>
      </c>
    </row>
    <row r="463" spans="1:6" x14ac:dyDescent="0.35">
      <c r="A463" t="s">
        <v>1595</v>
      </c>
      <c r="B463">
        <v>240</v>
      </c>
      <c r="D463">
        <f t="shared" si="21"/>
        <v>127</v>
      </c>
      <c r="E463" t="str">
        <f t="shared" si="22"/>
        <v>Déli ASzC Kiskunfélegyházi Mezőgazdasági és Élelmiszeripari Technikum, Szakképző Iskola és Kollégium Élelmiszeripar</v>
      </c>
      <c r="F463">
        <f t="shared" si="23"/>
        <v>240</v>
      </c>
    </row>
    <row r="464" spans="1:6" x14ac:dyDescent="0.35">
      <c r="A464" t="s">
        <v>1596</v>
      </c>
      <c r="B464">
        <v>200</v>
      </c>
      <c r="D464">
        <f t="shared" si="21"/>
        <v>137</v>
      </c>
      <c r="E464" t="str">
        <f t="shared" si="22"/>
        <v>Déli ASzC Kiskunfélegyházi Mezőgazdasági és Élelmiszeripari Technikum, Szakképző Iskola és Kollégium Mezőgazdaság és erdészet</v>
      </c>
      <c r="F464">
        <f t="shared" si="23"/>
        <v>200</v>
      </c>
    </row>
    <row r="465" spans="1:6" x14ac:dyDescent="0.35">
      <c r="A465" t="s">
        <v>1597</v>
      </c>
      <c r="B465">
        <v>2</v>
      </c>
      <c r="D465">
        <f t="shared" si="21"/>
        <v>111</v>
      </c>
      <c r="E465" t="str">
        <f t="shared" si="22"/>
        <v>Déli ASzC Kocsis Pál Mezőgazdasági és Környezetvédelmi Technikum és Szakképző Iskola Élelmiszeripar</v>
      </c>
      <c r="F465">
        <f t="shared" si="23"/>
        <v>2</v>
      </c>
    </row>
    <row r="466" spans="1:6" x14ac:dyDescent="0.35">
      <c r="A466" t="s">
        <v>1598</v>
      </c>
      <c r="B466">
        <v>83</v>
      </c>
      <c r="D466">
        <f t="shared" si="21"/>
        <v>123</v>
      </c>
      <c r="E466" t="str">
        <f t="shared" si="22"/>
        <v>Déli ASzC Kocsis Pál Mezőgazdasági és Környezetvédelmi Technikum és Szakképző Iskola Környezetvédelem és vízügy</v>
      </c>
      <c r="F466">
        <f t="shared" si="23"/>
        <v>83</v>
      </c>
    </row>
    <row r="467" spans="1:6" x14ac:dyDescent="0.35">
      <c r="A467" t="s">
        <v>1599</v>
      </c>
      <c r="B467">
        <v>145</v>
      </c>
      <c r="D467">
        <f t="shared" si="21"/>
        <v>121</v>
      </c>
      <c r="E467" t="str">
        <f t="shared" si="22"/>
        <v>Déli ASzC Kocsis Pál Mezőgazdasági és Környezetvédelmi Technikum és Szakképző Iskola Mezőgazdaság és erdészet</v>
      </c>
      <c r="F467">
        <f t="shared" si="23"/>
        <v>145</v>
      </c>
    </row>
    <row r="468" spans="1:6" x14ac:dyDescent="0.35">
      <c r="A468" t="s">
        <v>1600</v>
      </c>
      <c r="B468">
        <v>324</v>
      </c>
      <c r="D468">
        <f t="shared" si="21"/>
        <v>117</v>
      </c>
      <c r="E468" t="str">
        <f t="shared" si="22"/>
        <v>Déli ASzC Móricz Zsigmond Mezőgazdasági Technikum, Szakképző Iskola és Kollégium Mezőgazdaság és erdészet</v>
      </c>
      <c r="F468">
        <f t="shared" si="23"/>
        <v>324</v>
      </c>
    </row>
    <row r="469" spans="1:6" x14ac:dyDescent="0.35">
      <c r="A469" t="s">
        <v>1601</v>
      </c>
      <c r="B469">
        <v>100</v>
      </c>
      <c r="D469">
        <f t="shared" si="21"/>
        <v>109</v>
      </c>
      <c r="E469" t="str">
        <f t="shared" si="22"/>
        <v>Déli ASzC Sellyei Mezőgazdasági Technikum, Szakképző Iskola és Kollégium Mezőgazdaság és erdészet</v>
      </c>
      <c r="F469">
        <f t="shared" si="23"/>
        <v>100</v>
      </c>
    </row>
    <row r="470" spans="1:6" x14ac:dyDescent="0.35">
      <c r="A470" t="s">
        <v>1602</v>
      </c>
      <c r="B470">
        <v>8</v>
      </c>
      <c r="D470">
        <f t="shared" si="21"/>
        <v>103</v>
      </c>
      <c r="E470" t="str">
        <f t="shared" si="22"/>
        <v>Déli ASzC Széchenyi Zsigmond Mezőgazdasági Technikum, Szakképző Iskola és Kollégium Előkész</v>
      </c>
      <c r="F470">
        <f t="shared" si="23"/>
        <v>8</v>
      </c>
    </row>
    <row r="471" spans="1:6" x14ac:dyDescent="0.35">
      <c r="A471" t="s">
        <v>1603</v>
      </c>
      <c r="B471">
        <v>160</v>
      </c>
      <c r="D471">
        <f t="shared" si="21"/>
        <v>120</v>
      </c>
      <c r="E471" t="str">
        <f t="shared" si="22"/>
        <v>Déli ASzC Széchenyi Zsigmond Mezőgazdasági Technikum, Szakképző Iskola és Kollégium Mezőgazdaság és erdészet</v>
      </c>
      <c r="F471">
        <f t="shared" si="23"/>
        <v>160</v>
      </c>
    </row>
    <row r="472" spans="1:6" x14ac:dyDescent="0.35">
      <c r="A472" t="s">
        <v>1604</v>
      </c>
      <c r="B472">
        <v>48</v>
      </c>
      <c r="D472">
        <f t="shared" si="21"/>
        <v>107</v>
      </c>
      <c r="E472" t="str">
        <f t="shared" si="22"/>
        <v>Déli ASzC Teleki Zsigmond Mezőgazdasági Technikum, Szakképző Iskola és Kollégium Élelmiszeripar</v>
      </c>
      <c r="F472">
        <f t="shared" si="23"/>
        <v>48</v>
      </c>
    </row>
    <row r="473" spans="1:6" x14ac:dyDescent="0.35">
      <c r="A473" t="s">
        <v>1605</v>
      </c>
      <c r="B473">
        <v>26</v>
      </c>
      <c r="D473">
        <f t="shared" si="21"/>
        <v>117</v>
      </c>
      <c r="E473" t="str">
        <f t="shared" si="22"/>
        <v>Déli ASzC Teleki Zsigmond Mezőgazdasági Technikum, Szakképző Iskola és Kollégium Mezőgazdaság és erdészet</v>
      </c>
      <c r="F473">
        <f t="shared" si="23"/>
        <v>26</v>
      </c>
    </row>
    <row r="474" spans="1:6" x14ac:dyDescent="0.35">
      <c r="A474" t="s">
        <v>1606</v>
      </c>
      <c r="B474">
        <v>199</v>
      </c>
      <c r="D474">
        <f t="shared" si="21"/>
        <v>114</v>
      </c>
      <c r="E474" t="str">
        <f t="shared" si="22"/>
        <v>Déli ASzC Ujhelyi Imre Mezőgazdasági Technikum, Szakképző Iskola és Kollégium Mezőgazdaság és erdészet</v>
      </c>
      <c r="F474">
        <f t="shared" si="23"/>
        <v>199</v>
      </c>
    </row>
    <row r="475" spans="1:6" x14ac:dyDescent="0.35">
      <c r="A475" t="s">
        <v>1607</v>
      </c>
      <c r="B475">
        <v>163</v>
      </c>
      <c r="D475">
        <f t="shared" si="21"/>
        <v>68</v>
      </c>
      <c r="E475" t="str">
        <f t="shared" si="22"/>
        <v>DIANA Fegyvertechnikai Technikum és Kollégium Honvédelem</v>
      </c>
      <c r="F475">
        <f t="shared" si="23"/>
        <v>163</v>
      </c>
    </row>
    <row r="476" spans="1:6" x14ac:dyDescent="0.35">
      <c r="A476" t="s">
        <v>1608</v>
      </c>
      <c r="B476">
        <v>23</v>
      </c>
      <c r="D476">
        <f t="shared" si="21"/>
        <v>82</v>
      </c>
      <c r="E476" t="str">
        <f t="shared" si="22"/>
        <v>DIANA Fegyvertechnikai Technikum és Kollégium Mezőgazdaság és erdészet</v>
      </c>
      <c r="F476">
        <f t="shared" si="23"/>
        <v>23</v>
      </c>
    </row>
    <row r="477" spans="1:6" x14ac:dyDescent="0.35">
      <c r="A477" t="s">
        <v>1609</v>
      </c>
      <c r="B477">
        <v>9</v>
      </c>
      <c r="D477">
        <f t="shared" si="21"/>
        <v>78</v>
      </c>
      <c r="E477" t="str">
        <f t="shared" si="22"/>
        <v>Diószegi Sámuel Baptista Technikum és Szakképző Iskola Egészségügy</v>
      </c>
      <c r="F477">
        <f t="shared" si="23"/>
        <v>9</v>
      </c>
    </row>
    <row r="478" spans="1:6" x14ac:dyDescent="0.35">
      <c r="A478" t="s">
        <v>1610</v>
      </c>
      <c r="B478">
        <v>52</v>
      </c>
      <c r="D478">
        <f t="shared" si="21"/>
        <v>75</v>
      </c>
      <c r="E478" t="str">
        <f t="shared" si="22"/>
        <v>Diószegi Sámuel Baptista Technikum és Szakképző Iskola Gépészet</v>
      </c>
      <c r="F478">
        <f t="shared" si="23"/>
        <v>52</v>
      </c>
    </row>
    <row r="479" spans="1:6" x14ac:dyDescent="0.35">
      <c r="A479" t="s">
        <v>1611</v>
      </c>
      <c r="B479">
        <v>54</v>
      </c>
      <c r="D479">
        <f t="shared" si="21"/>
        <v>79</v>
      </c>
      <c r="E479" t="str">
        <f t="shared" si="22"/>
        <v>Diószegi Sámuel Baptista Technikum és Szakképző Iskola Kereskedelem</v>
      </c>
      <c r="F479">
        <f t="shared" si="23"/>
        <v>54</v>
      </c>
    </row>
    <row r="480" spans="1:6" x14ac:dyDescent="0.35">
      <c r="A480" t="s">
        <v>1612</v>
      </c>
      <c r="B480">
        <v>256</v>
      </c>
      <c r="D480">
        <f t="shared" si="21"/>
        <v>100</v>
      </c>
      <c r="E480" t="str">
        <f t="shared" si="22"/>
        <v>Diószegi Sámuel Baptista Technikum és Szakképző Iskola Specializált gép- és járműgyártás</v>
      </c>
      <c r="F480">
        <f t="shared" si="23"/>
        <v>256</v>
      </c>
    </row>
    <row r="481" spans="1:6" x14ac:dyDescent="0.35">
      <c r="A481" t="s">
        <v>1613</v>
      </c>
      <c r="B481">
        <v>178</v>
      </c>
      <c r="D481">
        <f t="shared" si="21"/>
        <v>76</v>
      </c>
      <c r="E481" t="str">
        <f t="shared" si="22"/>
        <v>Diószegi Sámuel Baptista Technikum és Szakképző Iskola Szépészet</v>
      </c>
      <c r="F481">
        <f t="shared" si="23"/>
        <v>178</v>
      </c>
    </row>
    <row r="482" spans="1:6" x14ac:dyDescent="0.35">
      <c r="A482" t="s">
        <v>1614</v>
      </c>
      <c r="B482">
        <v>50</v>
      </c>
      <c r="D482">
        <f t="shared" si="21"/>
        <v>76</v>
      </c>
      <c r="E482" t="str">
        <f t="shared" si="22"/>
        <v>Diószegi Sámuel Baptista Technikum és Szakképző Iskola Szociális</v>
      </c>
      <c r="F482">
        <f t="shared" si="23"/>
        <v>50</v>
      </c>
    </row>
    <row r="483" spans="1:6" x14ac:dyDescent="0.35">
      <c r="A483" t="s">
        <v>1615</v>
      </c>
      <c r="B483">
        <v>190</v>
      </c>
      <c r="D483">
        <f t="shared" si="21"/>
        <v>87</v>
      </c>
      <c r="E483" t="str">
        <f t="shared" si="22"/>
        <v>Diószegi Sámuel Baptista Technikum és Szakképző Iskola Turizmus-vendéglátás</v>
      </c>
      <c r="F483">
        <f t="shared" si="23"/>
        <v>190</v>
      </c>
    </row>
    <row r="484" spans="1:6" x14ac:dyDescent="0.35">
      <c r="A484" t="s">
        <v>1616</v>
      </c>
      <c r="B484">
        <v>32</v>
      </c>
      <c r="D484">
        <f t="shared" si="21"/>
        <v>106</v>
      </c>
      <c r="E484" t="str">
        <f t="shared" si="22"/>
        <v>Don Bosco Általános Iskola, Szakképző Iskola, Technikum, Gimnázium és Kollégium Élelmiszeripar</v>
      </c>
      <c r="F484">
        <f t="shared" si="23"/>
        <v>32</v>
      </c>
    </row>
    <row r="485" spans="1:6" x14ac:dyDescent="0.35">
      <c r="A485" t="s">
        <v>1617</v>
      </c>
      <c r="B485">
        <v>12</v>
      </c>
      <c r="D485">
        <f t="shared" si="21"/>
        <v>99</v>
      </c>
      <c r="E485" t="str">
        <f t="shared" si="22"/>
        <v>Don Bosco Általános Iskola, Szakképző Iskola, Technikum, Gimnázium és Kollégium Előkész</v>
      </c>
      <c r="F485">
        <f t="shared" si="23"/>
        <v>12</v>
      </c>
    </row>
    <row r="486" spans="1:6" x14ac:dyDescent="0.35">
      <c r="A486" t="s">
        <v>1618</v>
      </c>
      <c r="B486">
        <v>36</v>
      </c>
      <c r="D486">
        <f t="shared" si="21"/>
        <v>101</v>
      </c>
      <c r="E486" t="str">
        <f t="shared" si="22"/>
        <v>Don Bosco Általános Iskola, Szakképző Iskola, Technikum, Gimnázium és Kollégium Építőipar</v>
      </c>
      <c r="F486">
        <f t="shared" si="23"/>
        <v>36</v>
      </c>
    </row>
    <row r="487" spans="1:6" x14ac:dyDescent="0.35">
      <c r="A487" t="s">
        <v>1619</v>
      </c>
      <c r="B487">
        <v>45</v>
      </c>
      <c r="D487">
        <f t="shared" si="21"/>
        <v>106</v>
      </c>
      <c r="E487" t="str">
        <f t="shared" si="22"/>
        <v>Don Bosco Általános Iskola, Szakképző Iskola, Technikum, Gimnázium és Kollégium Épületgépészet</v>
      </c>
      <c r="F487">
        <f t="shared" si="23"/>
        <v>45</v>
      </c>
    </row>
    <row r="488" spans="1:6" x14ac:dyDescent="0.35">
      <c r="A488" t="s">
        <v>1620</v>
      </c>
      <c r="B488">
        <v>39</v>
      </c>
      <c r="D488">
        <f t="shared" si="21"/>
        <v>100</v>
      </c>
      <c r="E488" t="str">
        <f t="shared" si="22"/>
        <v>Don Bosco Általános Iskola, Szakképző Iskola, Technikum, Gimnázium és Kollégium Gépészet</v>
      </c>
      <c r="F488">
        <f t="shared" si="23"/>
        <v>39</v>
      </c>
    </row>
    <row r="489" spans="1:6" x14ac:dyDescent="0.35">
      <c r="A489" t="s">
        <v>1621</v>
      </c>
      <c r="B489">
        <v>46</v>
      </c>
      <c r="D489">
        <f t="shared" si="21"/>
        <v>104</v>
      </c>
      <c r="E489" t="str">
        <f t="shared" si="22"/>
        <v>Don Bosco Általános Iskola, Szakképző Iskola, Technikum, Gimnázium és Kollégium Kereskedelem</v>
      </c>
      <c r="F489">
        <f t="shared" si="23"/>
        <v>46</v>
      </c>
    </row>
    <row r="490" spans="1:6" x14ac:dyDescent="0.35">
      <c r="A490" t="s">
        <v>1622</v>
      </c>
      <c r="B490">
        <v>25</v>
      </c>
      <c r="D490">
        <f t="shared" si="21"/>
        <v>99</v>
      </c>
      <c r="E490" t="str">
        <f t="shared" si="22"/>
        <v>Don Bosco Általános Iskola, Szakképző Iskola, Technikum, Gimnázium és Kollégium Kreatív</v>
      </c>
      <c r="F490">
        <f t="shared" si="23"/>
        <v>25</v>
      </c>
    </row>
    <row r="491" spans="1:6" x14ac:dyDescent="0.35">
      <c r="A491" t="s">
        <v>1623</v>
      </c>
      <c r="B491">
        <v>18</v>
      </c>
      <c r="D491">
        <f t="shared" si="21"/>
        <v>92</v>
      </c>
      <c r="E491" t="str">
        <f t="shared" si="22"/>
        <v xml:space="preserve">Don Bosco Általános Iskola, Szakképző Iskola, Technikum, Gimnázium és Kollégium </v>
      </c>
      <c r="F491">
        <f t="shared" si="23"/>
        <v>18</v>
      </c>
    </row>
    <row r="492" spans="1:6" x14ac:dyDescent="0.35">
      <c r="A492" t="s">
        <v>1624</v>
      </c>
      <c r="B492">
        <v>16</v>
      </c>
      <c r="D492">
        <f t="shared" si="21"/>
        <v>101</v>
      </c>
      <c r="E492" t="str">
        <f t="shared" si="22"/>
        <v>Don Bosco Általános Iskola, Szakképző Iskola, Technikum, Gimnázium és Kollégium Szépészet</v>
      </c>
      <c r="F492">
        <f t="shared" si="23"/>
        <v>16</v>
      </c>
    </row>
    <row r="493" spans="1:6" x14ac:dyDescent="0.35">
      <c r="A493" t="s">
        <v>1625</v>
      </c>
      <c r="B493">
        <v>59</v>
      </c>
      <c r="D493">
        <f t="shared" si="21"/>
        <v>101</v>
      </c>
      <c r="E493" t="str">
        <f t="shared" si="22"/>
        <v>Don Bosco Általános Iskola, Szakképző Iskola, Technikum, Gimnázium és Kollégium Szociális</v>
      </c>
      <c r="F493">
        <f t="shared" si="23"/>
        <v>59</v>
      </c>
    </row>
    <row r="494" spans="1:6" x14ac:dyDescent="0.35">
      <c r="A494" t="s">
        <v>1626</v>
      </c>
      <c r="B494">
        <v>2</v>
      </c>
      <c r="D494">
        <f t="shared" si="21"/>
        <v>112</v>
      </c>
      <c r="E494" t="str">
        <f t="shared" si="22"/>
        <v>Don Bosco Általános Iskola, Szakképző Iskola, Technikum, Gimnázium és Kollégium Turizmus-vendéglátás</v>
      </c>
      <c r="F494">
        <f t="shared" si="23"/>
        <v>2</v>
      </c>
    </row>
    <row r="495" spans="1:6" x14ac:dyDescent="0.35">
      <c r="A495" t="s">
        <v>1627</v>
      </c>
      <c r="B495">
        <v>74</v>
      </c>
      <c r="D495">
        <f t="shared" si="21"/>
        <v>85</v>
      </c>
      <c r="E495" t="str">
        <f t="shared" si="22"/>
        <v>Dunaújvárosi Egyetem Bánki Donát Technikum Elektronika és elektrotechnika</v>
      </c>
      <c r="F495">
        <f t="shared" si="23"/>
        <v>74</v>
      </c>
    </row>
    <row r="496" spans="1:6" x14ac:dyDescent="0.35">
      <c r="A496" t="s">
        <v>1628</v>
      </c>
      <c r="B496">
        <v>196</v>
      </c>
      <c r="D496">
        <f t="shared" si="21"/>
        <v>63</v>
      </c>
      <c r="E496" t="str">
        <f t="shared" si="22"/>
        <v>Dunaújvárosi Egyetem Bánki Donát Technikum Gépészet</v>
      </c>
      <c r="F496">
        <f t="shared" si="23"/>
        <v>196</v>
      </c>
    </row>
    <row r="497" spans="1:6" x14ac:dyDescent="0.35">
      <c r="A497" t="s">
        <v>1629</v>
      </c>
      <c r="B497">
        <v>283</v>
      </c>
      <c r="D497">
        <f t="shared" si="21"/>
        <v>79</v>
      </c>
      <c r="E497" t="str">
        <f t="shared" si="22"/>
        <v>Dunaújvárosi Egyetem Bánki Donát Technikum Informatika és távközlés</v>
      </c>
      <c r="F497">
        <f t="shared" si="23"/>
        <v>283</v>
      </c>
    </row>
    <row r="498" spans="1:6" x14ac:dyDescent="0.35">
      <c r="A498" t="s">
        <v>1630</v>
      </c>
      <c r="B498">
        <v>20</v>
      </c>
      <c r="D498">
        <f t="shared" si="21"/>
        <v>88</v>
      </c>
      <c r="E498" t="str">
        <f t="shared" si="22"/>
        <v>Dunaújvárosi Egyetem Bánki Donát Technikum Specializált gép- és járműgyártás</v>
      </c>
      <c r="F498">
        <f t="shared" si="23"/>
        <v>20</v>
      </c>
    </row>
    <row r="499" spans="1:6" x14ac:dyDescent="0.35">
      <c r="A499" t="s">
        <v>1631</v>
      </c>
      <c r="B499">
        <v>157</v>
      </c>
      <c r="D499">
        <f t="shared" si="21"/>
        <v>98</v>
      </c>
      <c r="E499" t="str">
        <f t="shared" si="22"/>
        <v>Dunaújvárosi SZC Dunaferr Technikum és Szakképző Iskola Elektronika és elektrotechnika</v>
      </c>
      <c r="F499">
        <f t="shared" si="23"/>
        <v>157</v>
      </c>
    </row>
    <row r="500" spans="1:6" x14ac:dyDescent="0.35">
      <c r="A500" t="s">
        <v>1632</v>
      </c>
      <c r="B500">
        <v>72</v>
      </c>
      <c r="D500">
        <f t="shared" si="21"/>
        <v>82</v>
      </c>
      <c r="E500" t="str">
        <f t="shared" si="22"/>
        <v>Dunaújvárosi SZC Dunaferr Technikum és Szakképző Iskola Épületgépészet</v>
      </c>
      <c r="F500">
        <f t="shared" si="23"/>
        <v>72</v>
      </c>
    </row>
    <row r="501" spans="1:6" x14ac:dyDescent="0.35">
      <c r="A501" t="s">
        <v>1633</v>
      </c>
      <c r="B501">
        <v>114</v>
      </c>
      <c r="D501">
        <f t="shared" si="21"/>
        <v>76</v>
      </c>
      <c r="E501" t="str">
        <f t="shared" si="22"/>
        <v>Dunaújvárosi SZC Dunaferr Technikum és Szakképző Iskola Gépészet</v>
      </c>
      <c r="F501">
        <f t="shared" si="23"/>
        <v>114</v>
      </c>
    </row>
    <row r="502" spans="1:6" x14ac:dyDescent="0.35">
      <c r="A502" t="s">
        <v>1634</v>
      </c>
      <c r="B502">
        <v>143</v>
      </c>
      <c r="D502">
        <f t="shared" si="21"/>
        <v>93</v>
      </c>
      <c r="E502" t="str">
        <f t="shared" si="22"/>
        <v>Dunaújvárosi SZC Dunaferr Technikum és Szakképző Iskola Rendészet és közszolgálat</v>
      </c>
      <c r="F502">
        <f t="shared" si="23"/>
        <v>143</v>
      </c>
    </row>
    <row r="503" spans="1:6" x14ac:dyDescent="0.35">
      <c r="A503" t="s">
        <v>1635</v>
      </c>
      <c r="B503">
        <v>97</v>
      </c>
      <c r="D503">
        <f t="shared" si="21"/>
        <v>101</v>
      </c>
      <c r="E503" t="str">
        <f t="shared" si="22"/>
        <v>Dunaújvárosi SZC Dunaferr Technikum és Szakképző Iskola Specializált gép- és járműgyártás</v>
      </c>
      <c r="F503">
        <f t="shared" si="23"/>
        <v>97</v>
      </c>
    </row>
    <row r="504" spans="1:6" x14ac:dyDescent="0.35">
      <c r="A504" t="s">
        <v>1636</v>
      </c>
      <c r="B504">
        <v>17</v>
      </c>
      <c r="D504">
        <f t="shared" si="21"/>
        <v>90</v>
      </c>
      <c r="E504" t="str">
        <f t="shared" si="22"/>
        <v>Dunaújvárosi SZC Hild József Technikum, Szakképző Iskola és Szakiskola Előkész</v>
      </c>
      <c r="F504">
        <f t="shared" si="23"/>
        <v>17</v>
      </c>
    </row>
    <row r="505" spans="1:6" x14ac:dyDescent="0.35">
      <c r="A505" t="s">
        <v>1637</v>
      </c>
      <c r="B505">
        <v>141</v>
      </c>
      <c r="D505">
        <f t="shared" si="21"/>
        <v>92</v>
      </c>
      <c r="E505" t="str">
        <f t="shared" si="22"/>
        <v>Dunaújvárosi SZC Hild József Technikum, Szakképző Iskola és Szakiskola Építőipar</v>
      </c>
      <c r="F505">
        <f t="shared" si="23"/>
        <v>141</v>
      </c>
    </row>
    <row r="506" spans="1:6" x14ac:dyDescent="0.35">
      <c r="A506" t="s">
        <v>1638</v>
      </c>
      <c r="B506">
        <v>41</v>
      </c>
      <c r="D506">
        <f t="shared" si="21"/>
        <v>99</v>
      </c>
      <c r="E506" t="str">
        <f t="shared" si="22"/>
        <v>Dunaújvárosi SZC Hild József Technikum, Szakképző Iskola és Szakiskola Fa- és bútoripar</v>
      </c>
      <c r="F506">
        <f t="shared" si="23"/>
        <v>41</v>
      </c>
    </row>
    <row r="507" spans="1:6" x14ac:dyDescent="0.35">
      <c r="A507" t="s">
        <v>1639</v>
      </c>
      <c r="B507">
        <v>83</v>
      </c>
      <c r="D507">
        <f t="shared" si="21"/>
        <v>103</v>
      </c>
      <c r="E507" t="str">
        <f t="shared" si="22"/>
        <v>Dunaújvárosi SZC Kereskedelmi és Vendéglátóipari Technikum és Szakképző Iskola Kereskedelem</v>
      </c>
      <c r="F507">
        <f t="shared" si="23"/>
        <v>83</v>
      </c>
    </row>
    <row r="508" spans="1:6" x14ac:dyDescent="0.35">
      <c r="A508" t="s">
        <v>1640</v>
      </c>
      <c r="B508">
        <v>96</v>
      </c>
      <c r="D508">
        <f t="shared" si="21"/>
        <v>120</v>
      </c>
      <c r="E508" t="str">
        <f t="shared" si="22"/>
        <v>Dunaújvárosi SZC Kereskedelmi és Vendéglátóipari Technikum és Szakképző Iskola Közlekedés és szállítmányozás</v>
      </c>
      <c r="F508">
        <f t="shared" si="23"/>
        <v>96</v>
      </c>
    </row>
    <row r="509" spans="1:6" x14ac:dyDescent="0.35">
      <c r="A509" t="s">
        <v>1641</v>
      </c>
      <c r="B509">
        <v>307</v>
      </c>
      <c r="D509">
        <f t="shared" si="21"/>
        <v>111</v>
      </c>
      <c r="E509" t="str">
        <f t="shared" si="22"/>
        <v>Dunaújvárosi SZC Kereskedelmi és Vendéglátóipari Technikum és Szakképző Iskola Turizmus-vendéglátás</v>
      </c>
      <c r="F509">
        <f t="shared" si="23"/>
        <v>307</v>
      </c>
    </row>
    <row r="510" spans="1:6" x14ac:dyDescent="0.35">
      <c r="A510" t="s">
        <v>1642</v>
      </c>
      <c r="B510">
        <v>49</v>
      </c>
      <c r="D510">
        <f t="shared" si="21"/>
        <v>83</v>
      </c>
      <c r="E510" t="str">
        <f t="shared" si="22"/>
        <v>Dunaújvárosi SZC Lorántffy Zsuzsanna Technikum és Kollégium Egészségügy</v>
      </c>
      <c r="F510">
        <f t="shared" si="23"/>
        <v>49</v>
      </c>
    </row>
    <row r="511" spans="1:6" x14ac:dyDescent="0.35">
      <c r="A511" t="s">
        <v>1643</v>
      </c>
      <c r="B511">
        <v>8</v>
      </c>
      <c r="D511">
        <f t="shared" si="21"/>
        <v>79</v>
      </c>
      <c r="E511" t="str">
        <f t="shared" si="22"/>
        <v>Dunaújvárosi SZC Lorántffy Zsuzsanna Technikum és Kollégium Kreatív</v>
      </c>
      <c r="F511">
        <f t="shared" si="23"/>
        <v>8</v>
      </c>
    </row>
    <row r="512" spans="1:6" x14ac:dyDescent="0.35">
      <c r="A512" t="s">
        <v>1644</v>
      </c>
      <c r="B512">
        <v>136</v>
      </c>
      <c r="D512">
        <f t="shared" si="21"/>
        <v>81</v>
      </c>
      <c r="E512" t="str">
        <f t="shared" si="22"/>
        <v>Dunaújvárosi SZC Lorántffy Zsuzsanna Technikum és Kollégium Szépészet</v>
      </c>
      <c r="F512">
        <f t="shared" si="23"/>
        <v>136</v>
      </c>
    </row>
    <row r="513" spans="1:6" x14ac:dyDescent="0.35">
      <c r="A513" t="s">
        <v>1645</v>
      </c>
      <c r="B513">
        <v>118</v>
      </c>
      <c r="D513">
        <f t="shared" si="21"/>
        <v>81</v>
      </c>
      <c r="E513" t="str">
        <f t="shared" si="22"/>
        <v>Dunaújvárosi SZC Lorántffy Zsuzsanna Technikum és Kollégium Szociális</v>
      </c>
      <c r="F513">
        <f t="shared" si="23"/>
        <v>118</v>
      </c>
    </row>
    <row r="514" spans="1:6" x14ac:dyDescent="0.35">
      <c r="A514" t="s">
        <v>1646</v>
      </c>
      <c r="B514">
        <v>49</v>
      </c>
      <c r="D514">
        <f t="shared" si="21"/>
        <v>80</v>
      </c>
      <c r="E514" t="str">
        <f t="shared" si="22"/>
        <v>Dunaújvárosi SZC Lorántffy Zsuzsanna Technikum és Kollégium Vegyipar</v>
      </c>
      <c r="F514">
        <f t="shared" si="23"/>
        <v>49</v>
      </c>
    </row>
    <row r="515" spans="1:6" x14ac:dyDescent="0.35">
      <c r="A515" t="s">
        <v>1647</v>
      </c>
      <c r="B515">
        <v>209</v>
      </c>
      <c r="D515">
        <f t="shared" si="21"/>
        <v>97</v>
      </c>
      <c r="E515" t="str">
        <f t="shared" si="22"/>
        <v>Dunaújvárosi SZC Rudas Közgazdasági Technikum és Kollégium Gazdálkodás és menedzsment</v>
      </c>
      <c r="F515">
        <f t="shared" si="23"/>
        <v>209</v>
      </c>
    </row>
    <row r="516" spans="1:6" x14ac:dyDescent="0.35">
      <c r="A516" t="s">
        <v>1648</v>
      </c>
      <c r="B516">
        <v>128</v>
      </c>
      <c r="D516">
        <f t="shared" ref="D516:D579" si="24">LEN(A516)</f>
        <v>95</v>
      </c>
      <c r="E516" t="str">
        <f t="shared" ref="E516:E579" si="25">LEFT(A516,D516-12)</f>
        <v>Dunaújvárosi SZC Rudas Közgazdasági Technikum és Kollégium Informatika és távközlés</v>
      </c>
      <c r="F516">
        <f t="shared" ref="F516:F579" si="26">B516</f>
        <v>128</v>
      </c>
    </row>
    <row r="517" spans="1:6" x14ac:dyDescent="0.35">
      <c r="A517" t="s">
        <v>1649</v>
      </c>
      <c r="B517">
        <v>146</v>
      </c>
      <c r="D517">
        <f t="shared" si="24"/>
        <v>76</v>
      </c>
      <c r="E517" t="str">
        <f t="shared" si="25"/>
        <v>Dunaújvárosi SZC Rudas Közgazdasági Technikum és Kollégium Sport</v>
      </c>
      <c r="F517">
        <f t="shared" si="26"/>
        <v>146</v>
      </c>
    </row>
    <row r="518" spans="1:6" x14ac:dyDescent="0.35">
      <c r="A518" t="s">
        <v>1650</v>
      </c>
      <c r="B518">
        <v>78</v>
      </c>
      <c r="D518">
        <f t="shared" si="24"/>
        <v>91</v>
      </c>
      <c r="E518" t="str">
        <f t="shared" si="25"/>
        <v>Dunaújvárosi SZC Rudas Közgazdasági Technikum és Kollégium Turizmus-vendéglátás</v>
      </c>
      <c r="F518">
        <f t="shared" si="26"/>
        <v>78</v>
      </c>
    </row>
    <row r="519" spans="1:6" x14ac:dyDescent="0.35">
      <c r="A519" t="s">
        <v>1651</v>
      </c>
      <c r="B519">
        <v>73</v>
      </c>
      <c r="D519">
        <f t="shared" si="24"/>
        <v>74</v>
      </c>
      <c r="E519" t="str">
        <f t="shared" si="25"/>
        <v>Dunaújvárosi SZC Szabolcs Vezér Technikum Turizmus-vendéglátás</v>
      </c>
      <c r="F519">
        <f t="shared" si="26"/>
        <v>73</v>
      </c>
    </row>
    <row r="520" spans="1:6" x14ac:dyDescent="0.35">
      <c r="A520" t="s">
        <v>1652</v>
      </c>
      <c r="B520">
        <v>137</v>
      </c>
      <c r="D520">
        <f t="shared" si="24"/>
        <v>77</v>
      </c>
      <c r="E520" t="str">
        <f t="shared" si="25"/>
        <v>Energetikai Technikum és Kollégium Elektronika és elektrotechnika</v>
      </c>
      <c r="F520">
        <f t="shared" si="26"/>
        <v>137</v>
      </c>
    </row>
    <row r="521" spans="1:6" x14ac:dyDescent="0.35">
      <c r="A521" t="s">
        <v>1653</v>
      </c>
      <c r="B521">
        <v>136</v>
      </c>
      <c r="D521">
        <f t="shared" si="24"/>
        <v>73</v>
      </c>
      <c r="E521" t="str">
        <f t="shared" si="25"/>
        <v>Energetikai Technikum és Kollégium Gazdálkodás és menedzsment</v>
      </c>
      <c r="F521">
        <f t="shared" si="26"/>
        <v>136</v>
      </c>
    </row>
    <row r="522" spans="1:6" x14ac:dyDescent="0.35">
      <c r="A522" t="s">
        <v>1654</v>
      </c>
      <c r="B522">
        <v>168</v>
      </c>
      <c r="D522">
        <f t="shared" si="24"/>
        <v>55</v>
      </c>
      <c r="E522" t="str">
        <f t="shared" si="25"/>
        <v>Energetikai Technikum és Kollégium Gépészet</v>
      </c>
      <c r="F522">
        <f t="shared" si="26"/>
        <v>168</v>
      </c>
    </row>
    <row r="523" spans="1:6" x14ac:dyDescent="0.35">
      <c r="A523" t="s">
        <v>1655</v>
      </c>
      <c r="B523">
        <v>102</v>
      </c>
      <c r="D523">
        <f t="shared" si="24"/>
        <v>71</v>
      </c>
      <c r="E523" t="str">
        <f t="shared" si="25"/>
        <v>Energetikai Technikum és Kollégium Informatika és távközlés</v>
      </c>
      <c r="F523">
        <f t="shared" si="26"/>
        <v>102</v>
      </c>
    </row>
    <row r="524" spans="1:6" x14ac:dyDescent="0.35">
      <c r="A524" t="s">
        <v>1656</v>
      </c>
      <c r="B524">
        <v>69</v>
      </c>
      <c r="D524">
        <f t="shared" si="24"/>
        <v>73</v>
      </c>
      <c r="E524" t="str">
        <f t="shared" si="25"/>
        <v>Energetikai Technikum és Kollégium Környezetvédelem és vízügy</v>
      </c>
      <c r="F524">
        <f t="shared" si="26"/>
        <v>69</v>
      </c>
    </row>
    <row r="525" spans="1:6" x14ac:dyDescent="0.35">
      <c r="A525" t="s">
        <v>1657</v>
      </c>
      <c r="B525">
        <v>29</v>
      </c>
      <c r="D525">
        <f t="shared" si="24"/>
        <v>80</v>
      </c>
      <c r="E525" t="str">
        <f t="shared" si="25"/>
        <v>Energetikai Technikum és Kollégium Specializált gép- és járműgyártás</v>
      </c>
      <c r="F525">
        <f t="shared" si="26"/>
        <v>29</v>
      </c>
    </row>
    <row r="526" spans="1:6" x14ac:dyDescent="0.35">
      <c r="A526" t="s">
        <v>1658</v>
      </c>
      <c r="B526">
        <v>33</v>
      </c>
      <c r="D526">
        <f t="shared" si="24"/>
        <v>86</v>
      </c>
      <c r="E526" t="str">
        <f t="shared" si="25"/>
        <v>Epona Spanyol Lovas Szakképző Iskola és Kollégium Mezőgazdaság és erdészet</v>
      </c>
      <c r="F526">
        <f t="shared" si="26"/>
        <v>33</v>
      </c>
    </row>
    <row r="527" spans="1:6" x14ac:dyDescent="0.35">
      <c r="A527" t="s">
        <v>1659</v>
      </c>
      <c r="B527">
        <v>34</v>
      </c>
      <c r="D527">
        <f t="shared" si="24"/>
        <v>78</v>
      </c>
      <c r="E527" t="str">
        <f t="shared" si="25"/>
        <v>Érdi SZC Csonka János Műszaki Technikum Gazdálkodás és menedzsment</v>
      </c>
      <c r="F527">
        <f t="shared" si="26"/>
        <v>34</v>
      </c>
    </row>
    <row r="528" spans="1:6" x14ac:dyDescent="0.35">
      <c r="A528" t="s">
        <v>1660</v>
      </c>
      <c r="B528">
        <v>12</v>
      </c>
      <c r="D528">
        <f t="shared" si="24"/>
        <v>60</v>
      </c>
      <c r="E528" t="str">
        <f t="shared" si="25"/>
        <v>Érdi SZC Csonka János Műszaki Technikum Gépészet</v>
      </c>
      <c r="F528">
        <f t="shared" si="26"/>
        <v>12</v>
      </c>
    </row>
    <row r="529" spans="1:6" x14ac:dyDescent="0.35">
      <c r="A529" t="s">
        <v>1661</v>
      </c>
      <c r="B529">
        <v>98</v>
      </c>
      <c r="D529">
        <f t="shared" si="24"/>
        <v>81</v>
      </c>
      <c r="E529" t="str">
        <f t="shared" si="25"/>
        <v>Érdi SZC Csonka János Műszaki Technikum Közlekedés és szállítmányozás</v>
      </c>
      <c r="F529">
        <f t="shared" si="26"/>
        <v>98</v>
      </c>
    </row>
    <row r="530" spans="1:6" x14ac:dyDescent="0.35">
      <c r="A530" t="s">
        <v>1662</v>
      </c>
      <c r="B530">
        <v>199</v>
      </c>
      <c r="D530">
        <f t="shared" si="24"/>
        <v>85</v>
      </c>
      <c r="E530" t="str">
        <f t="shared" si="25"/>
        <v>Érdi SZC Csonka János Műszaki Technikum Specializált gép- és járműgyártás</v>
      </c>
      <c r="F530">
        <f t="shared" si="26"/>
        <v>199</v>
      </c>
    </row>
    <row r="531" spans="1:6" x14ac:dyDescent="0.35">
      <c r="A531" t="s">
        <v>1663</v>
      </c>
      <c r="B531">
        <v>30</v>
      </c>
      <c r="D531">
        <f t="shared" si="24"/>
        <v>71</v>
      </c>
      <c r="E531" t="str">
        <f t="shared" si="25"/>
        <v>Érdi SZC Eötvös József Technikum Gazdálkodás és menedzsment</v>
      </c>
      <c r="F531">
        <f t="shared" si="26"/>
        <v>30</v>
      </c>
    </row>
    <row r="532" spans="1:6" x14ac:dyDescent="0.35">
      <c r="A532" t="s">
        <v>1664</v>
      </c>
      <c r="B532">
        <v>47</v>
      </c>
      <c r="D532">
        <f t="shared" si="24"/>
        <v>69</v>
      </c>
      <c r="E532" t="str">
        <f t="shared" si="25"/>
        <v>Érdi SZC Eötvös József Technikum Informatika és távközlés</v>
      </c>
      <c r="F532">
        <f t="shared" si="26"/>
        <v>47</v>
      </c>
    </row>
    <row r="533" spans="1:6" x14ac:dyDescent="0.35">
      <c r="A533" t="s">
        <v>1665</v>
      </c>
      <c r="B533">
        <v>41</v>
      </c>
      <c r="D533">
        <f t="shared" si="24"/>
        <v>57</v>
      </c>
      <c r="E533" t="str">
        <f t="shared" si="25"/>
        <v>Érdi SZC Eötvös József Technikum Kereskedelem</v>
      </c>
      <c r="F533">
        <f t="shared" si="26"/>
        <v>41</v>
      </c>
    </row>
    <row r="534" spans="1:6" x14ac:dyDescent="0.35">
      <c r="A534" t="s">
        <v>1666</v>
      </c>
      <c r="B534">
        <v>58</v>
      </c>
      <c r="D534">
        <f t="shared" si="24"/>
        <v>74</v>
      </c>
      <c r="E534" t="str">
        <f t="shared" si="25"/>
        <v>Érdi SZC Eötvös József Technikum Közlekedés és szállítmányozás</v>
      </c>
      <c r="F534">
        <f t="shared" si="26"/>
        <v>58</v>
      </c>
    </row>
    <row r="535" spans="1:6" x14ac:dyDescent="0.35">
      <c r="A535" t="s">
        <v>1667</v>
      </c>
      <c r="B535">
        <v>98</v>
      </c>
      <c r="D535">
        <f t="shared" si="24"/>
        <v>70</v>
      </c>
      <c r="E535" t="str">
        <f t="shared" si="25"/>
        <v>Érdi SZC Eötvös József Technikum Rendészet és közszolgálat</v>
      </c>
      <c r="F535">
        <f t="shared" si="26"/>
        <v>98</v>
      </c>
    </row>
    <row r="536" spans="1:6" x14ac:dyDescent="0.35">
      <c r="A536" t="s">
        <v>1668</v>
      </c>
      <c r="B536">
        <v>21</v>
      </c>
      <c r="D536">
        <f t="shared" si="24"/>
        <v>50</v>
      </c>
      <c r="E536" t="str">
        <f t="shared" si="25"/>
        <v>Érdi SZC Eötvös József Technikum Sport</v>
      </c>
      <c r="F536">
        <f t="shared" si="26"/>
        <v>21</v>
      </c>
    </row>
    <row r="537" spans="1:6" x14ac:dyDescent="0.35">
      <c r="A537" t="s">
        <v>1669</v>
      </c>
      <c r="B537">
        <v>130</v>
      </c>
      <c r="D537">
        <f t="shared" si="24"/>
        <v>74</v>
      </c>
      <c r="E537" t="str">
        <f t="shared" si="25"/>
        <v>Érdi SZC Kiskunlacházi Technikum és Szakképző Iskola Építőipar</v>
      </c>
      <c r="F537">
        <f t="shared" si="26"/>
        <v>130</v>
      </c>
    </row>
    <row r="538" spans="1:6" x14ac:dyDescent="0.35">
      <c r="A538" t="s">
        <v>1670</v>
      </c>
      <c r="B538">
        <v>37</v>
      </c>
      <c r="D538">
        <f t="shared" si="24"/>
        <v>81</v>
      </c>
      <c r="E538" t="str">
        <f t="shared" si="25"/>
        <v>Érdi SZC Kiskunlacházi Technikum és Szakképző Iskola Fa- és bútoripar</v>
      </c>
      <c r="F538">
        <f t="shared" si="26"/>
        <v>37</v>
      </c>
    </row>
    <row r="539" spans="1:6" x14ac:dyDescent="0.35">
      <c r="A539" t="s">
        <v>1671</v>
      </c>
      <c r="B539">
        <v>64</v>
      </c>
      <c r="D539">
        <f t="shared" si="24"/>
        <v>91</v>
      </c>
      <c r="E539" t="str">
        <f t="shared" si="25"/>
        <v>Érdi SZC Kiskunlacházi Technikum és Szakképző Iskola Gazdálkodás és menedzsment</v>
      </c>
      <c r="F539">
        <f t="shared" si="26"/>
        <v>64</v>
      </c>
    </row>
    <row r="540" spans="1:6" x14ac:dyDescent="0.35">
      <c r="A540" t="s">
        <v>1672</v>
      </c>
      <c r="B540">
        <v>9</v>
      </c>
      <c r="D540">
        <f t="shared" si="24"/>
        <v>73</v>
      </c>
      <c r="E540" t="str">
        <f t="shared" si="25"/>
        <v>Érdi SZC Kiskunlacházi Technikum és Szakképző Iskola Gépészet</v>
      </c>
      <c r="F540">
        <f t="shared" si="26"/>
        <v>9</v>
      </c>
    </row>
    <row r="541" spans="1:6" x14ac:dyDescent="0.35">
      <c r="A541" t="s">
        <v>1673</v>
      </c>
      <c r="B541">
        <v>54</v>
      </c>
      <c r="D541">
        <f t="shared" si="24"/>
        <v>89</v>
      </c>
      <c r="E541" t="str">
        <f t="shared" si="25"/>
        <v>Érdi SZC Kiskunlacházi Technikum és Szakképző Iskola Informatika és távközlés</v>
      </c>
      <c r="F541">
        <f t="shared" si="26"/>
        <v>54</v>
      </c>
    </row>
    <row r="542" spans="1:6" x14ac:dyDescent="0.35">
      <c r="A542" t="s">
        <v>1674</v>
      </c>
      <c r="B542">
        <v>66</v>
      </c>
      <c r="D542">
        <f t="shared" si="24"/>
        <v>77</v>
      </c>
      <c r="E542" t="str">
        <f t="shared" si="25"/>
        <v>Érdi SZC Kiskunlacházi Technikum és Szakképző Iskola Kereskedelem</v>
      </c>
      <c r="F542">
        <f t="shared" si="26"/>
        <v>66</v>
      </c>
    </row>
    <row r="543" spans="1:6" x14ac:dyDescent="0.35">
      <c r="A543" t="s">
        <v>1675</v>
      </c>
      <c r="B543">
        <v>47</v>
      </c>
      <c r="D543">
        <f t="shared" si="24"/>
        <v>74</v>
      </c>
      <c r="E543" t="str">
        <f t="shared" si="25"/>
        <v>Érdi SZC Kiskunlacházi Technikum és Szakképző Iskola Szépészet</v>
      </c>
      <c r="F543">
        <f t="shared" si="26"/>
        <v>47</v>
      </c>
    </row>
    <row r="544" spans="1:6" x14ac:dyDescent="0.35">
      <c r="A544" t="s">
        <v>1676</v>
      </c>
      <c r="B544">
        <v>45</v>
      </c>
      <c r="D544">
        <f t="shared" si="24"/>
        <v>72</v>
      </c>
      <c r="E544" t="str">
        <f t="shared" si="25"/>
        <v>Érdi SZC Kós Károly Technikum Elektronika és elektrotechnika</v>
      </c>
      <c r="F544">
        <f t="shared" si="26"/>
        <v>45</v>
      </c>
    </row>
    <row r="545" spans="1:6" x14ac:dyDescent="0.35">
      <c r="A545" t="s">
        <v>1677</v>
      </c>
      <c r="B545">
        <v>29</v>
      </c>
      <c r="D545">
        <f t="shared" si="24"/>
        <v>51</v>
      </c>
      <c r="E545" t="str">
        <f t="shared" si="25"/>
        <v>Érdi SZC Kós Károly Technikum Építőipar</v>
      </c>
      <c r="F545">
        <f t="shared" si="26"/>
        <v>29</v>
      </c>
    </row>
    <row r="546" spans="1:6" x14ac:dyDescent="0.35">
      <c r="A546" t="s">
        <v>1678</v>
      </c>
      <c r="B546">
        <v>36</v>
      </c>
      <c r="D546">
        <f t="shared" si="24"/>
        <v>56</v>
      </c>
      <c r="E546" t="str">
        <f t="shared" si="25"/>
        <v>Érdi SZC Kós Károly Technikum Épületgépészet</v>
      </c>
      <c r="F546">
        <f t="shared" si="26"/>
        <v>36</v>
      </c>
    </row>
    <row r="547" spans="1:6" x14ac:dyDescent="0.35">
      <c r="A547" t="s">
        <v>1679</v>
      </c>
      <c r="B547">
        <v>87</v>
      </c>
      <c r="D547">
        <f t="shared" si="24"/>
        <v>68</v>
      </c>
      <c r="E547" t="str">
        <f t="shared" si="25"/>
        <v>Érdi SZC Kós Károly Technikum Gazdálkodás és menedzsment</v>
      </c>
      <c r="F547">
        <f t="shared" si="26"/>
        <v>87</v>
      </c>
    </row>
    <row r="548" spans="1:6" x14ac:dyDescent="0.35">
      <c r="A548" t="s">
        <v>1680</v>
      </c>
      <c r="B548">
        <v>74</v>
      </c>
      <c r="D548">
        <f t="shared" si="24"/>
        <v>50</v>
      </c>
      <c r="E548" t="str">
        <f t="shared" si="25"/>
        <v>Érdi SZC Kós Károly Technikum Gépészet</v>
      </c>
      <c r="F548">
        <f t="shared" si="26"/>
        <v>74</v>
      </c>
    </row>
    <row r="549" spans="1:6" x14ac:dyDescent="0.35">
      <c r="A549" t="s">
        <v>1681</v>
      </c>
      <c r="B549">
        <v>1</v>
      </c>
      <c r="D549">
        <f t="shared" si="24"/>
        <v>66</v>
      </c>
      <c r="E549" t="str">
        <f t="shared" si="25"/>
        <v>Érdi SZC Kós Károly Technikum Informatika és távközlés</v>
      </c>
      <c r="F549">
        <f t="shared" si="26"/>
        <v>1</v>
      </c>
    </row>
    <row r="550" spans="1:6" x14ac:dyDescent="0.35">
      <c r="A550" t="s">
        <v>1682</v>
      </c>
      <c r="B550">
        <v>116</v>
      </c>
      <c r="D550">
        <f t="shared" si="24"/>
        <v>54</v>
      </c>
      <c r="E550" t="str">
        <f t="shared" si="25"/>
        <v>Érdi SZC Kós Károly Technikum Kereskedelem</v>
      </c>
      <c r="F550">
        <f t="shared" si="26"/>
        <v>116</v>
      </c>
    </row>
    <row r="551" spans="1:6" x14ac:dyDescent="0.35">
      <c r="A551" t="s">
        <v>1683</v>
      </c>
      <c r="B551">
        <v>180</v>
      </c>
      <c r="D551">
        <f t="shared" si="24"/>
        <v>67</v>
      </c>
      <c r="E551" t="str">
        <f t="shared" si="25"/>
        <v>Érdi SZC Kós Károly Technikum Rendészet és közszolgálat</v>
      </c>
      <c r="F551">
        <f t="shared" si="26"/>
        <v>180</v>
      </c>
    </row>
    <row r="552" spans="1:6" x14ac:dyDescent="0.35">
      <c r="A552" t="s">
        <v>1684</v>
      </c>
      <c r="B552">
        <v>110</v>
      </c>
      <c r="D552">
        <f t="shared" si="24"/>
        <v>75</v>
      </c>
      <c r="E552" t="str">
        <f t="shared" si="25"/>
        <v>Érdi SZC Kós Károly Technikum Specializált gép- és járműgyártás</v>
      </c>
      <c r="F552">
        <f t="shared" si="26"/>
        <v>110</v>
      </c>
    </row>
    <row r="553" spans="1:6" x14ac:dyDescent="0.35">
      <c r="A553" t="s">
        <v>1685</v>
      </c>
      <c r="B553">
        <v>163</v>
      </c>
      <c r="D553">
        <f t="shared" si="24"/>
        <v>62</v>
      </c>
      <c r="E553" t="str">
        <f t="shared" si="25"/>
        <v>Érdi SZC Kós Károly Technikum Turizmus-vendéglátás</v>
      </c>
      <c r="F553">
        <f t="shared" si="26"/>
        <v>163</v>
      </c>
    </row>
    <row r="554" spans="1:6" x14ac:dyDescent="0.35">
      <c r="A554" t="s">
        <v>1686</v>
      </c>
      <c r="B554">
        <v>44</v>
      </c>
      <c r="D554">
        <f t="shared" si="24"/>
        <v>99</v>
      </c>
      <c r="E554" t="str">
        <f t="shared" si="25"/>
        <v>Érdi SZC Kossuth Zsuzsanna Szakképző Iskola és Kollégium Elektronika és elektrotechnika</v>
      </c>
      <c r="F554">
        <f t="shared" si="26"/>
        <v>44</v>
      </c>
    </row>
    <row r="555" spans="1:6" x14ac:dyDescent="0.35">
      <c r="A555" t="s">
        <v>1687</v>
      </c>
      <c r="B555">
        <v>8</v>
      </c>
      <c r="D555">
        <f t="shared" si="24"/>
        <v>76</v>
      </c>
      <c r="E555" t="str">
        <f t="shared" si="25"/>
        <v>Érdi SZC Kossuth Zsuzsanna Szakképző Iskola és Kollégium Előkész</v>
      </c>
      <c r="F555">
        <f t="shared" si="26"/>
        <v>8</v>
      </c>
    </row>
    <row r="556" spans="1:6" x14ac:dyDescent="0.35">
      <c r="A556" t="s">
        <v>1688</v>
      </c>
      <c r="B556">
        <v>22</v>
      </c>
      <c r="D556">
        <f t="shared" si="24"/>
        <v>78</v>
      </c>
      <c r="E556" t="str">
        <f t="shared" si="25"/>
        <v>Érdi SZC Kossuth Zsuzsanna Szakképző Iskola és Kollégium Építőipar</v>
      </c>
      <c r="F556">
        <f t="shared" si="26"/>
        <v>22</v>
      </c>
    </row>
    <row r="557" spans="1:6" x14ac:dyDescent="0.35">
      <c r="A557" t="s">
        <v>1689</v>
      </c>
      <c r="B557">
        <v>54</v>
      </c>
      <c r="D557">
        <f t="shared" si="24"/>
        <v>95</v>
      </c>
      <c r="E557" t="str">
        <f t="shared" si="25"/>
        <v>Érdi SZC Kossuth Zsuzsanna Szakképző Iskola és Kollégium Gazdálkodás és menedzsment</v>
      </c>
      <c r="F557">
        <f t="shared" si="26"/>
        <v>54</v>
      </c>
    </row>
    <row r="558" spans="1:6" x14ac:dyDescent="0.35">
      <c r="A558" t="s">
        <v>1690</v>
      </c>
      <c r="B558">
        <v>69</v>
      </c>
      <c r="D558">
        <f t="shared" si="24"/>
        <v>93</v>
      </c>
      <c r="E558" t="str">
        <f t="shared" si="25"/>
        <v>Érdi SZC Kossuth Zsuzsanna Szakképző Iskola és Kollégium Informatika és távközlés</v>
      </c>
      <c r="F558">
        <f t="shared" si="26"/>
        <v>69</v>
      </c>
    </row>
    <row r="559" spans="1:6" x14ac:dyDescent="0.35">
      <c r="A559" t="s">
        <v>1691</v>
      </c>
      <c r="B559">
        <v>59</v>
      </c>
      <c r="D559">
        <f t="shared" si="24"/>
        <v>81</v>
      </c>
      <c r="E559" t="str">
        <f t="shared" si="25"/>
        <v>Érdi SZC Kossuth Zsuzsanna Szakképző Iskola és Kollégium Kereskedelem</v>
      </c>
      <c r="F559">
        <f t="shared" si="26"/>
        <v>59</v>
      </c>
    </row>
    <row r="560" spans="1:6" x14ac:dyDescent="0.35">
      <c r="A560" t="s">
        <v>1692</v>
      </c>
      <c r="B560">
        <v>5</v>
      </c>
      <c r="D560">
        <f t="shared" si="24"/>
        <v>69</v>
      </c>
      <c r="E560" t="str">
        <f t="shared" si="25"/>
        <v xml:space="preserve">Érdi SZC Kossuth Zsuzsanna Szakképző Iskola és Kollégium </v>
      </c>
      <c r="F560">
        <f t="shared" si="26"/>
        <v>5</v>
      </c>
    </row>
    <row r="561" spans="1:6" x14ac:dyDescent="0.35">
      <c r="A561" t="s">
        <v>1693</v>
      </c>
      <c r="B561">
        <v>170</v>
      </c>
      <c r="D561">
        <f t="shared" si="24"/>
        <v>89</v>
      </c>
      <c r="E561" t="str">
        <f t="shared" si="25"/>
        <v>Érdi SZC Kossuth Zsuzsanna Szakképző Iskola és Kollégium Turizmus-vendéglátás</v>
      </c>
      <c r="F561">
        <f t="shared" si="26"/>
        <v>170</v>
      </c>
    </row>
    <row r="562" spans="1:6" x14ac:dyDescent="0.35">
      <c r="A562" t="s">
        <v>1694</v>
      </c>
      <c r="B562">
        <v>152</v>
      </c>
      <c r="D562">
        <f t="shared" si="24"/>
        <v>103</v>
      </c>
      <c r="E562" t="str">
        <f t="shared" si="25"/>
        <v>Érdi SZC Százhalombattai Széchenyi István Technikum és Gimnázium Gazdálkodás és menedzsment</v>
      </c>
      <c r="F562">
        <f t="shared" si="26"/>
        <v>152</v>
      </c>
    </row>
    <row r="563" spans="1:6" x14ac:dyDescent="0.35">
      <c r="A563" t="s">
        <v>1695</v>
      </c>
      <c r="B563">
        <v>61</v>
      </c>
      <c r="D563">
        <f t="shared" si="24"/>
        <v>85</v>
      </c>
      <c r="E563" t="str">
        <f t="shared" si="25"/>
        <v>Érdi SZC Százhalombattai Széchenyi István Technikum és Gimnázium Gépészet</v>
      </c>
      <c r="F563">
        <f t="shared" si="26"/>
        <v>61</v>
      </c>
    </row>
    <row r="564" spans="1:6" x14ac:dyDescent="0.35">
      <c r="A564" t="s">
        <v>1696</v>
      </c>
      <c r="B564">
        <v>83</v>
      </c>
      <c r="D564">
        <f t="shared" si="24"/>
        <v>101</v>
      </c>
      <c r="E564" t="str">
        <f t="shared" si="25"/>
        <v>Érdi SZC Százhalombattai Széchenyi István Technikum és Gimnázium Informatika és távközlés</v>
      </c>
      <c r="F564">
        <f t="shared" si="26"/>
        <v>83</v>
      </c>
    </row>
    <row r="565" spans="1:6" x14ac:dyDescent="0.35">
      <c r="A565" t="s">
        <v>1697</v>
      </c>
      <c r="B565">
        <v>14</v>
      </c>
      <c r="D565">
        <f t="shared" si="24"/>
        <v>106</v>
      </c>
      <c r="E565" t="str">
        <f t="shared" si="25"/>
        <v>Érdi SZC Százhalombattai Széchenyi István Technikum és Gimnázium Közlekedés és szállítmányozás</v>
      </c>
      <c r="F565">
        <f t="shared" si="26"/>
        <v>14</v>
      </c>
    </row>
    <row r="566" spans="1:6" x14ac:dyDescent="0.35">
      <c r="A566" t="s">
        <v>1698</v>
      </c>
      <c r="B566">
        <v>43</v>
      </c>
      <c r="D566">
        <f t="shared" si="24"/>
        <v>117</v>
      </c>
      <c r="E566" t="str">
        <f t="shared" si="25"/>
        <v>Északi ASzC Bárczay János Mezőgazdasági Technikum, Szakképző Iskola és Kollégium Mezőgazdaság és erdészet</v>
      </c>
      <c r="F566">
        <f t="shared" si="26"/>
        <v>43</v>
      </c>
    </row>
    <row r="567" spans="1:6" x14ac:dyDescent="0.35">
      <c r="A567" t="s">
        <v>1699</v>
      </c>
      <c r="B567">
        <v>19</v>
      </c>
      <c r="D567">
        <f t="shared" si="24"/>
        <v>113</v>
      </c>
      <c r="E567" t="str">
        <f t="shared" si="25"/>
        <v>Északi ASzC Bárczay János Mezőgazdasági Technikum, Szakképző Iskola és Kollégium Turizmus-vendéglátás</v>
      </c>
      <c r="F567">
        <f t="shared" si="26"/>
        <v>19</v>
      </c>
    </row>
    <row r="568" spans="1:6" x14ac:dyDescent="0.35">
      <c r="A568" t="s">
        <v>1700</v>
      </c>
      <c r="B568">
        <v>231</v>
      </c>
      <c r="D568">
        <f t="shared" si="24"/>
        <v>117</v>
      </c>
      <c r="E568" t="str">
        <f t="shared" si="25"/>
        <v>Északi ASzC Baross László Mezőgazdasági Technikum, Szakképző Iskola és Kollégium Mezőgazdaság és erdészet</v>
      </c>
      <c r="F568">
        <f t="shared" si="26"/>
        <v>231</v>
      </c>
    </row>
    <row r="569" spans="1:6" x14ac:dyDescent="0.35">
      <c r="A569" t="s">
        <v>1701</v>
      </c>
      <c r="B569">
        <v>66</v>
      </c>
      <c r="D569">
        <f t="shared" si="24"/>
        <v>119</v>
      </c>
      <c r="E569" t="str">
        <f t="shared" si="25"/>
        <v>Északi ASzC Debreczeni Márton Mezőgazdasági és Élelmiszeripari Technikum és Szakképző Iskola Élelmiszeripar</v>
      </c>
      <c r="F569">
        <f t="shared" si="26"/>
        <v>66</v>
      </c>
    </row>
    <row r="570" spans="1:6" x14ac:dyDescent="0.35">
      <c r="A570" t="s">
        <v>1702</v>
      </c>
      <c r="B570">
        <v>12</v>
      </c>
      <c r="D570">
        <f t="shared" si="24"/>
        <v>112</v>
      </c>
      <c r="E570" t="str">
        <f t="shared" si="25"/>
        <v>Északi ASzC Debreczeni Márton Mezőgazdasági és Élelmiszeripari Technikum és Szakképző Iskola Előkész</v>
      </c>
      <c r="F570">
        <f t="shared" si="26"/>
        <v>12</v>
      </c>
    </row>
    <row r="571" spans="1:6" x14ac:dyDescent="0.35">
      <c r="A571" t="s">
        <v>1703</v>
      </c>
      <c r="B571">
        <v>27</v>
      </c>
      <c r="D571">
        <f t="shared" si="24"/>
        <v>129</v>
      </c>
      <c r="E571" t="str">
        <f t="shared" si="25"/>
        <v>Északi ASzC Debreczeni Márton Mezőgazdasági és Élelmiszeripari Technikum és Szakképző Iskola Mezőgazdaság és erdészet</v>
      </c>
      <c r="F571">
        <f t="shared" si="26"/>
        <v>27</v>
      </c>
    </row>
    <row r="572" spans="1:6" x14ac:dyDescent="0.35">
      <c r="A572" t="s">
        <v>1704</v>
      </c>
      <c r="B572">
        <v>215</v>
      </c>
      <c r="D572">
        <f t="shared" si="24"/>
        <v>105</v>
      </c>
      <c r="E572" t="str">
        <f t="shared" si="25"/>
        <v>Északi ASzC Lippai János Mezőgazdasági Technikum és Szakképző Iskola Mezőgazdaság és erdészet</v>
      </c>
      <c r="F572">
        <f t="shared" si="26"/>
        <v>215</v>
      </c>
    </row>
    <row r="573" spans="1:6" x14ac:dyDescent="0.35">
      <c r="A573" t="s">
        <v>1705</v>
      </c>
      <c r="B573">
        <v>376</v>
      </c>
      <c r="D573">
        <f t="shared" si="24"/>
        <v>105</v>
      </c>
      <c r="E573" t="str">
        <f t="shared" si="25"/>
        <v>Északi ASzC Mátra Erdészeti Technikum, Szakképző Iskola és Kollégium Mezőgazdaság és erdészet</v>
      </c>
      <c r="F573">
        <f t="shared" si="26"/>
        <v>376</v>
      </c>
    </row>
    <row r="574" spans="1:6" x14ac:dyDescent="0.35">
      <c r="A574" t="s">
        <v>1706</v>
      </c>
      <c r="B574">
        <v>7</v>
      </c>
      <c r="D574">
        <f t="shared" si="24"/>
        <v>100</v>
      </c>
      <c r="E574" t="str">
        <f t="shared" si="25"/>
        <v>Északi ASzC Pétervásárai Mezőgazdasági Technikum, Szakképző Iskola és Kollégium Gépészet</v>
      </c>
      <c r="F574">
        <f t="shared" si="26"/>
        <v>7</v>
      </c>
    </row>
    <row r="575" spans="1:6" x14ac:dyDescent="0.35">
      <c r="A575" t="s">
        <v>1707</v>
      </c>
      <c r="B575">
        <v>116</v>
      </c>
      <c r="D575">
        <f t="shared" si="24"/>
        <v>116</v>
      </c>
      <c r="E575" t="str">
        <f t="shared" si="25"/>
        <v>Északi ASzC Pétervásárai Mezőgazdasági Technikum, Szakképző Iskola és Kollégium Mezőgazdaság és erdészet</v>
      </c>
      <c r="F575">
        <f t="shared" si="26"/>
        <v>116</v>
      </c>
    </row>
    <row r="576" spans="1:6" x14ac:dyDescent="0.35">
      <c r="A576" t="s">
        <v>1708</v>
      </c>
      <c r="B576">
        <v>48</v>
      </c>
      <c r="D576">
        <f t="shared" si="24"/>
        <v>95</v>
      </c>
      <c r="E576" t="str">
        <f t="shared" si="25"/>
        <v>Északi ASzC Serényi Béla Mezőgazdasági Technikum és Szakképző Iskola Élelmiszeripar</v>
      </c>
      <c r="F576">
        <f t="shared" si="26"/>
        <v>48</v>
      </c>
    </row>
    <row r="577" spans="1:6" x14ac:dyDescent="0.35">
      <c r="A577" t="s">
        <v>1709</v>
      </c>
      <c r="B577">
        <v>42</v>
      </c>
      <c r="D577">
        <f t="shared" si="24"/>
        <v>89</v>
      </c>
      <c r="E577" t="str">
        <f t="shared" si="25"/>
        <v>Északi ASzC Serényi Béla Mezőgazdasági Technikum és Szakképző Iskola Gépészet</v>
      </c>
      <c r="F577">
        <f t="shared" si="26"/>
        <v>42</v>
      </c>
    </row>
    <row r="578" spans="1:6" x14ac:dyDescent="0.35">
      <c r="A578" t="s">
        <v>1710</v>
      </c>
      <c r="B578">
        <v>97</v>
      </c>
      <c r="D578">
        <f t="shared" si="24"/>
        <v>105</v>
      </c>
      <c r="E578" t="str">
        <f t="shared" si="25"/>
        <v>Északi ASzC Serényi Béla Mezőgazdasági Technikum és Szakképző Iskola Mezőgazdaság és erdészet</v>
      </c>
      <c r="F578">
        <f t="shared" si="26"/>
        <v>97</v>
      </c>
    </row>
    <row r="579" spans="1:6" x14ac:dyDescent="0.35">
      <c r="A579" t="s">
        <v>1711</v>
      </c>
      <c r="B579">
        <v>100</v>
      </c>
      <c r="D579">
        <f t="shared" si="24"/>
        <v>106</v>
      </c>
      <c r="E579" t="str">
        <f t="shared" si="25"/>
        <v>Északi ASzC Serényi Béla Mezőgazdasági Technikum és Szakképző Iskola Rendészet és közszolgálat</v>
      </c>
      <c r="F579">
        <f t="shared" si="26"/>
        <v>100</v>
      </c>
    </row>
    <row r="580" spans="1:6" x14ac:dyDescent="0.35">
      <c r="A580" t="s">
        <v>1712</v>
      </c>
      <c r="B580">
        <v>32</v>
      </c>
      <c r="D580">
        <f t="shared" ref="D580:D643" si="27">LEN(A580)</f>
        <v>156</v>
      </c>
      <c r="E580" t="str">
        <f t="shared" ref="E580:E643" si="28">LEFT(A580,D580-12)</f>
        <v>Északi ASzC Széchenyi István Mezőgazdasági és Élelmiszeripari Technikum, Szakképző Iskola és Kollégium Brózik Dezső Tagintézménye Élelmiszeripar</v>
      </c>
      <c r="F580">
        <f t="shared" ref="F580:F643" si="29">B580</f>
        <v>32</v>
      </c>
    </row>
    <row r="581" spans="1:6" x14ac:dyDescent="0.35">
      <c r="A581" t="s">
        <v>1713</v>
      </c>
      <c r="B581">
        <v>42</v>
      </c>
      <c r="D581">
        <f t="shared" si="27"/>
        <v>166</v>
      </c>
      <c r="E581" t="str">
        <f t="shared" si="28"/>
        <v>Északi ASzC Széchenyi István Mezőgazdasági és Élelmiszeripari Technikum, Szakképző Iskola és Kollégium Brózik Dezső Tagintézménye Mezőgazdaság és erdészet</v>
      </c>
      <c r="F581">
        <f t="shared" si="29"/>
        <v>42</v>
      </c>
    </row>
    <row r="582" spans="1:6" x14ac:dyDescent="0.35">
      <c r="A582" t="s">
        <v>1714</v>
      </c>
      <c r="B582">
        <v>110</v>
      </c>
      <c r="D582">
        <f t="shared" si="27"/>
        <v>129</v>
      </c>
      <c r="E582" t="str">
        <f t="shared" si="28"/>
        <v>Északi ASzC Széchenyi István Mezőgazdasági és Élelmiszeripari Technikum, Szakképző Iskola és Kollégium Élelmiszeripar</v>
      </c>
      <c r="F582">
        <f t="shared" si="29"/>
        <v>110</v>
      </c>
    </row>
    <row r="583" spans="1:6" x14ac:dyDescent="0.35">
      <c r="A583" t="s">
        <v>1715</v>
      </c>
      <c r="B583">
        <v>14</v>
      </c>
      <c r="D583">
        <f t="shared" si="27"/>
        <v>141</v>
      </c>
      <c r="E583" t="str">
        <f t="shared" si="28"/>
        <v>Északi ASzC Széchenyi István Mezőgazdasági és Élelmiszeripari Technikum, Szakképző Iskola és Kollégium Környezetvédelem és vízügy</v>
      </c>
      <c r="F583">
        <f t="shared" si="29"/>
        <v>14</v>
      </c>
    </row>
    <row r="584" spans="1:6" x14ac:dyDescent="0.35">
      <c r="A584" t="s">
        <v>1716</v>
      </c>
      <c r="B584">
        <v>371</v>
      </c>
      <c r="D584">
        <f t="shared" si="27"/>
        <v>139</v>
      </c>
      <c r="E584" t="str">
        <f t="shared" si="28"/>
        <v>Északi ASzC Széchenyi István Mezőgazdasági és Élelmiszeripari Technikum, Szakképző Iskola és Kollégium Mezőgazdaság és erdészet</v>
      </c>
      <c r="F584">
        <f t="shared" si="29"/>
        <v>371</v>
      </c>
    </row>
    <row r="585" spans="1:6" x14ac:dyDescent="0.35">
      <c r="A585" t="s">
        <v>1717</v>
      </c>
      <c r="B585">
        <v>5</v>
      </c>
      <c r="D585">
        <f t="shared" si="27"/>
        <v>102</v>
      </c>
      <c r="E585" t="str">
        <f t="shared" si="28"/>
        <v>Északi ASzC Vay Ádám Mezőgazdasági Technikum, Szakképző Iskola és Kollégium Élelmiszeripar</v>
      </c>
      <c r="F585">
        <f t="shared" si="29"/>
        <v>5</v>
      </c>
    </row>
    <row r="586" spans="1:6" x14ac:dyDescent="0.35">
      <c r="A586" t="s">
        <v>1718</v>
      </c>
      <c r="B586">
        <v>164</v>
      </c>
      <c r="D586">
        <f t="shared" si="27"/>
        <v>112</v>
      </c>
      <c r="E586" t="str">
        <f t="shared" si="28"/>
        <v>Északi ASzC Vay Ádám Mezőgazdasági Technikum, Szakképző Iskola és Kollégium Mezőgazdaság és erdészet</v>
      </c>
      <c r="F586">
        <f t="shared" si="29"/>
        <v>164</v>
      </c>
    </row>
    <row r="587" spans="1:6" x14ac:dyDescent="0.35">
      <c r="A587" t="s">
        <v>1719</v>
      </c>
      <c r="B587">
        <v>113</v>
      </c>
      <c r="D587">
        <f t="shared" si="27"/>
        <v>113</v>
      </c>
      <c r="E587" t="str">
        <f t="shared" si="28"/>
        <v>Északi ASzC Vay Ádám Mezőgazdasági Technikum, Szakképző Iskola és Kollégium Rendészet és közszolgálat</v>
      </c>
      <c r="F587">
        <f t="shared" si="29"/>
        <v>113</v>
      </c>
    </row>
    <row r="588" spans="1:6" x14ac:dyDescent="0.35">
      <c r="A588" t="s">
        <v>1720</v>
      </c>
      <c r="B588">
        <v>49</v>
      </c>
      <c r="D588">
        <f t="shared" si="27"/>
        <v>108</v>
      </c>
      <c r="E588" t="str">
        <f t="shared" si="28"/>
        <v>Északi ASzC Vay Ádám Mezőgazdasági Technikum, Szakképző Iskola és Kollégium Turizmus-vendéglátás</v>
      </c>
      <c r="F588">
        <f t="shared" si="29"/>
        <v>49</v>
      </c>
    </row>
    <row r="589" spans="1:6" x14ac:dyDescent="0.35">
      <c r="A589" t="s">
        <v>1721</v>
      </c>
      <c r="B589">
        <v>244</v>
      </c>
      <c r="D589">
        <f t="shared" si="27"/>
        <v>99</v>
      </c>
      <c r="E589" t="str">
        <f t="shared" si="28"/>
        <v>Északi ASzC Westsik Vilmos Élelmiszeripari Technikum és Szakképző Iskola Élelmiszeripar</v>
      </c>
      <c r="F589">
        <f t="shared" si="29"/>
        <v>244</v>
      </c>
    </row>
    <row r="590" spans="1:6" x14ac:dyDescent="0.35">
      <c r="A590" t="s">
        <v>1722</v>
      </c>
      <c r="B590">
        <v>1</v>
      </c>
      <c r="D590">
        <f t="shared" si="27"/>
        <v>109</v>
      </c>
      <c r="E590" t="str">
        <f t="shared" si="28"/>
        <v>Északi ASzC Westsik Vilmos Élelmiszeripari Technikum és Szakképző Iskola Mezőgazdaság és erdészet</v>
      </c>
      <c r="F590">
        <f t="shared" si="29"/>
        <v>1</v>
      </c>
    </row>
    <row r="591" spans="1:6" x14ac:dyDescent="0.35">
      <c r="A591" t="s">
        <v>1723</v>
      </c>
      <c r="B591">
        <v>23</v>
      </c>
      <c r="D591">
        <f t="shared" si="27"/>
        <v>105</v>
      </c>
      <c r="E591" t="str">
        <f t="shared" si="28"/>
        <v>Északi ASzC Westsik Vilmos Élelmiszeripari Technikum és Szakképző Iskola Turizmus-vendéglátás</v>
      </c>
      <c r="F591">
        <f t="shared" si="29"/>
        <v>23</v>
      </c>
    </row>
    <row r="592" spans="1:6" x14ac:dyDescent="0.35">
      <c r="A592" t="s">
        <v>1724</v>
      </c>
      <c r="B592">
        <v>23</v>
      </c>
      <c r="D592">
        <f t="shared" si="27"/>
        <v>72</v>
      </c>
      <c r="E592" t="str">
        <f t="shared" si="28"/>
        <v>Esztergomi Kolping Katolikus Szakképző Iskola Élelmiszeripar</v>
      </c>
      <c r="F592">
        <f t="shared" si="29"/>
        <v>23</v>
      </c>
    </row>
    <row r="593" spans="1:6" x14ac:dyDescent="0.35">
      <c r="A593" t="s">
        <v>1725</v>
      </c>
      <c r="B593">
        <v>38</v>
      </c>
      <c r="D593">
        <f t="shared" si="27"/>
        <v>67</v>
      </c>
      <c r="E593" t="str">
        <f t="shared" si="28"/>
        <v>Esztergomi Kolping Katolikus Szakképző Iskola Szociális</v>
      </c>
      <c r="F593">
        <f t="shared" si="29"/>
        <v>38</v>
      </c>
    </row>
    <row r="594" spans="1:6" x14ac:dyDescent="0.35">
      <c r="A594" t="s">
        <v>1726</v>
      </c>
      <c r="B594">
        <v>57</v>
      </c>
      <c r="D594">
        <f t="shared" si="27"/>
        <v>78</v>
      </c>
      <c r="E594" t="str">
        <f t="shared" si="28"/>
        <v>Esztergomi Kolping Katolikus Szakképző Iskola Turizmus-vendéglátás</v>
      </c>
      <c r="F594">
        <f t="shared" si="29"/>
        <v>57</v>
      </c>
    </row>
    <row r="595" spans="1:6" x14ac:dyDescent="0.35">
      <c r="A595" t="s">
        <v>1727</v>
      </c>
      <c r="B595">
        <v>107</v>
      </c>
      <c r="D595">
        <f t="shared" si="27"/>
        <v>108</v>
      </c>
      <c r="E595" t="str">
        <f t="shared" si="28"/>
        <v>Esztergomi SZC Balassa Bálint Gazdasági Technikum és Szakképző Iskola Gazdálkodás és menedzsment</v>
      </c>
      <c r="F595">
        <f t="shared" si="29"/>
        <v>107</v>
      </c>
    </row>
    <row r="596" spans="1:6" x14ac:dyDescent="0.35">
      <c r="A596" t="s">
        <v>1728</v>
      </c>
      <c r="B596">
        <v>105</v>
      </c>
      <c r="D596">
        <f t="shared" si="27"/>
        <v>94</v>
      </c>
      <c r="E596" t="str">
        <f t="shared" si="28"/>
        <v>Esztergomi SZC Balassa Bálint Gazdasági Technikum és Szakképző Iskola Kereskedelem</v>
      </c>
      <c r="F596">
        <f t="shared" si="29"/>
        <v>105</v>
      </c>
    </row>
    <row r="597" spans="1:6" x14ac:dyDescent="0.35">
      <c r="A597" t="s">
        <v>1729</v>
      </c>
      <c r="B597">
        <v>141</v>
      </c>
      <c r="D597">
        <f t="shared" si="27"/>
        <v>111</v>
      </c>
      <c r="E597" t="str">
        <f t="shared" si="28"/>
        <v>Esztergomi SZC Balassa Bálint Gazdasági Technikum és Szakképző Iskola Közlekedés és szállítmányozás</v>
      </c>
      <c r="F597">
        <f t="shared" si="29"/>
        <v>141</v>
      </c>
    </row>
    <row r="598" spans="1:6" x14ac:dyDescent="0.35">
      <c r="A598" t="s">
        <v>1730</v>
      </c>
      <c r="B598">
        <v>313</v>
      </c>
      <c r="D598">
        <f t="shared" si="27"/>
        <v>102</v>
      </c>
      <c r="E598" t="str">
        <f t="shared" si="28"/>
        <v>Esztergomi SZC Balassa Bálint Gazdasági Technikum és Szakképző Iskola Turizmus-vendéglátás</v>
      </c>
      <c r="F598">
        <f t="shared" si="29"/>
        <v>313</v>
      </c>
    </row>
    <row r="599" spans="1:6" x14ac:dyDescent="0.35">
      <c r="A599" t="s">
        <v>1731</v>
      </c>
      <c r="B599">
        <v>82</v>
      </c>
      <c r="D599">
        <f t="shared" si="27"/>
        <v>81</v>
      </c>
      <c r="E599" t="str">
        <f t="shared" si="28"/>
        <v>Esztergomi SZC Bottyán János Technikum Elektronika és elektrotechnika</v>
      </c>
      <c r="F599">
        <f t="shared" si="29"/>
        <v>82</v>
      </c>
    </row>
    <row r="600" spans="1:6" x14ac:dyDescent="0.35">
      <c r="A600" t="s">
        <v>1732</v>
      </c>
      <c r="B600">
        <v>1</v>
      </c>
      <c r="D600">
        <f t="shared" si="27"/>
        <v>58</v>
      </c>
      <c r="E600" t="str">
        <f t="shared" si="28"/>
        <v>Esztergomi SZC Bottyán János Technikum Előkész</v>
      </c>
      <c r="F600">
        <f t="shared" si="29"/>
        <v>1</v>
      </c>
    </row>
    <row r="601" spans="1:6" x14ac:dyDescent="0.35">
      <c r="A601" t="s">
        <v>1733</v>
      </c>
      <c r="B601">
        <v>273</v>
      </c>
      <c r="D601">
        <f t="shared" si="27"/>
        <v>75</v>
      </c>
      <c r="E601" t="str">
        <f t="shared" si="28"/>
        <v>Esztergomi SZC Bottyán János Technikum Informatika és távközlés</v>
      </c>
      <c r="F601">
        <f t="shared" si="29"/>
        <v>273</v>
      </c>
    </row>
    <row r="602" spans="1:6" x14ac:dyDescent="0.35">
      <c r="A602" t="s">
        <v>1734</v>
      </c>
      <c r="B602">
        <v>16</v>
      </c>
      <c r="D602">
        <f t="shared" si="27"/>
        <v>60</v>
      </c>
      <c r="E602" t="str">
        <f t="shared" si="28"/>
        <v>Esztergomi SZC Bottyán János Technikum Szépészet</v>
      </c>
      <c r="F602">
        <f t="shared" si="29"/>
        <v>16</v>
      </c>
    </row>
    <row r="603" spans="1:6" x14ac:dyDescent="0.35">
      <c r="A603" t="s">
        <v>1735</v>
      </c>
      <c r="B603">
        <v>25</v>
      </c>
      <c r="D603">
        <f t="shared" si="27"/>
        <v>60</v>
      </c>
      <c r="E603" t="str">
        <f t="shared" si="28"/>
        <v>Esztergomi SZC Bottyán János Technikum Szociális</v>
      </c>
      <c r="F603">
        <f t="shared" si="29"/>
        <v>25</v>
      </c>
    </row>
    <row r="604" spans="1:6" x14ac:dyDescent="0.35">
      <c r="A604" t="s">
        <v>1736</v>
      </c>
      <c r="B604">
        <v>98</v>
      </c>
      <c r="D604">
        <f t="shared" si="27"/>
        <v>59</v>
      </c>
      <c r="E604" t="str">
        <f t="shared" si="28"/>
        <v>Esztergomi SZC Bottyán János Technikum Vegyipar</v>
      </c>
      <c r="F604">
        <f t="shared" si="29"/>
        <v>98</v>
      </c>
    </row>
    <row r="605" spans="1:6" x14ac:dyDescent="0.35">
      <c r="A605" t="s">
        <v>1737</v>
      </c>
      <c r="B605">
        <v>9</v>
      </c>
      <c r="D605">
        <f t="shared" si="27"/>
        <v>83</v>
      </c>
      <c r="E605" t="str">
        <f t="shared" si="28"/>
        <v>Esztergomi SZC Géza Fejedelem Technikum és Szakképző Iskola Egészségügy</v>
      </c>
      <c r="F605">
        <f t="shared" si="29"/>
        <v>9</v>
      </c>
    </row>
    <row r="606" spans="1:6" x14ac:dyDescent="0.35">
      <c r="A606" t="s">
        <v>1738</v>
      </c>
      <c r="B606">
        <v>35</v>
      </c>
      <c r="D606">
        <f t="shared" si="27"/>
        <v>102</v>
      </c>
      <c r="E606" t="str">
        <f t="shared" si="28"/>
        <v>Esztergomi SZC Géza Fejedelem Technikum és Szakképző Iskola Elektronika és elektrotechnika</v>
      </c>
      <c r="F606">
        <f t="shared" si="29"/>
        <v>35</v>
      </c>
    </row>
    <row r="607" spans="1:6" x14ac:dyDescent="0.35">
      <c r="A607" t="s">
        <v>1739</v>
      </c>
      <c r="B607">
        <v>29</v>
      </c>
      <c r="D607">
        <f t="shared" si="27"/>
        <v>81</v>
      </c>
      <c r="E607" t="str">
        <f t="shared" si="28"/>
        <v>Esztergomi SZC Géza Fejedelem Technikum és Szakképző Iskola Építőipar</v>
      </c>
      <c r="F607">
        <f t="shared" si="29"/>
        <v>29</v>
      </c>
    </row>
    <row r="608" spans="1:6" x14ac:dyDescent="0.35">
      <c r="A608" t="s">
        <v>1740</v>
      </c>
      <c r="B608">
        <v>36</v>
      </c>
      <c r="D608">
        <f t="shared" si="27"/>
        <v>88</v>
      </c>
      <c r="E608" t="str">
        <f t="shared" si="28"/>
        <v>Esztergomi SZC Géza Fejedelem Technikum és Szakképző Iskola Fa- és bútoripar</v>
      </c>
      <c r="F608">
        <f t="shared" si="29"/>
        <v>36</v>
      </c>
    </row>
    <row r="609" spans="1:6" x14ac:dyDescent="0.35">
      <c r="A609" t="s">
        <v>1741</v>
      </c>
      <c r="B609">
        <v>134</v>
      </c>
      <c r="D609">
        <f t="shared" si="27"/>
        <v>80</v>
      </c>
      <c r="E609" t="str">
        <f t="shared" si="28"/>
        <v>Esztergomi SZC Géza Fejedelem Technikum és Szakképző Iskola Gépészet</v>
      </c>
      <c r="F609">
        <f t="shared" si="29"/>
        <v>134</v>
      </c>
    </row>
    <row r="610" spans="1:6" x14ac:dyDescent="0.35">
      <c r="A610" t="s">
        <v>1742</v>
      </c>
      <c r="B610">
        <v>9</v>
      </c>
      <c r="D610">
        <f t="shared" si="27"/>
        <v>79</v>
      </c>
      <c r="E610" t="str">
        <f t="shared" si="28"/>
        <v>Esztergomi SZC Géza Fejedelem Technikum és Szakképző Iskola Kreatív</v>
      </c>
      <c r="F610">
        <f t="shared" si="29"/>
        <v>9</v>
      </c>
    </row>
    <row r="611" spans="1:6" x14ac:dyDescent="0.35">
      <c r="A611" t="s">
        <v>1743</v>
      </c>
      <c r="B611">
        <v>8</v>
      </c>
      <c r="D611">
        <f t="shared" si="27"/>
        <v>72</v>
      </c>
      <c r="E611" t="str">
        <f t="shared" si="28"/>
        <v xml:space="preserve">Esztergomi SZC Géza Fejedelem Technikum és Szakképző Iskola </v>
      </c>
      <c r="F611">
        <f t="shared" si="29"/>
        <v>8</v>
      </c>
    </row>
    <row r="612" spans="1:6" x14ac:dyDescent="0.35">
      <c r="A612" t="s">
        <v>1744</v>
      </c>
      <c r="B612">
        <v>35</v>
      </c>
      <c r="D612">
        <f t="shared" si="27"/>
        <v>97</v>
      </c>
      <c r="E612" t="str">
        <f t="shared" si="28"/>
        <v>Esztergomi SZC Géza Fejedelem Technikum és Szakképző Iskola Rendészet és közszolgálat</v>
      </c>
      <c r="F612">
        <f t="shared" si="29"/>
        <v>35</v>
      </c>
    </row>
    <row r="613" spans="1:6" x14ac:dyDescent="0.35">
      <c r="A613" t="s">
        <v>1745</v>
      </c>
      <c r="B613">
        <v>31</v>
      </c>
      <c r="D613">
        <f t="shared" si="27"/>
        <v>105</v>
      </c>
      <c r="E613" t="str">
        <f t="shared" si="28"/>
        <v>Esztergomi SZC Géza Fejedelem Technikum és Szakképző Iskola Specializált gép- és járműgyártás</v>
      </c>
      <c r="F613">
        <f t="shared" si="29"/>
        <v>31</v>
      </c>
    </row>
    <row r="614" spans="1:6" x14ac:dyDescent="0.35">
      <c r="A614" t="s">
        <v>1746</v>
      </c>
      <c r="B614">
        <v>68</v>
      </c>
      <c r="D614">
        <f t="shared" si="27"/>
        <v>77</v>
      </c>
      <c r="E614" t="str">
        <f t="shared" si="28"/>
        <v>Esztergomi SZC Géza Fejedelem Technikum és Szakképző Iskola Sport</v>
      </c>
      <c r="F614">
        <f t="shared" si="29"/>
        <v>68</v>
      </c>
    </row>
    <row r="615" spans="1:6" x14ac:dyDescent="0.35">
      <c r="A615" t="s">
        <v>1747</v>
      </c>
      <c r="B615">
        <v>69</v>
      </c>
      <c r="D615">
        <f t="shared" si="27"/>
        <v>81</v>
      </c>
      <c r="E615" t="str">
        <f t="shared" si="28"/>
        <v>Esztergomi SZC Géza Fejedelem Technikum és Szakképző Iskola Szépészet</v>
      </c>
      <c r="F615">
        <f t="shared" si="29"/>
        <v>69</v>
      </c>
    </row>
    <row r="616" spans="1:6" x14ac:dyDescent="0.35">
      <c r="A616" t="s">
        <v>1748</v>
      </c>
      <c r="B616">
        <v>15</v>
      </c>
      <c r="D616">
        <f t="shared" si="27"/>
        <v>81</v>
      </c>
      <c r="E616" t="str">
        <f t="shared" si="28"/>
        <v>Esztergomi SZC Géza Fejedelem Technikum és Szakképző Iskola Szociális</v>
      </c>
      <c r="F616">
        <f t="shared" si="29"/>
        <v>15</v>
      </c>
    </row>
    <row r="617" spans="1:6" x14ac:dyDescent="0.35">
      <c r="A617" t="s">
        <v>1749</v>
      </c>
      <c r="B617">
        <v>181</v>
      </c>
      <c r="D617">
        <f t="shared" si="27"/>
        <v>91</v>
      </c>
      <c r="E617" t="str">
        <f t="shared" si="28"/>
        <v>Fáy András Görögkatolikus Technikum és Szakgimnázium Gazdálkodás és menedzsment</v>
      </c>
      <c r="F617">
        <f t="shared" si="29"/>
        <v>181</v>
      </c>
    </row>
    <row r="618" spans="1:6" x14ac:dyDescent="0.35">
      <c r="A618" t="s">
        <v>1750</v>
      </c>
      <c r="B618">
        <v>64</v>
      </c>
      <c r="D618">
        <f t="shared" si="27"/>
        <v>89</v>
      </c>
      <c r="E618" t="str">
        <f t="shared" si="28"/>
        <v>Fáy András Görögkatolikus Technikum és Szakgimnázium Informatika és távközlés</v>
      </c>
      <c r="F618">
        <f t="shared" si="29"/>
        <v>64</v>
      </c>
    </row>
    <row r="619" spans="1:6" x14ac:dyDescent="0.35">
      <c r="A619" t="s">
        <v>1751</v>
      </c>
      <c r="B619">
        <v>93</v>
      </c>
      <c r="D619">
        <f t="shared" si="27"/>
        <v>94</v>
      </c>
      <c r="E619" t="str">
        <f t="shared" si="28"/>
        <v>Fáy András Görögkatolikus Technikum és Szakgimnázium Közlekedés és szállítmányozás</v>
      </c>
      <c r="F619">
        <f t="shared" si="29"/>
        <v>93</v>
      </c>
    </row>
    <row r="620" spans="1:6" x14ac:dyDescent="0.35">
      <c r="A620" t="s">
        <v>1752</v>
      </c>
      <c r="B620">
        <v>10</v>
      </c>
      <c r="D620">
        <f t="shared" si="27"/>
        <v>56</v>
      </c>
      <c r="E620" t="str">
        <f t="shared" si="28"/>
        <v>Fáy András Görögkatolikus Technikum és Szakg</v>
      </c>
      <c r="F620">
        <f t="shared" si="29"/>
        <v>10</v>
      </c>
    </row>
    <row r="621" spans="1:6" x14ac:dyDescent="0.35">
      <c r="A621" t="s">
        <v>1753</v>
      </c>
      <c r="B621">
        <v>12</v>
      </c>
      <c r="D621">
        <f t="shared" si="27"/>
        <v>70</v>
      </c>
      <c r="E621" t="str">
        <f t="shared" si="28"/>
        <v>Fáy András Görögkatolikus Technikum és Szakgimnázium Sport</v>
      </c>
      <c r="F621">
        <f t="shared" si="29"/>
        <v>12</v>
      </c>
    </row>
    <row r="622" spans="1:6" x14ac:dyDescent="0.35">
      <c r="A622" t="s">
        <v>1754</v>
      </c>
      <c r="B622">
        <v>80</v>
      </c>
      <c r="D622">
        <f t="shared" si="27"/>
        <v>85</v>
      </c>
      <c r="E622" t="str">
        <f t="shared" si="28"/>
        <v>Fáy András Görögkatolikus Technikum és Szakgimnázium Turizmus-vendéglátás</v>
      </c>
      <c r="F622">
        <f t="shared" si="29"/>
        <v>80</v>
      </c>
    </row>
    <row r="623" spans="1:6" x14ac:dyDescent="0.35">
      <c r="A623" t="s">
        <v>1755</v>
      </c>
      <c r="B623">
        <v>3</v>
      </c>
      <c r="D623">
        <f t="shared" si="27"/>
        <v>78</v>
      </c>
      <c r="E623" t="str">
        <f t="shared" si="28"/>
        <v>Fáy András Technikum, Szakképző Iskola és Kollégium Élelmiszeripar</v>
      </c>
      <c r="F623">
        <f t="shared" si="29"/>
        <v>3</v>
      </c>
    </row>
    <row r="624" spans="1:6" x14ac:dyDescent="0.35">
      <c r="A624" t="s">
        <v>1756</v>
      </c>
      <c r="B624">
        <v>11</v>
      </c>
      <c r="D624">
        <f t="shared" si="27"/>
        <v>80</v>
      </c>
      <c r="E624" t="str">
        <f t="shared" si="28"/>
        <v>Fáy András Technikum, Szakképző Iskola és Kollégium Fa- és bútoripar</v>
      </c>
      <c r="F624">
        <f t="shared" si="29"/>
        <v>11</v>
      </c>
    </row>
    <row r="625" spans="1:6" x14ac:dyDescent="0.35">
      <c r="A625" t="s">
        <v>1757</v>
      </c>
      <c r="B625">
        <v>50</v>
      </c>
      <c r="D625">
        <f t="shared" si="27"/>
        <v>72</v>
      </c>
      <c r="E625" t="str">
        <f t="shared" si="28"/>
        <v>Fáy András Technikum, Szakképző Iskola és Kollégium Gépészet</v>
      </c>
      <c r="F625">
        <f t="shared" si="29"/>
        <v>50</v>
      </c>
    </row>
    <row r="626" spans="1:6" x14ac:dyDescent="0.35">
      <c r="A626" t="s">
        <v>1758</v>
      </c>
      <c r="B626">
        <v>87</v>
      </c>
      <c r="D626">
        <f t="shared" si="27"/>
        <v>89</v>
      </c>
      <c r="E626" t="str">
        <f t="shared" si="28"/>
        <v>Fáy András Technikum, Szakképző Iskola és Kollégium Rendészet és közszolgálat</v>
      </c>
      <c r="F626">
        <f t="shared" si="29"/>
        <v>87</v>
      </c>
    </row>
    <row r="627" spans="1:6" x14ac:dyDescent="0.35">
      <c r="A627" t="s">
        <v>1759</v>
      </c>
      <c r="B627">
        <v>8</v>
      </c>
      <c r="D627">
        <f t="shared" si="27"/>
        <v>97</v>
      </c>
      <c r="E627" t="str">
        <f t="shared" si="28"/>
        <v>Fáy András Technikum, Szakképző Iskola és Kollégium Specializált gép- és járműgyártás</v>
      </c>
      <c r="F627">
        <f t="shared" si="29"/>
        <v>8</v>
      </c>
    </row>
    <row r="628" spans="1:6" x14ac:dyDescent="0.35">
      <c r="A628" t="s">
        <v>1760</v>
      </c>
      <c r="B628">
        <v>19</v>
      </c>
      <c r="D628">
        <f t="shared" si="27"/>
        <v>84</v>
      </c>
      <c r="E628" t="str">
        <f t="shared" si="28"/>
        <v>Fáy András Technikum, Szakképző Iskola és Kollégium Turizmus-vendéglátás</v>
      </c>
      <c r="F628">
        <f t="shared" si="29"/>
        <v>19</v>
      </c>
    </row>
    <row r="629" spans="1:6" x14ac:dyDescent="0.35">
      <c r="A629" t="s">
        <v>1761</v>
      </c>
      <c r="B629">
        <v>3</v>
      </c>
      <c r="D629">
        <f t="shared" si="27"/>
        <v>72</v>
      </c>
      <c r="E629" t="str">
        <f t="shared" si="28"/>
        <v>Fáy András Technikum, Szakképző Iskola és Kollégium Vegyipar</v>
      </c>
      <c r="F629">
        <f t="shared" si="29"/>
        <v>3</v>
      </c>
    </row>
    <row r="630" spans="1:6" x14ac:dyDescent="0.35">
      <c r="A630" t="s">
        <v>1762</v>
      </c>
      <c r="B630">
        <v>45</v>
      </c>
      <c r="D630">
        <f t="shared" si="27"/>
        <v>100</v>
      </c>
      <c r="E630" t="str">
        <f t="shared" si="28"/>
        <v>Felcsúti Letenyey Lajos Gimnázium Technikum és Szakképző Iskola Mezőgazdaság és erdészet</v>
      </c>
      <c r="F630">
        <f t="shared" si="29"/>
        <v>45</v>
      </c>
    </row>
    <row r="631" spans="1:6" x14ac:dyDescent="0.35">
      <c r="A631" t="s">
        <v>1763</v>
      </c>
      <c r="B631">
        <v>35</v>
      </c>
      <c r="D631">
        <f t="shared" si="27"/>
        <v>81</v>
      </c>
      <c r="E631" t="str">
        <f t="shared" si="28"/>
        <v>Felcsúti Letenyey Lajos Gimnázium Technikum és Szakképző Iskola Sport</v>
      </c>
      <c r="F631">
        <f t="shared" si="29"/>
        <v>35</v>
      </c>
    </row>
    <row r="632" spans="1:6" x14ac:dyDescent="0.35">
      <c r="A632" t="s">
        <v>1764</v>
      </c>
      <c r="B632">
        <v>134</v>
      </c>
      <c r="D632">
        <f t="shared" si="27"/>
        <v>96</v>
      </c>
      <c r="E632" t="str">
        <f t="shared" si="28"/>
        <v>Felcsúti Letenyey Lajos Gimnázium Technikum és Szakképző Iskola Turizmus-vendéglátás</v>
      </c>
      <c r="F632">
        <f t="shared" si="29"/>
        <v>134</v>
      </c>
    </row>
    <row r="633" spans="1:6" x14ac:dyDescent="0.35">
      <c r="A633" t="s">
        <v>1765</v>
      </c>
      <c r="B633">
        <v>24</v>
      </c>
      <c r="D633">
        <f t="shared" si="27"/>
        <v>62</v>
      </c>
      <c r="E633" t="str">
        <f t="shared" si="28"/>
        <v>Fischer Mór Porcelánipari Szakképző Iskola Kreatív</v>
      </c>
      <c r="F633">
        <f t="shared" si="29"/>
        <v>24</v>
      </c>
    </row>
    <row r="634" spans="1:6" x14ac:dyDescent="0.35">
      <c r="A634" t="s">
        <v>1766</v>
      </c>
      <c r="B634">
        <v>64</v>
      </c>
      <c r="D634">
        <f t="shared" si="27"/>
        <v>72</v>
      </c>
      <c r="E634" t="str">
        <f t="shared" si="28"/>
        <v>Focus Szakképző Iskola, Technikum és Oktatóközpont Szépészet</v>
      </c>
      <c r="F634">
        <f t="shared" si="29"/>
        <v>64</v>
      </c>
    </row>
    <row r="635" spans="1:6" x14ac:dyDescent="0.35">
      <c r="A635" t="s">
        <v>1767</v>
      </c>
      <c r="B635">
        <v>17</v>
      </c>
      <c r="D635">
        <f t="shared" si="27"/>
        <v>83</v>
      </c>
      <c r="E635" t="str">
        <f t="shared" si="28"/>
        <v>Focus Szakképző Iskola, Technikum és Oktatóközpont Turizmus-vendéglátás</v>
      </c>
      <c r="F635">
        <f t="shared" si="29"/>
        <v>17</v>
      </c>
    </row>
    <row r="636" spans="1:6" x14ac:dyDescent="0.35">
      <c r="A636" t="s">
        <v>1768</v>
      </c>
      <c r="B636">
        <v>239</v>
      </c>
      <c r="D636">
        <f t="shared" si="27"/>
        <v>69</v>
      </c>
      <c r="E636" t="str">
        <f t="shared" si="28"/>
        <v>Forrai Metodista Gimnázium és Művészeti Technikum Kreatív</v>
      </c>
      <c r="F636">
        <f t="shared" si="29"/>
        <v>239</v>
      </c>
    </row>
    <row r="637" spans="1:6" x14ac:dyDescent="0.35">
      <c r="A637" t="s">
        <v>1769</v>
      </c>
      <c r="B637">
        <v>29</v>
      </c>
      <c r="D637">
        <f t="shared" si="27"/>
        <v>113</v>
      </c>
      <c r="E637" t="str">
        <f t="shared" si="28"/>
        <v>Gál Ferenc Egyetem Technikum, Szakképző Iskola, Gimnázium és Kollégium Elektronika és elektrotechnika</v>
      </c>
      <c r="F637">
        <f t="shared" si="29"/>
        <v>29</v>
      </c>
    </row>
    <row r="638" spans="1:6" x14ac:dyDescent="0.35">
      <c r="A638" t="s">
        <v>1770</v>
      </c>
      <c r="B638">
        <v>7</v>
      </c>
      <c r="D638">
        <f t="shared" si="27"/>
        <v>97</v>
      </c>
      <c r="E638" t="str">
        <f t="shared" si="28"/>
        <v>Gál Ferenc Egyetem Technikum, Szakképző Iskola, Gimnázium és Kollégium Élelmiszeripar</v>
      </c>
      <c r="F638">
        <f t="shared" si="29"/>
        <v>7</v>
      </c>
    </row>
    <row r="639" spans="1:6" x14ac:dyDescent="0.35">
      <c r="A639" t="s">
        <v>1771</v>
      </c>
      <c r="B639">
        <v>59</v>
      </c>
      <c r="D639">
        <f t="shared" si="27"/>
        <v>97</v>
      </c>
      <c r="E639" t="str">
        <f t="shared" si="28"/>
        <v>Gál Ferenc Egyetem Technikum, Szakképző Iskola, Gimnázium és Kollégium Épületgépészet</v>
      </c>
      <c r="F639">
        <f t="shared" si="29"/>
        <v>59</v>
      </c>
    </row>
    <row r="640" spans="1:6" x14ac:dyDescent="0.35">
      <c r="A640" t="s">
        <v>1772</v>
      </c>
      <c r="B640">
        <v>87</v>
      </c>
      <c r="D640">
        <f t="shared" si="27"/>
        <v>91</v>
      </c>
      <c r="E640" t="str">
        <f t="shared" si="28"/>
        <v>Gál Ferenc Egyetem Technikum, Szakképző Iskola, Gimnázium és Kollégium Gépészet</v>
      </c>
      <c r="F640">
        <f t="shared" si="29"/>
        <v>87</v>
      </c>
    </row>
    <row r="641" spans="1:6" x14ac:dyDescent="0.35">
      <c r="A641" t="s">
        <v>1773</v>
      </c>
      <c r="B641">
        <v>7</v>
      </c>
      <c r="D641">
        <f t="shared" si="27"/>
        <v>95</v>
      </c>
      <c r="E641" t="str">
        <f t="shared" si="28"/>
        <v>Gál Ferenc Egyetem Technikum, Szakképző Iskola, Gimnázium és Kollégium Kereskedelem</v>
      </c>
      <c r="F641">
        <f t="shared" si="29"/>
        <v>7</v>
      </c>
    </row>
    <row r="642" spans="1:6" x14ac:dyDescent="0.35">
      <c r="A642" t="s">
        <v>1774</v>
      </c>
      <c r="B642">
        <v>160</v>
      </c>
      <c r="D642">
        <f t="shared" si="27"/>
        <v>107</v>
      </c>
      <c r="E642" t="str">
        <f t="shared" si="28"/>
        <v>Gál Ferenc Egyetem Technikum, Szakképző Iskola, Gimnázium és Kollégium Mezőgazdaság és erdészet</v>
      </c>
      <c r="F642">
        <f t="shared" si="29"/>
        <v>160</v>
      </c>
    </row>
    <row r="643" spans="1:6" x14ac:dyDescent="0.35">
      <c r="A643" t="s">
        <v>1775</v>
      </c>
      <c r="B643">
        <v>53</v>
      </c>
      <c r="D643">
        <f t="shared" si="27"/>
        <v>108</v>
      </c>
      <c r="E643" t="str">
        <f t="shared" si="28"/>
        <v>Gál Ferenc Egyetem Technikum, Szakképző Iskola, Gimnázium és Kollégium Rendészet és közszolgálat</v>
      </c>
      <c r="F643">
        <f t="shared" si="29"/>
        <v>53</v>
      </c>
    </row>
    <row r="644" spans="1:6" x14ac:dyDescent="0.35">
      <c r="A644" t="s">
        <v>1776</v>
      </c>
      <c r="B644">
        <v>15</v>
      </c>
      <c r="D644">
        <f t="shared" ref="D644:D707" si="30">LEN(A644)</f>
        <v>92</v>
      </c>
      <c r="E644" t="str">
        <f t="shared" ref="E644:E707" si="31">LEFT(A644,D644-12)</f>
        <v>Gál Ferenc Egyetem Technikum, Szakképző Iskola, Gimnázium és Kollégium Szociális</v>
      </c>
      <c r="F644">
        <f t="shared" ref="F644:F707" si="32">B644</f>
        <v>15</v>
      </c>
    </row>
    <row r="645" spans="1:6" x14ac:dyDescent="0.35">
      <c r="A645" t="s">
        <v>1777</v>
      </c>
      <c r="B645">
        <v>80</v>
      </c>
      <c r="D645">
        <f t="shared" si="30"/>
        <v>103</v>
      </c>
      <c r="E645" t="str">
        <f t="shared" si="31"/>
        <v>Gál Ferenc Egyetem Technikum, Szakképző Iskola, Gimnázium és Kollégium Turizmus-vendéglátás</v>
      </c>
      <c r="F645">
        <f t="shared" si="32"/>
        <v>80</v>
      </c>
    </row>
    <row r="646" spans="1:6" x14ac:dyDescent="0.35">
      <c r="A646" t="s">
        <v>1778</v>
      </c>
      <c r="B646">
        <v>38</v>
      </c>
      <c r="D646">
        <f t="shared" si="30"/>
        <v>132</v>
      </c>
      <c r="E646" t="str">
        <f t="shared" si="31"/>
        <v>GARABONCIÁS Kreatív szakmák Technikuma, - művészeti Szakgimnázium, Szociális Szakképzőiskola, Gimnázium Budapest Kreatív</v>
      </c>
      <c r="F646">
        <f t="shared" si="32"/>
        <v>38</v>
      </c>
    </row>
    <row r="647" spans="1:6" x14ac:dyDescent="0.35">
      <c r="A647" t="s">
        <v>1779</v>
      </c>
      <c r="B647">
        <v>42</v>
      </c>
      <c r="D647">
        <f t="shared" si="30"/>
        <v>125</v>
      </c>
      <c r="E647" t="str">
        <f t="shared" si="31"/>
        <v>Georgikon Görögkatolikus Mezőgazdasági és Élelmiszeripari Technikum, Szakképző Iskola és Kollégium Élelmiszeripar</v>
      </c>
      <c r="F647">
        <f t="shared" si="32"/>
        <v>42</v>
      </c>
    </row>
    <row r="648" spans="1:6" x14ac:dyDescent="0.35">
      <c r="A648" t="s">
        <v>1780</v>
      </c>
      <c r="B648">
        <v>20</v>
      </c>
      <c r="D648">
        <f t="shared" si="30"/>
        <v>119</v>
      </c>
      <c r="E648" t="str">
        <f t="shared" si="31"/>
        <v>Georgikon Görögkatolikus Mezőgazdasági és Élelmiszeripari Technikum, Szakképző Iskola és Kollégium Gépészet</v>
      </c>
      <c r="F648">
        <f t="shared" si="32"/>
        <v>20</v>
      </c>
    </row>
    <row r="649" spans="1:6" x14ac:dyDescent="0.35">
      <c r="A649" t="s">
        <v>1781</v>
      </c>
      <c r="B649">
        <v>93</v>
      </c>
      <c r="D649">
        <f t="shared" si="30"/>
        <v>135</v>
      </c>
      <c r="E649" t="str">
        <f t="shared" si="31"/>
        <v>Georgikon Görögkatolikus Mezőgazdasági és Élelmiszeripari Technikum, Szakképző Iskola és Kollégium Mezőgazdaság és erdészet</v>
      </c>
      <c r="F649">
        <f t="shared" si="32"/>
        <v>93</v>
      </c>
    </row>
    <row r="650" spans="1:6" x14ac:dyDescent="0.35">
      <c r="A650" t="s">
        <v>1782</v>
      </c>
      <c r="B650">
        <v>45</v>
      </c>
      <c r="D650">
        <f t="shared" si="30"/>
        <v>131</v>
      </c>
      <c r="E650" t="str">
        <f t="shared" si="31"/>
        <v>Georgikon Görögkatolikus Mezőgazdasági és Élelmiszeripari Technikum, Szakképző Iskola és Kollégium Turizmus-vendéglátás</v>
      </c>
      <c r="F650">
        <f t="shared" si="32"/>
        <v>45</v>
      </c>
    </row>
    <row r="651" spans="1:6" x14ac:dyDescent="0.35">
      <c r="A651" t="s">
        <v>1783</v>
      </c>
      <c r="B651">
        <v>294</v>
      </c>
      <c r="D651">
        <f t="shared" si="30"/>
        <v>129</v>
      </c>
      <c r="E651" t="str">
        <f t="shared" si="31"/>
        <v>Gourmand Vendéglátóipari, Idegenforgalmi, Kereskedelmi, Szakképzőiskola,  Technikum és Gimnázium Turizmus-vendéglátás</v>
      </c>
      <c r="F651">
        <f t="shared" si="32"/>
        <v>294</v>
      </c>
    </row>
    <row r="652" spans="1:6" x14ac:dyDescent="0.35">
      <c r="A652" t="s">
        <v>1784</v>
      </c>
      <c r="B652">
        <v>30</v>
      </c>
      <c r="D652">
        <f t="shared" si="30"/>
        <v>90</v>
      </c>
      <c r="E652" t="str">
        <f t="shared" si="31"/>
        <v>Göndöcs Benedek Katolikus Technikum, Szakképző Iskola és Kollégium Egészségügy</v>
      </c>
      <c r="F652">
        <f t="shared" si="32"/>
        <v>30</v>
      </c>
    </row>
    <row r="653" spans="1:6" x14ac:dyDescent="0.35">
      <c r="A653" t="s">
        <v>1785</v>
      </c>
      <c r="B653">
        <v>19</v>
      </c>
      <c r="D653">
        <f t="shared" si="30"/>
        <v>103</v>
      </c>
      <c r="E653" t="str">
        <f t="shared" si="31"/>
        <v>Göndöcs Benedek Katolikus Technikum, Szakképző Iskola és Kollégium Informatika és távközlés</v>
      </c>
      <c r="F653">
        <f t="shared" si="32"/>
        <v>19</v>
      </c>
    </row>
    <row r="654" spans="1:6" x14ac:dyDescent="0.35">
      <c r="A654" t="s">
        <v>1786</v>
      </c>
      <c r="B654">
        <v>14</v>
      </c>
      <c r="D654">
        <f t="shared" si="30"/>
        <v>91</v>
      </c>
      <c r="E654" t="str">
        <f t="shared" si="31"/>
        <v>Göndöcs Benedek Katolikus Technikum, Szakképző Iskola és Kollégium Kereskedelem</v>
      </c>
      <c r="F654">
        <f t="shared" si="32"/>
        <v>14</v>
      </c>
    </row>
    <row r="655" spans="1:6" x14ac:dyDescent="0.35">
      <c r="A655" t="s">
        <v>1787</v>
      </c>
      <c r="B655">
        <v>27</v>
      </c>
      <c r="D655">
        <f t="shared" si="30"/>
        <v>104</v>
      </c>
      <c r="E655" t="str">
        <f t="shared" si="31"/>
        <v>Göndöcs Benedek Katolikus Technikum, Szakképző Iskola és Kollégium Rendészet és közszolgálat</v>
      </c>
      <c r="F655">
        <f t="shared" si="32"/>
        <v>27</v>
      </c>
    </row>
    <row r="656" spans="1:6" x14ac:dyDescent="0.35">
      <c r="A656" t="s">
        <v>1788</v>
      </c>
      <c r="B656">
        <v>44</v>
      </c>
      <c r="D656">
        <f t="shared" si="30"/>
        <v>84</v>
      </c>
      <c r="E656" t="str">
        <f t="shared" si="31"/>
        <v>Göndöcs Benedek Katolikus Technikum, Szakképző Iskola és Kollégium Sport</v>
      </c>
      <c r="F656">
        <f t="shared" si="32"/>
        <v>44</v>
      </c>
    </row>
    <row r="657" spans="1:6" x14ac:dyDescent="0.35">
      <c r="A657" t="s">
        <v>1789</v>
      </c>
      <c r="B657">
        <v>50</v>
      </c>
      <c r="D657">
        <f t="shared" si="30"/>
        <v>88</v>
      </c>
      <c r="E657" t="str">
        <f t="shared" si="31"/>
        <v>Göndöcs Benedek Katolikus Technikum, Szakképző Iskola és Kollégium Szociális</v>
      </c>
      <c r="F657">
        <f t="shared" si="32"/>
        <v>50</v>
      </c>
    </row>
    <row r="658" spans="1:6" x14ac:dyDescent="0.35">
      <c r="A658" t="s">
        <v>1790</v>
      </c>
      <c r="B658">
        <v>102</v>
      </c>
      <c r="D658">
        <f t="shared" si="30"/>
        <v>99</v>
      </c>
      <c r="E658" t="str">
        <f t="shared" si="31"/>
        <v>Göndöcs Benedek Katolikus Technikum, Szakképző Iskola és Kollégium Turizmus-vendéglátás</v>
      </c>
      <c r="F658">
        <f t="shared" si="32"/>
        <v>102</v>
      </c>
    </row>
    <row r="659" spans="1:6" x14ac:dyDescent="0.35">
      <c r="A659" t="s">
        <v>1791</v>
      </c>
      <c r="B659">
        <v>4</v>
      </c>
      <c r="D659">
        <f t="shared" si="30"/>
        <v>95</v>
      </c>
      <c r="E659" t="str">
        <f t="shared" si="31"/>
        <v>Grassalkovich Antal Baptista Szakképző Iskola, Technikum és Szakiskola Kereskedelem</v>
      </c>
      <c r="F659">
        <f t="shared" si="32"/>
        <v>4</v>
      </c>
    </row>
    <row r="660" spans="1:6" x14ac:dyDescent="0.35">
      <c r="A660" t="s">
        <v>1792</v>
      </c>
      <c r="B660">
        <v>31</v>
      </c>
      <c r="D660">
        <f t="shared" si="30"/>
        <v>107</v>
      </c>
      <c r="E660" t="str">
        <f t="shared" si="31"/>
        <v>Grassalkovich Antal Baptista Szakképző Iskola, Technikum és Szakiskola Mezőgazdaság és erdészet</v>
      </c>
      <c r="F660">
        <f t="shared" si="32"/>
        <v>31</v>
      </c>
    </row>
    <row r="661" spans="1:6" x14ac:dyDescent="0.35">
      <c r="A661" t="s">
        <v>1793</v>
      </c>
      <c r="B661">
        <v>32</v>
      </c>
      <c r="D661">
        <f t="shared" si="30"/>
        <v>92</v>
      </c>
      <c r="E661" t="str">
        <f t="shared" si="31"/>
        <v>Grassalkovich Antal Baptista Szakképző Iskola, Technikum és Szakiskola Szociális</v>
      </c>
      <c r="F661">
        <f t="shared" si="32"/>
        <v>32</v>
      </c>
    </row>
    <row r="662" spans="1:6" x14ac:dyDescent="0.35">
      <c r="A662" t="s">
        <v>1794</v>
      </c>
      <c r="B662">
        <v>4</v>
      </c>
      <c r="D662">
        <f t="shared" si="30"/>
        <v>66</v>
      </c>
      <c r="E662" t="str">
        <f t="shared" si="31"/>
        <v>Gróf Széchenyi Ödön Gimnázium és Technikum Egészségügy</v>
      </c>
      <c r="F662">
        <f t="shared" si="32"/>
        <v>4</v>
      </c>
    </row>
    <row r="663" spans="1:6" x14ac:dyDescent="0.35">
      <c r="A663" t="s">
        <v>1795</v>
      </c>
      <c r="B663">
        <v>37</v>
      </c>
      <c r="D663">
        <f t="shared" si="30"/>
        <v>77</v>
      </c>
      <c r="E663" t="str">
        <f t="shared" si="31"/>
        <v>Gubody Ferenc Technikum, Szakképző Iskola és Szakiskola Építőipar</v>
      </c>
      <c r="F663">
        <f t="shared" si="32"/>
        <v>37</v>
      </c>
    </row>
    <row r="664" spans="1:6" x14ac:dyDescent="0.35">
      <c r="A664" t="s">
        <v>1796</v>
      </c>
      <c r="B664">
        <v>25</v>
      </c>
      <c r="D664">
        <f t="shared" si="30"/>
        <v>97</v>
      </c>
      <c r="E664" t="str">
        <f t="shared" si="31"/>
        <v>Gubody Ferenc Technikum, Szakképző Iskola és Szakiskola Közlekedés és szállítmányozás</v>
      </c>
      <c r="F664">
        <f t="shared" si="32"/>
        <v>25</v>
      </c>
    </row>
    <row r="665" spans="1:6" x14ac:dyDescent="0.35">
      <c r="A665" t="s">
        <v>1797</v>
      </c>
      <c r="B665">
        <v>54</v>
      </c>
      <c r="D665">
        <f t="shared" si="30"/>
        <v>77</v>
      </c>
      <c r="E665" t="str">
        <f t="shared" si="31"/>
        <v>Gubody Ferenc Technikum, Szakképző Iskola és Szakiskola Szociális</v>
      </c>
      <c r="F665">
        <f t="shared" si="32"/>
        <v>54</v>
      </c>
    </row>
    <row r="666" spans="1:6" x14ac:dyDescent="0.35">
      <c r="A666" t="s">
        <v>1798</v>
      </c>
      <c r="B666">
        <v>42</v>
      </c>
      <c r="D666">
        <f t="shared" si="30"/>
        <v>83</v>
      </c>
      <c r="E666" t="str">
        <f t="shared" si="31"/>
        <v>Gyöngyösi Kolping Katolikus Szakképző Iskola és Szakiskola Kereskedelem</v>
      </c>
      <c r="F666">
        <f t="shared" si="32"/>
        <v>42</v>
      </c>
    </row>
    <row r="667" spans="1:6" x14ac:dyDescent="0.35">
      <c r="A667" t="s">
        <v>1799</v>
      </c>
      <c r="B667">
        <v>482</v>
      </c>
      <c r="D667">
        <f t="shared" si="30"/>
        <v>104</v>
      </c>
      <c r="E667" t="str">
        <f t="shared" si="31"/>
        <v>Győri SZC Baross Gábor Két Tanítási Nyelvű Közgazdasági Technikum Gazdálkodás és menedzsment</v>
      </c>
      <c r="F667">
        <f t="shared" si="32"/>
        <v>482</v>
      </c>
    </row>
    <row r="668" spans="1:6" x14ac:dyDescent="0.35">
      <c r="A668" t="s">
        <v>1800</v>
      </c>
      <c r="B668">
        <v>8</v>
      </c>
      <c r="D668">
        <f t="shared" si="30"/>
        <v>107</v>
      </c>
      <c r="E668" t="str">
        <f t="shared" si="31"/>
        <v>Győri SZC Bercsényi Miklós Közlekedési és Sportiskolai Technikum Elektronika és elektrotechnika</v>
      </c>
      <c r="F668">
        <f t="shared" si="32"/>
        <v>8</v>
      </c>
    </row>
    <row r="669" spans="1:6" x14ac:dyDescent="0.35">
      <c r="A669" t="s">
        <v>1801</v>
      </c>
      <c r="B669">
        <v>291</v>
      </c>
      <c r="D669">
        <f t="shared" si="30"/>
        <v>106</v>
      </c>
      <c r="E669" t="str">
        <f t="shared" si="31"/>
        <v>Győri SZC Bercsényi Miklós Közlekedési és Sportiskolai Technikum Közlekedés és szállítmányozás</v>
      </c>
      <c r="F669">
        <f t="shared" si="32"/>
        <v>291</v>
      </c>
    </row>
    <row r="670" spans="1:6" x14ac:dyDescent="0.35">
      <c r="A670" t="s">
        <v>1802</v>
      </c>
      <c r="B670">
        <v>322</v>
      </c>
      <c r="D670">
        <f t="shared" si="30"/>
        <v>102</v>
      </c>
      <c r="E670" t="str">
        <f t="shared" si="31"/>
        <v>Győri SZC Bercsényi Miklós Közlekedési és Sportiskolai Technikum Rendészet és közszolgálat</v>
      </c>
      <c r="F670">
        <f t="shared" si="32"/>
        <v>322</v>
      </c>
    </row>
    <row r="671" spans="1:6" x14ac:dyDescent="0.35">
      <c r="A671" t="s">
        <v>1803</v>
      </c>
      <c r="B671">
        <v>31</v>
      </c>
      <c r="D671">
        <f t="shared" si="30"/>
        <v>110</v>
      </c>
      <c r="E671" t="str">
        <f t="shared" si="31"/>
        <v>Győri SZC Bercsényi Miklós Közlekedési és Sportiskolai Technikum Specializált gép- és járműgyártás</v>
      </c>
      <c r="F671">
        <f t="shared" si="32"/>
        <v>31</v>
      </c>
    </row>
    <row r="672" spans="1:6" x14ac:dyDescent="0.35">
      <c r="A672" t="s">
        <v>1804</v>
      </c>
      <c r="B672">
        <v>268</v>
      </c>
      <c r="D672">
        <f t="shared" si="30"/>
        <v>82</v>
      </c>
      <c r="E672" t="str">
        <f t="shared" si="31"/>
        <v>Győri SZC Bercsényi Miklós Közlekedési és Sportiskolai Technikum Sport</v>
      </c>
      <c r="F672">
        <f t="shared" si="32"/>
        <v>268</v>
      </c>
    </row>
    <row r="673" spans="1:6" x14ac:dyDescent="0.35">
      <c r="A673" t="s">
        <v>1805</v>
      </c>
      <c r="B673">
        <v>87</v>
      </c>
      <c r="D673">
        <f t="shared" si="30"/>
        <v>71</v>
      </c>
      <c r="E673" t="str">
        <f t="shared" si="31"/>
        <v>Győri SZC Bolyai János Technikum Gazdálkodás és menedzsment</v>
      </c>
      <c r="F673">
        <f t="shared" si="32"/>
        <v>87</v>
      </c>
    </row>
    <row r="674" spans="1:6" x14ac:dyDescent="0.35">
      <c r="A674" t="s">
        <v>1806</v>
      </c>
      <c r="B674">
        <v>189</v>
      </c>
      <c r="D674">
        <f t="shared" si="30"/>
        <v>69</v>
      </c>
      <c r="E674" t="str">
        <f t="shared" si="31"/>
        <v>Győri SZC Bolyai János Technikum Informatika és távközlés</v>
      </c>
      <c r="F674">
        <f t="shared" si="32"/>
        <v>189</v>
      </c>
    </row>
    <row r="675" spans="1:6" x14ac:dyDescent="0.35">
      <c r="A675" t="s">
        <v>1807</v>
      </c>
      <c r="B675">
        <v>76</v>
      </c>
      <c r="D675">
        <f t="shared" si="30"/>
        <v>74</v>
      </c>
      <c r="E675" t="str">
        <f t="shared" si="31"/>
        <v>Győri SZC Bolyai János Technikum Közlekedés és szállítmányozás</v>
      </c>
      <c r="F675">
        <f t="shared" si="32"/>
        <v>76</v>
      </c>
    </row>
    <row r="676" spans="1:6" x14ac:dyDescent="0.35">
      <c r="A676" t="s">
        <v>1808</v>
      </c>
      <c r="B676">
        <v>493</v>
      </c>
      <c r="D676">
        <f t="shared" si="30"/>
        <v>83</v>
      </c>
      <c r="E676" t="str">
        <f t="shared" si="31"/>
        <v>Győri SZC Deák Ferenc Közgazdasági Technikum Gazdálkodás és menedzsment</v>
      </c>
      <c r="F676">
        <f t="shared" si="32"/>
        <v>493</v>
      </c>
    </row>
    <row r="677" spans="1:6" x14ac:dyDescent="0.35">
      <c r="A677" t="s">
        <v>1809</v>
      </c>
      <c r="B677">
        <v>147</v>
      </c>
      <c r="D677">
        <f t="shared" si="30"/>
        <v>79</v>
      </c>
      <c r="E677" t="str">
        <f t="shared" si="31"/>
        <v>Győri SZC Gábor László Építő- és Faipari Szakképző Iskola Építőipar</v>
      </c>
      <c r="F677">
        <f t="shared" si="32"/>
        <v>147</v>
      </c>
    </row>
    <row r="678" spans="1:6" x14ac:dyDescent="0.35">
      <c r="A678" t="s">
        <v>1810</v>
      </c>
      <c r="B678">
        <v>77</v>
      </c>
      <c r="D678">
        <f t="shared" si="30"/>
        <v>86</v>
      </c>
      <c r="E678" t="str">
        <f t="shared" si="31"/>
        <v>Győri SZC Gábor László Építő- és Faipari Szakképző Iskola Fa- és bútoripar</v>
      </c>
      <c r="F678">
        <f t="shared" si="32"/>
        <v>77</v>
      </c>
    </row>
    <row r="679" spans="1:6" x14ac:dyDescent="0.35">
      <c r="A679" t="s">
        <v>1811</v>
      </c>
      <c r="B679">
        <v>220</v>
      </c>
      <c r="D679">
        <f t="shared" si="30"/>
        <v>117</v>
      </c>
      <c r="E679" t="str">
        <f t="shared" si="31"/>
        <v>Győri SZC Glück Frigyes Turisztikai és Vendéglátóipari Technikum és Szakképző Iskola Turizmus-vendéglátás</v>
      </c>
      <c r="F679">
        <f t="shared" si="32"/>
        <v>220</v>
      </c>
    </row>
    <row r="680" spans="1:6" x14ac:dyDescent="0.35">
      <c r="A680" t="s">
        <v>1812</v>
      </c>
      <c r="B680">
        <v>527</v>
      </c>
      <c r="D680">
        <f t="shared" si="30"/>
        <v>64</v>
      </c>
      <c r="E680" t="str">
        <f t="shared" si="31"/>
        <v>Győri SZC Hild József Építőipari Technikum Építőipar</v>
      </c>
      <c r="F680">
        <f t="shared" si="32"/>
        <v>527</v>
      </c>
    </row>
    <row r="681" spans="1:6" x14ac:dyDescent="0.35">
      <c r="A681" t="s">
        <v>1813</v>
      </c>
      <c r="B681">
        <v>55</v>
      </c>
      <c r="D681">
        <f t="shared" si="30"/>
        <v>56</v>
      </c>
      <c r="E681" t="str">
        <f t="shared" si="31"/>
        <v>Győri SZC Hunyadi Mátyás Technikum Építőipar</v>
      </c>
      <c r="F681">
        <f t="shared" si="32"/>
        <v>55</v>
      </c>
    </row>
    <row r="682" spans="1:6" x14ac:dyDescent="0.35">
      <c r="A682" t="s">
        <v>1814</v>
      </c>
      <c r="B682">
        <v>30</v>
      </c>
      <c r="D682">
        <f t="shared" si="30"/>
        <v>61</v>
      </c>
      <c r="E682" t="str">
        <f t="shared" si="31"/>
        <v>Győri SZC Hunyadi Mátyás Technikum Épületgépészet</v>
      </c>
      <c r="F682">
        <f t="shared" si="32"/>
        <v>30</v>
      </c>
    </row>
    <row r="683" spans="1:6" x14ac:dyDescent="0.35">
      <c r="A683" t="s">
        <v>1815</v>
      </c>
      <c r="B683">
        <v>43</v>
      </c>
      <c r="D683">
        <f t="shared" si="30"/>
        <v>63</v>
      </c>
      <c r="E683" t="str">
        <f t="shared" si="31"/>
        <v>Győri SZC Hunyadi Mátyás Technikum Fa- és bútoripar</v>
      </c>
      <c r="F683">
        <f t="shared" si="32"/>
        <v>43</v>
      </c>
    </row>
    <row r="684" spans="1:6" x14ac:dyDescent="0.35">
      <c r="A684" t="s">
        <v>1816</v>
      </c>
      <c r="B684">
        <v>87</v>
      </c>
      <c r="D684">
        <f t="shared" si="30"/>
        <v>55</v>
      </c>
      <c r="E684" t="str">
        <f t="shared" si="31"/>
        <v>Győri SZC Hunyadi Mátyás Technikum Gépészet</v>
      </c>
      <c r="F684">
        <f t="shared" si="32"/>
        <v>87</v>
      </c>
    </row>
    <row r="685" spans="1:6" x14ac:dyDescent="0.35">
      <c r="A685" t="s">
        <v>1817</v>
      </c>
      <c r="B685">
        <v>31</v>
      </c>
      <c r="D685">
        <f t="shared" si="30"/>
        <v>71</v>
      </c>
      <c r="E685" t="str">
        <f t="shared" si="31"/>
        <v>Győri SZC Hunyadi Mátyás Technikum Informatika és távközlés</v>
      </c>
      <c r="F685">
        <f t="shared" si="32"/>
        <v>31</v>
      </c>
    </row>
    <row r="686" spans="1:6" x14ac:dyDescent="0.35">
      <c r="A686" t="s">
        <v>1818</v>
      </c>
      <c r="B686">
        <v>94</v>
      </c>
      <c r="D686">
        <f t="shared" si="30"/>
        <v>59</v>
      </c>
      <c r="E686" t="str">
        <f t="shared" si="31"/>
        <v>Győri SZC Hunyadi Mátyás Technikum Kereskedelem</v>
      </c>
      <c r="F686">
        <f t="shared" si="32"/>
        <v>94</v>
      </c>
    </row>
    <row r="687" spans="1:6" x14ac:dyDescent="0.35">
      <c r="A687" t="s">
        <v>1819</v>
      </c>
      <c r="B687">
        <v>41</v>
      </c>
      <c r="D687">
        <f t="shared" si="30"/>
        <v>76</v>
      </c>
      <c r="E687" t="str">
        <f t="shared" si="31"/>
        <v>Győri SZC Hunyadi Mátyás Technikum Közlekedés és szállítmányozás</v>
      </c>
      <c r="F687">
        <f t="shared" si="32"/>
        <v>41</v>
      </c>
    </row>
    <row r="688" spans="1:6" x14ac:dyDescent="0.35">
      <c r="A688" t="s">
        <v>1820</v>
      </c>
      <c r="B688">
        <v>85</v>
      </c>
      <c r="D688">
        <f t="shared" si="30"/>
        <v>80</v>
      </c>
      <c r="E688" t="str">
        <f t="shared" si="31"/>
        <v>Győri SZC Hunyadi Mátyás Technikum Specializált gép- és járműgyártás</v>
      </c>
      <c r="F688">
        <f t="shared" si="32"/>
        <v>85</v>
      </c>
    </row>
    <row r="689" spans="1:6" x14ac:dyDescent="0.35">
      <c r="A689" t="s">
        <v>1821</v>
      </c>
      <c r="B689">
        <v>152</v>
      </c>
      <c r="D689">
        <f t="shared" si="30"/>
        <v>56</v>
      </c>
      <c r="E689" t="str">
        <f t="shared" si="31"/>
        <v>Győri SZC Hunyadi Mátyás Technikum Szépészet</v>
      </c>
      <c r="F689">
        <f t="shared" si="32"/>
        <v>152</v>
      </c>
    </row>
    <row r="690" spans="1:6" x14ac:dyDescent="0.35">
      <c r="A690" t="s">
        <v>1822</v>
      </c>
      <c r="B690">
        <v>255</v>
      </c>
      <c r="D690">
        <f t="shared" si="30"/>
        <v>91</v>
      </c>
      <c r="E690" t="str">
        <f t="shared" si="31"/>
        <v>Győri SZC Jedlik Ányos Gépipari és Informatikai Technikum és Kollégium Gépészet</v>
      </c>
      <c r="F690">
        <f t="shared" si="32"/>
        <v>255</v>
      </c>
    </row>
    <row r="691" spans="1:6" x14ac:dyDescent="0.35">
      <c r="A691" t="s">
        <v>1823</v>
      </c>
      <c r="B691">
        <v>659</v>
      </c>
      <c r="D691">
        <f t="shared" si="30"/>
        <v>107</v>
      </c>
      <c r="E691" t="str">
        <f t="shared" si="31"/>
        <v>Győri SZC Jedlik Ányos Gépipari és Informatikai Technikum és Kollégium Informatika és távközlés</v>
      </c>
      <c r="F691">
        <f t="shared" si="32"/>
        <v>659</v>
      </c>
    </row>
    <row r="692" spans="1:6" x14ac:dyDescent="0.35">
      <c r="A692" t="s">
        <v>1824</v>
      </c>
      <c r="B692">
        <v>75</v>
      </c>
      <c r="D692">
        <f t="shared" si="30"/>
        <v>89</v>
      </c>
      <c r="E692" t="str">
        <f t="shared" si="31"/>
        <v>Győri SZC Kossuth Lajos Technikum és Kollégium Elektronika és elektrotechnika</v>
      </c>
      <c r="F692">
        <f t="shared" si="32"/>
        <v>75</v>
      </c>
    </row>
    <row r="693" spans="1:6" x14ac:dyDescent="0.35">
      <c r="A693" t="s">
        <v>1825</v>
      </c>
      <c r="B693">
        <v>34</v>
      </c>
      <c r="D693">
        <f t="shared" si="30"/>
        <v>66</v>
      </c>
      <c r="E693" t="str">
        <f t="shared" si="31"/>
        <v>Győri SZC Kossuth Lajos Technikum és Kollégium Kreatív</v>
      </c>
      <c r="F693">
        <f t="shared" si="32"/>
        <v>34</v>
      </c>
    </row>
    <row r="694" spans="1:6" x14ac:dyDescent="0.35">
      <c r="A694" t="s">
        <v>1826</v>
      </c>
      <c r="B694">
        <v>332</v>
      </c>
      <c r="D694">
        <f t="shared" si="30"/>
        <v>68</v>
      </c>
      <c r="E694" t="str">
        <f t="shared" si="31"/>
        <v>Győri SZC Kossuth Lajos Technikum és Kollégium Szépészet</v>
      </c>
      <c r="F694">
        <f t="shared" si="32"/>
        <v>332</v>
      </c>
    </row>
    <row r="695" spans="1:6" x14ac:dyDescent="0.35">
      <c r="A695" t="s">
        <v>1827</v>
      </c>
      <c r="B695">
        <v>865</v>
      </c>
      <c r="D695">
        <f t="shared" si="30"/>
        <v>95</v>
      </c>
      <c r="E695" t="str">
        <f t="shared" si="31"/>
        <v>Győri SZC Krúdy Gyula Turisztikai és Vendéglátóipari Technikum Turizmus-vendéglátás</v>
      </c>
      <c r="F695">
        <f t="shared" si="32"/>
        <v>865</v>
      </c>
    </row>
    <row r="696" spans="1:6" x14ac:dyDescent="0.35">
      <c r="A696" t="s">
        <v>1828</v>
      </c>
      <c r="B696">
        <v>22</v>
      </c>
      <c r="D696">
        <f t="shared" si="30"/>
        <v>104</v>
      </c>
      <c r="E696" t="str">
        <f t="shared" si="31"/>
        <v>Győri SZC Lukács Sándor Járműipari és Gépészeti Technikum és Kollégium Bányászat és kohászat</v>
      </c>
      <c r="F696">
        <f t="shared" si="32"/>
        <v>22</v>
      </c>
    </row>
    <row r="697" spans="1:6" x14ac:dyDescent="0.35">
      <c r="A697" t="s">
        <v>1829</v>
      </c>
      <c r="B697">
        <v>111</v>
      </c>
      <c r="D697">
        <f t="shared" si="30"/>
        <v>97</v>
      </c>
      <c r="E697" t="str">
        <f t="shared" si="31"/>
        <v>Győri SZC Lukács Sándor Járműipari és Gépészeti Technikum és Kollégium Épületgépészet</v>
      </c>
      <c r="F697">
        <f t="shared" si="32"/>
        <v>111</v>
      </c>
    </row>
    <row r="698" spans="1:6" x14ac:dyDescent="0.35">
      <c r="A698" t="s">
        <v>1830</v>
      </c>
      <c r="B698">
        <v>511</v>
      </c>
      <c r="D698">
        <f t="shared" si="30"/>
        <v>91</v>
      </c>
      <c r="E698" t="str">
        <f t="shared" si="31"/>
        <v>Győri SZC Lukács Sándor Járműipari és Gépészeti Technikum és Kollégium Gépészet</v>
      </c>
      <c r="F698">
        <f t="shared" si="32"/>
        <v>511</v>
      </c>
    </row>
    <row r="699" spans="1:6" x14ac:dyDescent="0.35">
      <c r="A699" t="s">
        <v>1831</v>
      </c>
      <c r="B699">
        <v>640</v>
      </c>
      <c r="D699">
        <f t="shared" si="30"/>
        <v>116</v>
      </c>
      <c r="E699" t="str">
        <f t="shared" si="31"/>
        <v>Győri SZC Lukács Sándor Járműipari és Gépészeti Technikum és Kollégium Specializált gép- és járműgyártás</v>
      </c>
      <c r="F699">
        <f t="shared" si="32"/>
        <v>640</v>
      </c>
    </row>
    <row r="700" spans="1:6" x14ac:dyDescent="0.35">
      <c r="A700" t="s">
        <v>1832</v>
      </c>
      <c r="B700">
        <v>273</v>
      </c>
      <c r="D700">
        <f t="shared" si="30"/>
        <v>86</v>
      </c>
      <c r="E700" t="str">
        <f t="shared" si="31"/>
        <v>Győri SZC Pálffy Miklós Kereskedelmi és Logisztikai Technikum Kereskedelem</v>
      </c>
      <c r="F700">
        <f t="shared" si="32"/>
        <v>273</v>
      </c>
    </row>
    <row r="701" spans="1:6" x14ac:dyDescent="0.35">
      <c r="A701" t="s">
        <v>1833</v>
      </c>
      <c r="B701">
        <v>364</v>
      </c>
      <c r="D701">
        <f t="shared" si="30"/>
        <v>103</v>
      </c>
      <c r="E701" t="str">
        <f t="shared" si="31"/>
        <v>Győri SZC Pálffy Miklós Kereskedelmi és Logisztikai Technikum Közlekedés és szállítmányozás</v>
      </c>
      <c r="F701">
        <f t="shared" si="32"/>
        <v>364</v>
      </c>
    </row>
    <row r="702" spans="1:6" x14ac:dyDescent="0.35">
      <c r="A702" t="s">
        <v>1834</v>
      </c>
      <c r="B702">
        <v>536</v>
      </c>
      <c r="D702">
        <f t="shared" si="30"/>
        <v>86</v>
      </c>
      <c r="E702" t="str">
        <f t="shared" si="31"/>
        <v>Győri SZC Pattantyús-Ábrahám Géza Technikum Elektronika és elektrotechnika</v>
      </c>
      <c r="F702">
        <f t="shared" si="32"/>
        <v>536</v>
      </c>
    </row>
    <row r="703" spans="1:6" x14ac:dyDescent="0.35">
      <c r="A703" t="s">
        <v>1835</v>
      </c>
      <c r="B703">
        <v>70</v>
      </c>
      <c r="D703">
        <f t="shared" si="30"/>
        <v>80</v>
      </c>
      <c r="E703" t="str">
        <f t="shared" si="31"/>
        <v>Győri SZC Pattantyús-Ábrahám Géza Technikum Informatika és távközlés</v>
      </c>
      <c r="F703">
        <f t="shared" si="32"/>
        <v>70</v>
      </c>
    </row>
    <row r="704" spans="1:6" x14ac:dyDescent="0.35">
      <c r="A704" t="s">
        <v>1836</v>
      </c>
      <c r="B704">
        <v>159</v>
      </c>
      <c r="D704">
        <f t="shared" si="30"/>
        <v>56</v>
      </c>
      <c r="E704" t="str">
        <f t="shared" si="31"/>
        <v>Győri SZC Sport és Kreatív Technikum Kreatív</v>
      </c>
      <c r="F704">
        <f t="shared" si="32"/>
        <v>159</v>
      </c>
    </row>
    <row r="705" spans="1:6" x14ac:dyDescent="0.35">
      <c r="A705" t="s">
        <v>1837</v>
      </c>
      <c r="B705">
        <v>143</v>
      </c>
      <c r="D705">
        <f t="shared" si="30"/>
        <v>54</v>
      </c>
      <c r="E705" t="str">
        <f t="shared" si="31"/>
        <v>Győri SZC Sport és Kreatív Technikum Sport</v>
      </c>
      <c r="F705">
        <f t="shared" si="32"/>
        <v>143</v>
      </c>
    </row>
    <row r="706" spans="1:6" x14ac:dyDescent="0.35">
      <c r="A706" t="s">
        <v>1838</v>
      </c>
      <c r="B706">
        <v>8</v>
      </c>
      <c r="D706">
        <f t="shared" si="30"/>
        <v>100</v>
      </c>
      <c r="E706" t="str">
        <f t="shared" si="31"/>
        <v>Gyulai SZC Ady Endre-Bay Zoltán Technikum és Szakképző Iskola Gazdálkodás és menedzsment</v>
      </c>
      <c r="F706">
        <f t="shared" si="32"/>
        <v>8</v>
      </c>
    </row>
    <row r="707" spans="1:6" x14ac:dyDescent="0.35">
      <c r="A707" t="s">
        <v>1839</v>
      </c>
      <c r="B707">
        <v>43</v>
      </c>
      <c r="D707">
        <f t="shared" si="30"/>
        <v>98</v>
      </c>
      <c r="E707" t="str">
        <f t="shared" si="31"/>
        <v>Gyulai SZC Ady Endre-Bay Zoltán Technikum és Szakképző Iskola Informatika és távközlés</v>
      </c>
      <c r="F707">
        <f t="shared" si="32"/>
        <v>43</v>
      </c>
    </row>
    <row r="708" spans="1:6" x14ac:dyDescent="0.35">
      <c r="A708" t="s">
        <v>1840</v>
      </c>
      <c r="B708">
        <v>32</v>
      </c>
      <c r="D708">
        <f t="shared" ref="D708:D771" si="33">LEN(A708)</f>
        <v>86</v>
      </c>
      <c r="E708" t="str">
        <f t="shared" ref="E708:E771" si="34">LEFT(A708,D708-12)</f>
        <v>Gyulai SZC Ady Endre-Bay Zoltán Technikum és Szakképző Iskola Kereskedelem</v>
      </c>
      <c r="F708">
        <f t="shared" ref="F708:F771" si="35">B708</f>
        <v>32</v>
      </c>
    </row>
    <row r="709" spans="1:6" x14ac:dyDescent="0.35">
      <c r="A709" t="s">
        <v>1841</v>
      </c>
      <c r="B709">
        <v>43</v>
      </c>
      <c r="D709">
        <f t="shared" si="33"/>
        <v>103</v>
      </c>
      <c r="E709" t="str">
        <f t="shared" si="34"/>
        <v>Gyulai SZC Ady Endre-Bay Zoltán Technikum és Szakképző Iskola Közlekedés és szállítmányozás</v>
      </c>
      <c r="F709">
        <f t="shared" si="35"/>
        <v>43</v>
      </c>
    </row>
    <row r="710" spans="1:6" x14ac:dyDescent="0.35">
      <c r="A710" t="s">
        <v>1842</v>
      </c>
      <c r="B710">
        <v>8</v>
      </c>
      <c r="D710">
        <f t="shared" si="33"/>
        <v>84</v>
      </c>
      <c r="E710" t="str">
        <f t="shared" si="34"/>
        <v>Gyulai SZC Dévaványai Technikum, Szakképző Iskola és Kollégium Építőipar</v>
      </c>
      <c r="F710">
        <f t="shared" si="35"/>
        <v>8</v>
      </c>
    </row>
    <row r="711" spans="1:6" x14ac:dyDescent="0.35">
      <c r="A711" t="s">
        <v>1843</v>
      </c>
      <c r="B711">
        <v>24</v>
      </c>
      <c r="D711">
        <f t="shared" si="33"/>
        <v>99</v>
      </c>
      <c r="E711" t="str">
        <f t="shared" si="34"/>
        <v>Gyulai SZC Dévaványai Technikum, Szakképző Iskola és Kollégium Informatika és távközlés</v>
      </c>
      <c r="F711">
        <f t="shared" si="35"/>
        <v>24</v>
      </c>
    </row>
    <row r="712" spans="1:6" x14ac:dyDescent="0.35">
      <c r="A712" t="s">
        <v>1844</v>
      </c>
      <c r="B712">
        <v>16</v>
      </c>
      <c r="D712">
        <f t="shared" si="33"/>
        <v>87</v>
      </c>
      <c r="E712" t="str">
        <f t="shared" si="34"/>
        <v>Gyulai SZC Dévaványai Technikum, Szakképző Iskola és Kollégium Kereskedelem</v>
      </c>
      <c r="F712">
        <f t="shared" si="35"/>
        <v>16</v>
      </c>
    </row>
    <row r="713" spans="1:6" x14ac:dyDescent="0.35">
      <c r="A713" t="s">
        <v>1845</v>
      </c>
      <c r="B713">
        <v>33</v>
      </c>
      <c r="D713">
        <f t="shared" si="33"/>
        <v>84</v>
      </c>
      <c r="E713" t="str">
        <f t="shared" si="34"/>
        <v>Gyulai SZC Dévaványai Technikum, Szakképző Iskola és Kollégium Szépészet</v>
      </c>
      <c r="F713">
        <f t="shared" si="35"/>
        <v>33</v>
      </c>
    </row>
    <row r="714" spans="1:6" x14ac:dyDescent="0.35">
      <c r="A714" t="s">
        <v>1846</v>
      </c>
      <c r="B714">
        <v>4</v>
      </c>
      <c r="D714">
        <f t="shared" si="33"/>
        <v>84</v>
      </c>
      <c r="E714" t="str">
        <f t="shared" si="34"/>
        <v>Gyulai SZC Dévaványai Technikum, Szakképző Iskola és Kollégium Szociális</v>
      </c>
      <c r="F714">
        <f t="shared" si="35"/>
        <v>4</v>
      </c>
    </row>
    <row r="715" spans="1:6" x14ac:dyDescent="0.35">
      <c r="A715" t="s">
        <v>1847</v>
      </c>
      <c r="B715">
        <v>7</v>
      </c>
      <c r="D715">
        <f t="shared" si="33"/>
        <v>95</v>
      </c>
      <c r="E715" t="str">
        <f t="shared" si="34"/>
        <v>Gyulai SZC Dévaványai Technikum, Szakképző Iskola és Kollégium Turizmus-vendéglátás</v>
      </c>
      <c r="F715">
        <f t="shared" si="35"/>
        <v>7</v>
      </c>
    </row>
    <row r="716" spans="1:6" x14ac:dyDescent="0.35">
      <c r="A716" t="s">
        <v>1848</v>
      </c>
      <c r="B716">
        <v>59</v>
      </c>
      <c r="D716">
        <f t="shared" si="33"/>
        <v>92</v>
      </c>
      <c r="E716" t="str">
        <f t="shared" si="34"/>
        <v>Gyulai SZC Harruckern János Technikum, Szakképző Iskola és Kollégium Egészségügy</v>
      </c>
      <c r="F716">
        <f t="shared" si="35"/>
        <v>59</v>
      </c>
    </row>
    <row r="717" spans="1:6" x14ac:dyDescent="0.35">
      <c r="A717" t="s">
        <v>1849</v>
      </c>
      <c r="B717">
        <v>52</v>
      </c>
      <c r="D717">
        <f t="shared" si="33"/>
        <v>95</v>
      </c>
      <c r="E717" t="str">
        <f t="shared" si="34"/>
        <v>Gyulai SZC Harruckern János Technikum, Szakképző Iskola és Kollégium Élelmiszeripar</v>
      </c>
      <c r="F717">
        <f t="shared" si="35"/>
        <v>52</v>
      </c>
    </row>
    <row r="718" spans="1:6" x14ac:dyDescent="0.35">
      <c r="A718" t="s">
        <v>1850</v>
      </c>
      <c r="B718">
        <v>34</v>
      </c>
      <c r="D718">
        <f t="shared" si="33"/>
        <v>88</v>
      </c>
      <c r="E718" t="str">
        <f t="shared" si="34"/>
        <v>Gyulai SZC Harruckern János Technikum, Szakképző Iskola és Kollégium Előkész</v>
      </c>
      <c r="F718">
        <f t="shared" si="35"/>
        <v>34</v>
      </c>
    </row>
    <row r="719" spans="1:6" x14ac:dyDescent="0.35">
      <c r="A719" t="s">
        <v>1851</v>
      </c>
      <c r="B719">
        <v>5</v>
      </c>
      <c r="D719">
        <f t="shared" si="33"/>
        <v>90</v>
      </c>
      <c r="E719" t="str">
        <f t="shared" si="34"/>
        <v>Gyulai SZC Harruckern János Technikum, Szakképző Iskola és Kollégium Építőipar</v>
      </c>
      <c r="F719">
        <f t="shared" si="35"/>
        <v>5</v>
      </c>
    </row>
    <row r="720" spans="1:6" x14ac:dyDescent="0.35">
      <c r="A720" t="s">
        <v>1852</v>
      </c>
      <c r="B720">
        <v>23</v>
      </c>
      <c r="D720">
        <f t="shared" si="33"/>
        <v>95</v>
      </c>
      <c r="E720" t="str">
        <f t="shared" si="34"/>
        <v>Gyulai SZC Harruckern János Technikum, Szakképző Iskola és Kollégium Épületgépészet</v>
      </c>
      <c r="F720">
        <f t="shared" si="35"/>
        <v>23</v>
      </c>
    </row>
    <row r="721" spans="1:6" x14ac:dyDescent="0.35">
      <c r="A721" t="s">
        <v>1853</v>
      </c>
      <c r="B721">
        <v>12</v>
      </c>
      <c r="D721">
        <f t="shared" si="33"/>
        <v>97</v>
      </c>
      <c r="E721" t="str">
        <f t="shared" si="34"/>
        <v>Gyulai SZC Harruckern János Technikum, Szakképző Iskola és Kollégium Fa- és bútoripar</v>
      </c>
      <c r="F721">
        <f t="shared" si="35"/>
        <v>12</v>
      </c>
    </row>
    <row r="722" spans="1:6" x14ac:dyDescent="0.35">
      <c r="A722" t="s">
        <v>1854</v>
      </c>
      <c r="B722">
        <v>13</v>
      </c>
      <c r="D722">
        <f t="shared" si="33"/>
        <v>89</v>
      </c>
      <c r="E722" t="str">
        <f t="shared" si="34"/>
        <v>Gyulai SZC Harruckern János Technikum, Szakképző Iskola és Kollégium Gépészet</v>
      </c>
      <c r="F722">
        <f t="shared" si="35"/>
        <v>13</v>
      </c>
    </row>
    <row r="723" spans="1:6" x14ac:dyDescent="0.35">
      <c r="A723" t="s">
        <v>1855</v>
      </c>
      <c r="B723">
        <v>14</v>
      </c>
      <c r="D723">
        <f t="shared" si="33"/>
        <v>105</v>
      </c>
      <c r="E723" t="str">
        <f t="shared" si="34"/>
        <v>Gyulai SZC Harruckern János Technikum, Szakképző Iskola és Kollégium Informatika és távközlés</v>
      </c>
      <c r="F723">
        <f t="shared" si="35"/>
        <v>14</v>
      </c>
    </row>
    <row r="724" spans="1:6" x14ac:dyDescent="0.35">
      <c r="A724" t="s">
        <v>1856</v>
      </c>
      <c r="B724">
        <v>26</v>
      </c>
      <c r="D724">
        <f t="shared" si="33"/>
        <v>93</v>
      </c>
      <c r="E724" t="str">
        <f t="shared" si="34"/>
        <v>Gyulai SZC Harruckern János Technikum, Szakképző Iskola és Kollégium Kereskedelem</v>
      </c>
      <c r="F724">
        <f t="shared" si="35"/>
        <v>26</v>
      </c>
    </row>
    <row r="725" spans="1:6" x14ac:dyDescent="0.35">
      <c r="A725" t="s">
        <v>1857</v>
      </c>
      <c r="B725">
        <v>36</v>
      </c>
      <c r="D725">
        <f t="shared" si="33"/>
        <v>81</v>
      </c>
      <c r="E725" t="str">
        <f t="shared" si="34"/>
        <v xml:space="preserve">Gyulai SZC Harruckern János Technikum, Szakképző Iskola és Kollégium </v>
      </c>
      <c r="F725">
        <f t="shared" si="35"/>
        <v>36</v>
      </c>
    </row>
    <row r="726" spans="1:6" x14ac:dyDescent="0.35">
      <c r="A726" t="s">
        <v>1858</v>
      </c>
      <c r="B726">
        <v>40</v>
      </c>
      <c r="D726">
        <f t="shared" si="33"/>
        <v>106</v>
      </c>
      <c r="E726" t="str">
        <f t="shared" si="34"/>
        <v>Gyulai SZC Harruckern János Technikum, Szakképző Iskola és Kollégium Rendészet és közszolgálat</v>
      </c>
      <c r="F726">
        <f t="shared" si="35"/>
        <v>40</v>
      </c>
    </row>
    <row r="727" spans="1:6" x14ac:dyDescent="0.35">
      <c r="A727" t="s">
        <v>1859</v>
      </c>
      <c r="B727">
        <v>16</v>
      </c>
      <c r="D727">
        <f t="shared" si="33"/>
        <v>90</v>
      </c>
      <c r="E727" t="str">
        <f t="shared" si="34"/>
        <v>Gyulai SZC Harruckern János Technikum, Szakképző Iskola és Kollégium Szépészet</v>
      </c>
      <c r="F727">
        <f t="shared" si="35"/>
        <v>16</v>
      </c>
    </row>
    <row r="728" spans="1:6" x14ac:dyDescent="0.35">
      <c r="A728" t="s">
        <v>1860</v>
      </c>
      <c r="B728">
        <v>5</v>
      </c>
      <c r="D728">
        <f t="shared" si="33"/>
        <v>90</v>
      </c>
      <c r="E728" t="str">
        <f t="shared" si="34"/>
        <v>Gyulai SZC Harruckern János Technikum, Szakképző Iskola és Kollégium Szociális</v>
      </c>
      <c r="F728">
        <f t="shared" si="35"/>
        <v>5</v>
      </c>
    </row>
    <row r="729" spans="1:6" x14ac:dyDescent="0.35">
      <c r="A729" t="s">
        <v>1861</v>
      </c>
      <c r="B729">
        <v>42</v>
      </c>
      <c r="D729">
        <f t="shared" si="33"/>
        <v>101</v>
      </c>
      <c r="E729" t="str">
        <f t="shared" si="34"/>
        <v>Gyulai SZC Harruckern János Technikum, Szakképző Iskola és Kollégium Turizmus-vendéglátás</v>
      </c>
      <c r="F729">
        <f t="shared" si="35"/>
        <v>42</v>
      </c>
    </row>
    <row r="730" spans="1:6" x14ac:dyDescent="0.35">
      <c r="A730" t="s">
        <v>1862</v>
      </c>
      <c r="B730">
        <v>19</v>
      </c>
      <c r="D730">
        <f t="shared" si="33"/>
        <v>89</v>
      </c>
      <c r="E730" t="str">
        <f t="shared" si="34"/>
        <v>Gyulai SZC Kossuth Lajos Technikum, Szakképző Iskola és Kollégium Egészségügy</v>
      </c>
      <c r="F730">
        <f t="shared" si="35"/>
        <v>19</v>
      </c>
    </row>
    <row r="731" spans="1:6" x14ac:dyDescent="0.35">
      <c r="A731" t="s">
        <v>1863</v>
      </c>
      <c r="B731">
        <v>17</v>
      </c>
      <c r="D731">
        <f t="shared" si="33"/>
        <v>108</v>
      </c>
      <c r="E731" t="str">
        <f t="shared" si="34"/>
        <v>Gyulai SZC Kossuth Lajos Technikum, Szakképző Iskola és Kollégium Elektronika és elektrotechnika</v>
      </c>
      <c r="F731">
        <f t="shared" si="35"/>
        <v>17</v>
      </c>
    </row>
    <row r="732" spans="1:6" x14ac:dyDescent="0.35">
      <c r="A732" t="s">
        <v>1864</v>
      </c>
      <c r="B732">
        <v>6</v>
      </c>
      <c r="D732">
        <f t="shared" si="33"/>
        <v>85</v>
      </c>
      <c r="E732" t="str">
        <f t="shared" si="34"/>
        <v>Gyulai SZC Kossuth Lajos Technikum, Szakképző Iskola és Kollégium Előkész</v>
      </c>
      <c r="F732">
        <f t="shared" si="35"/>
        <v>6</v>
      </c>
    </row>
    <row r="733" spans="1:6" x14ac:dyDescent="0.35">
      <c r="A733" t="s">
        <v>1865</v>
      </c>
      <c r="B733">
        <v>29</v>
      </c>
      <c r="D733">
        <f t="shared" si="33"/>
        <v>87</v>
      </c>
      <c r="E733" t="str">
        <f t="shared" si="34"/>
        <v>Gyulai SZC Kossuth Lajos Technikum, Szakképző Iskola és Kollégium Építőipar</v>
      </c>
      <c r="F733">
        <f t="shared" si="35"/>
        <v>29</v>
      </c>
    </row>
    <row r="734" spans="1:6" x14ac:dyDescent="0.35">
      <c r="A734" t="s">
        <v>1866</v>
      </c>
      <c r="B734">
        <v>11</v>
      </c>
      <c r="D734">
        <f t="shared" si="33"/>
        <v>94</v>
      </c>
      <c r="E734" t="str">
        <f t="shared" si="34"/>
        <v>Gyulai SZC Kossuth Lajos Technikum, Szakképző Iskola és Kollégium Fa- és bútoripar</v>
      </c>
      <c r="F734">
        <f t="shared" si="35"/>
        <v>11</v>
      </c>
    </row>
    <row r="735" spans="1:6" x14ac:dyDescent="0.35">
      <c r="A735" t="s">
        <v>1867</v>
      </c>
      <c r="B735">
        <v>26</v>
      </c>
      <c r="D735">
        <f t="shared" si="33"/>
        <v>104</v>
      </c>
      <c r="E735" t="str">
        <f t="shared" si="34"/>
        <v>Gyulai SZC Kossuth Lajos Technikum, Szakképző Iskola és Kollégium Gazdálkodás és menedzsment</v>
      </c>
      <c r="F735">
        <f t="shared" si="35"/>
        <v>26</v>
      </c>
    </row>
    <row r="736" spans="1:6" x14ac:dyDescent="0.35">
      <c r="A736" t="s">
        <v>1868</v>
      </c>
      <c r="B736">
        <v>88</v>
      </c>
      <c r="D736">
        <f t="shared" si="33"/>
        <v>86</v>
      </c>
      <c r="E736" t="str">
        <f t="shared" si="34"/>
        <v>Gyulai SZC Kossuth Lajos Technikum, Szakképző Iskola és Kollégium Gépészet</v>
      </c>
      <c r="F736">
        <f t="shared" si="35"/>
        <v>88</v>
      </c>
    </row>
    <row r="737" spans="1:6" x14ac:dyDescent="0.35">
      <c r="A737" t="s">
        <v>1869</v>
      </c>
      <c r="B737">
        <v>27</v>
      </c>
      <c r="D737">
        <f t="shared" si="33"/>
        <v>102</v>
      </c>
      <c r="E737" t="str">
        <f t="shared" si="34"/>
        <v>Gyulai SZC Kossuth Lajos Technikum, Szakképző Iskola és Kollégium Informatika és távközlés</v>
      </c>
      <c r="F737">
        <f t="shared" si="35"/>
        <v>27</v>
      </c>
    </row>
    <row r="738" spans="1:6" x14ac:dyDescent="0.35">
      <c r="A738" t="s">
        <v>1870</v>
      </c>
      <c r="B738">
        <v>60</v>
      </c>
      <c r="D738">
        <f t="shared" si="33"/>
        <v>90</v>
      </c>
      <c r="E738" t="str">
        <f t="shared" si="34"/>
        <v>Gyulai SZC Kossuth Lajos Technikum, Szakképző Iskola és Kollégium Kereskedelem</v>
      </c>
      <c r="F738">
        <f t="shared" si="35"/>
        <v>60</v>
      </c>
    </row>
    <row r="739" spans="1:6" x14ac:dyDescent="0.35">
      <c r="A739" t="s">
        <v>1871</v>
      </c>
      <c r="B739">
        <v>17</v>
      </c>
      <c r="D739">
        <f t="shared" si="33"/>
        <v>78</v>
      </c>
      <c r="E739" t="str">
        <f t="shared" si="34"/>
        <v xml:space="preserve">Gyulai SZC Kossuth Lajos Technikum, Szakképző Iskola és Kollégium </v>
      </c>
      <c r="F739">
        <f t="shared" si="35"/>
        <v>17</v>
      </c>
    </row>
    <row r="740" spans="1:6" x14ac:dyDescent="0.35">
      <c r="A740" t="s">
        <v>1872</v>
      </c>
      <c r="B740">
        <v>72</v>
      </c>
      <c r="D740">
        <f t="shared" si="33"/>
        <v>103</v>
      </c>
      <c r="E740" t="str">
        <f t="shared" si="34"/>
        <v>Gyulai SZC Kossuth Lajos Technikum, Szakképző Iskola és Kollégium Rendészet és közszolgálat</v>
      </c>
      <c r="F740">
        <f t="shared" si="35"/>
        <v>72</v>
      </c>
    </row>
    <row r="741" spans="1:6" x14ac:dyDescent="0.35">
      <c r="A741" t="s">
        <v>1873</v>
      </c>
      <c r="B741">
        <v>38</v>
      </c>
      <c r="D741">
        <f t="shared" si="33"/>
        <v>87</v>
      </c>
      <c r="E741" t="str">
        <f t="shared" si="34"/>
        <v>Gyulai SZC Kossuth Lajos Technikum, Szakképző Iskola és Kollégium Szépészet</v>
      </c>
      <c r="F741">
        <f t="shared" si="35"/>
        <v>38</v>
      </c>
    </row>
    <row r="742" spans="1:6" x14ac:dyDescent="0.35">
      <c r="A742" t="s">
        <v>1874</v>
      </c>
      <c r="B742">
        <v>18</v>
      </c>
      <c r="D742">
        <f t="shared" si="33"/>
        <v>87</v>
      </c>
      <c r="E742" t="str">
        <f t="shared" si="34"/>
        <v>Gyulai SZC Kossuth Lajos Technikum, Szakképző Iskola és Kollégium Szociális</v>
      </c>
      <c r="F742">
        <f t="shared" si="35"/>
        <v>18</v>
      </c>
    </row>
    <row r="743" spans="1:6" x14ac:dyDescent="0.35">
      <c r="A743" t="s">
        <v>1875</v>
      </c>
      <c r="B743">
        <v>104</v>
      </c>
      <c r="D743">
        <f t="shared" si="33"/>
        <v>98</v>
      </c>
      <c r="E743" t="str">
        <f t="shared" si="34"/>
        <v>Gyulai SZC Kossuth Lajos Technikum, Szakképző Iskola és Kollégium Turizmus-vendéglátás</v>
      </c>
      <c r="F743">
        <f t="shared" si="35"/>
        <v>104</v>
      </c>
    </row>
    <row r="744" spans="1:6" x14ac:dyDescent="0.35">
      <c r="A744" t="s">
        <v>1876</v>
      </c>
      <c r="B744">
        <v>7</v>
      </c>
      <c r="D744">
        <f t="shared" si="33"/>
        <v>93</v>
      </c>
      <c r="E744" t="str">
        <f t="shared" si="34"/>
        <v>Gyulai SZC Székely Mihály Technikum, Szakképző Iskola és Kollégium Élelmiszeripar</v>
      </c>
      <c r="F744">
        <f t="shared" si="35"/>
        <v>7</v>
      </c>
    </row>
    <row r="745" spans="1:6" x14ac:dyDescent="0.35">
      <c r="A745" t="s">
        <v>1877</v>
      </c>
      <c r="B745">
        <v>9</v>
      </c>
      <c r="D745">
        <f t="shared" si="33"/>
        <v>86</v>
      </c>
      <c r="E745" t="str">
        <f t="shared" si="34"/>
        <v>Gyulai SZC Székely Mihály Technikum, Szakképző Iskola és Kollégium Előkész</v>
      </c>
      <c r="F745">
        <f t="shared" si="35"/>
        <v>9</v>
      </c>
    </row>
    <row r="746" spans="1:6" x14ac:dyDescent="0.35">
      <c r="A746" t="s">
        <v>1878</v>
      </c>
      <c r="B746">
        <v>15</v>
      </c>
      <c r="D746">
        <f t="shared" si="33"/>
        <v>88</v>
      </c>
      <c r="E746" t="str">
        <f t="shared" si="34"/>
        <v>Gyulai SZC Székely Mihály Technikum, Szakképző Iskola és Kollégium Építőipar</v>
      </c>
      <c r="F746">
        <f t="shared" si="35"/>
        <v>15</v>
      </c>
    </row>
    <row r="747" spans="1:6" x14ac:dyDescent="0.35">
      <c r="A747" t="s">
        <v>1879</v>
      </c>
      <c r="B747">
        <v>26</v>
      </c>
      <c r="D747">
        <f t="shared" si="33"/>
        <v>95</v>
      </c>
      <c r="E747" t="str">
        <f t="shared" si="34"/>
        <v>Gyulai SZC Székely Mihály Technikum, Szakképző Iskola és Kollégium Fa- és bútoripar</v>
      </c>
      <c r="F747">
        <f t="shared" si="35"/>
        <v>26</v>
      </c>
    </row>
    <row r="748" spans="1:6" x14ac:dyDescent="0.35">
      <c r="A748" t="s">
        <v>1880</v>
      </c>
      <c r="B748">
        <v>23</v>
      </c>
      <c r="D748">
        <f t="shared" si="33"/>
        <v>105</v>
      </c>
      <c r="E748" t="str">
        <f t="shared" si="34"/>
        <v>Gyulai SZC Székely Mihály Technikum, Szakképző Iskola és Kollégium Gazdálkodás és menedzsment</v>
      </c>
      <c r="F748">
        <f t="shared" si="35"/>
        <v>23</v>
      </c>
    </row>
    <row r="749" spans="1:6" x14ac:dyDescent="0.35">
      <c r="A749" t="s">
        <v>1881</v>
      </c>
      <c r="B749">
        <v>46</v>
      </c>
      <c r="D749">
        <f t="shared" si="33"/>
        <v>103</v>
      </c>
      <c r="E749" t="str">
        <f t="shared" si="34"/>
        <v>Gyulai SZC Székely Mihály Technikum, Szakképző Iskola és Kollégium Informatika és távközlés</v>
      </c>
      <c r="F749">
        <f t="shared" si="35"/>
        <v>46</v>
      </c>
    </row>
    <row r="750" spans="1:6" x14ac:dyDescent="0.35">
      <c r="A750" t="s">
        <v>1882</v>
      </c>
      <c r="B750">
        <v>33</v>
      </c>
      <c r="D750">
        <f t="shared" si="33"/>
        <v>91</v>
      </c>
      <c r="E750" t="str">
        <f t="shared" si="34"/>
        <v>Gyulai SZC Székely Mihály Technikum, Szakképző Iskola és Kollégium Kereskedelem</v>
      </c>
      <c r="F750">
        <f t="shared" si="35"/>
        <v>33</v>
      </c>
    </row>
    <row r="751" spans="1:6" x14ac:dyDescent="0.35">
      <c r="A751" t="s">
        <v>1883</v>
      </c>
      <c r="B751">
        <v>6</v>
      </c>
      <c r="D751">
        <f t="shared" si="33"/>
        <v>105</v>
      </c>
      <c r="E751" t="str">
        <f t="shared" si="34"/>
        <v>Gyulai SZC Székely Mihály Technikum, Szakképző Iskola és Kollégium Környezetvédelem és vízügy</v>
      </c>
      <c r="F751">
        <f t="shared" si="35"/>
        <v>6</v>
      </c>
    </row>
    <row r="752" spans="1:6" x14ac:dyDescent="0.35">
      <c r="A752" t="s">
        <v>1884</v>
      </c>
      <c r="B752">
        <v>8</v>
      </c>
      <c r="D752">
        <f t="shared" si="33"/>
        <v>70</v>
      </c>
      <c r="E752" t="str">
        <f t="shared" si="34"/>
        <v>Gyulai SZC Székely Mihály Technikum, Szakképző Iskola és K</v>
      </c>
      <c r="F752">
        <f t="shared" si="35"/>
        <v>8</v>
      </c>
    </row>
    <row r="753" spans="1:6" x14ac:dyDescent="0.35">
      <c r="A753" t="s">
        <v>1885</v>
      </c>
      <c r="B753">
        <v>38</v>
      </c>
      <c r="D753">
        <f t="shared" si="33"/>
        <v>88</v>
      </c>
      <c r="E753" t="str">
        <f t="shared" si="34"/>
        <v>Gyulai SZC Székely Mihály Technikum, Szakképző Iskola és Kollégium Szépészet</v>
      </c>
      <c r="F753">
        <f t="shared" si="35"/>
        <v>38</v>
      </c>
    </row>
    <row r="754" spans="1:6" x14ac:dyDescent="0.35">
      <c r="A754" t="s">
        <v>1886</v>
      </c>
      <c r="B754">
        <v>5</v>
      </c>
      <c r="D754">
        <f t="shared" si="33"/>
        <v>88</v>
      </c>
      <c r="E754" t="str">
        <f t="shared" si="34"/>
        <v>Gyulai SZC Székely Mihály Technikum, Szakképző Iskola és Kollégium Szociális</v>
      </c>
      <c r="F754">
        <f t="shared" si="35"/>
        <v>5</v>
      </c>
    </row>
    <row r="755" spans="1:6" x14ac:dyDescent="0.35">
      <c r="A755" t="s">
        <v>1887</v>
      </c>
      <c r="B755">
        <v>130</v>
      </c>
      <c r="D755">
        <f t="shared" si="33"/>
        <v>99</v>
      </c>
      <c r="E755" t="str">
        <f t="shared" si="34"/>
        <v>Gyulai SZC Székely Mihály Technikum, Szakképző Iskola és Kollégium Turizmus-vendéglátás</v>
      </c>
      <c r="F755">
        <f t="shared" si="35"/>
        <v>130</v>
      </c>
    </row>
    <row r="756" spans="1:6" x14ac:dyDescent="0.35">
      <c r="A756" t="s">
        <v>1888</v>
      </c>
      <c r="B756">
        <v>67</v>
      </c>
      <c r="D756">
        <f t="shared" si="33"/>
        <v>75</v>
      </c>
      <c r="E756" t="str">
        <f t="shared" si="34"/>
        <v>Gyulai SZC Szigeti Endre Technikum és Szakképző Iskola Gépészet</v>
      </c>
      <c r="F756">
        <f t="shared" si="35"/>
        <v>67</v>
      </c>
    </row>
    <row r="757" spans="1:6" x14ac:dyDescent="0.35">
      <c r="A757" t="s">
        <v>1889</v>
      </c>
      <c r="B757">
        <v>89</v>
      </c>
      <c r="D757">
        <f t="shared" si="33"/>
        <v>91</v>
      </c>
      <c r="E757" t="str">
        <f t="shared" si="34"/>
        <v>Gyulai SZC Szigeti Endre Technikum és Szakképző Iskola Informatika és távközlés</v>
      </c>
      <c r="F757">
        <f t="shared" si="35"/>
        <v>89</v>
      </c>
    </row>
    <row r="758" spans="1:6" x14ac:dyDescent="0.35">
      <c r="A758" t="s">
        <v>1890</v>
      </c>
      <c r="B758">
        <v>12</v>
      </c>
      <c r="D758">
        <f t="shared" si="33"/>
        <v>79</v>
      </c>
      <c r="E758" t="str">
        <f t="shared" si="34"/>
        <v>Gyulai SZC Szigeti Endre Technikum és Szakképző Iskola Kereskedelem</v>
      </c>
      <c r="F758">
        <f t="shared" si="35"/>
        <v>12</v>
      </c>
    </row>
    <row r="759" spans="1:6" x14ac:dyDescent="0.35">
      <c r="A759" t="s">
        <v>1891</v>
      </c>
      <c r="B759">
        <v>13</v>
      </c>
      <c r="D759">
        <f t="shared" si="33"/>
        <v>74</v>
      </c>
      <c r="E759" t="str">
        <f t="shared" si="34"/>
        <v>Gyulai SZC Szigeti Endre Technikum és Szakképző Iskola Kreatív</v>
      </c>
      <c r="F759">
        <f t="shared" si="35"/>
        <v>13</v>
      </c>
    </row>
    <row r="760" spans="1:6" x14ac:dyDescent="0.35">
      <c r="A760" t="s">
        <v>1892</v>
      </c>
      <c r="B760">
        <v>8</v>
      </c>
      <c r="D760">
        <f t="shared" si="33"/>
        <v>76</v>
      </c>
      <c r="E760" t="str">
        <f t="shared" si="34"/>
        <v>Gyulai SZC Szigeti Endre Technikum és Szakképző Iskola Szociális</v>
      </c>
      <c r="F760">
        <f t="shared" si="35"/>
        <v>8</v>
      </c>
    </row>
    <row r="761" spans="1:6" x14ac:dyDescent="0.35">
      <c r="A761" t="s">
        <v>1893</v>
      </c>
      <c r="B761">
        <v>32</v>
      </c>
      <c r="D761">
        <f t="shared" si="33"/>
        <v>120</v>
      </c>
      <c r="E761" t="str">
        <f t="shared" si="34"/>
        <v>Heves Megyei SZC Bornemissza Gergely Technikum, Szakképző Iskola és Kollégium Elektronika és elektrotechnika</v>
      </c>
      <c r="F761">
        <f t="shared" si="35"/>
        <v>32</v>
      </c>
    </row>
    <row r="762" spans="1:6" x14ac:dyDescent="0.35">
      <c r="A762" t="s">
        <v>1894</v>
      </c>
      <c r="B762">
        <v>60</v>
      </c>
      <c r="D762">
        <f t="shared" si="33"/>
        <v>99</v>
      </c>
      <c r="E762" t="str">
        <f t="shared" si="34"/>
        <v>Heves Megyei SZC Bornemissza Gergely Technikum, Szakképző Iskola és Kollégium Építőipar</v>
      </c>
      <c r="F762">
        <f t="shared" si="35"/>
        <v>60</v>
      </c>
    </row>
    <row r="763" spans="1:6" x14ac:dyDescent="0.35">
      <c r="A763" t="s">
        <v>1895</v>
      </c>
      <c r="B763">
        <v>32</v>
      </c>
      <c r="D763">
        <f t="shared" si="33"/>
        <v>104</v>
      </c>
      <c r="E763" t="str">
        <f t="shared" si="34"/>
        <v>Heves Megyei SZC Bornemissza Gergely Technikum, Szakképző Iskola és Kollégium Épületgépészet</v>
      </c>
      <c r="F763">
        <f t="shared" si="35"/>
        <v>32</v>
      </c>
    </row>
    <row r="764" spans="1:6" x14ac:dyDescent="0.35">
      <c r="A764" t="s">
        <v>1896</v>
      </c>
      <c r="B764">
        <v>26</v>
      </c>
      <c r="D764">
        <f t="shared" si="33"/>
        <v>106</v>
      </c>
      <c r="E764" t="str">
        <f t="shared" si="34"/>
        <v>Heves Megyei SZC Bornemissza Gergely Technikum, Szakképző Iskola és Kollégium Fa- és bútoripar</v>
      </c>
      <c r="F764">
        <f t="shared" si="35"/>
        <v>26</v>
      </c>
    </row>
    <row r="765" spans="1:6" x14ac:dyDescent="0.35">
      <c r="A765" t="s">
        <v>1897</v>
      </c>
      <c r="B765">
        <v>110</v>
      </c>
      <c r="D765">
        <f t="shared" si="33"/>
        <v>98</v>
      </c>
      <c r="E765" t="str">
        <f t="shared" si="34"/>
        <v>Heves Megyei SZC Bornemissza Gergely Technikum, Szakképző Iskola és Kollégium Gépészet</v>
      </c>
      <c r="F765">
        <f t="shared" si="35"/>
        <v>110</v>
      </c>
    </row>
    <row r="766" spans="1:6" x14ac:dyDescent="0.35">
      <c r="A766" t="s">
        <v>1898</v>
      </c>
      <c r="B766">
        <v>2</v>
      </c>
      <c r="D766">
        <f t="shared" si="33"/>
        <v>97</v>
      </c>
      <c r="E766" t="str">
        <f t="shared" si="34"/>
        <v>Heves Megyei SZC Bornemissza Gergely Technikum, Szakképző Iskola és Kollégium Kreatív</v>
      </c>
      <c r="F766">
        <f t="shared" si="35"/>
        <v>2</v>
      </c>
    </row>
    <row r="767" spans="1:6" x14ac:dyDescent="0.35">
      <c r="A767" t="s">
        <v>1899</v>
      </c>
      <c r="B767">
        <v>5</v>
      </c>
      <c r="D767">
        <f t="shared" si="33"/>
        <v>90</v>
      </c>
      <c r="E767" t="str">
        <f t="shared" si="34"/>
        <v xml:space="preserve">Heves Megyei SZC Bornemissza Gergely Technikum, Szakképző Iskola és Kollégium </v>
      </c>
      <c r="F767">
        <f t="shared" si="35"/>
        <v>5</v>
      </c>
    </row>
    <row r="768" spans="1:6" x14ac:dyDescent="0.35">
      <c r="A768" t="s">
        <v>1900</v>
      </c>
      <c r="B768">
        <v>209</v>
      </c>
      <c r="D768">
        <f t="shared" si="33"/>
        <v>123</v>
      </c>
      <c r="E768" t="str">
        <f t="shared" si="34"/>
        <v>Heves Megyei SZC Bornemissza Gergely Technikum, Szakképző Iskola és Kollégium Specializált gép- és járműgyártás</v>
      </c>
      <c r="F768">
        <f t="shared" si="35"/>
        <v>209</v>
      </c>
    </row>
    <row r="769" spans="1:6" x14ac:dyDescent="0.35">
      <c r="A769" t="s">
        <v>1901</v>
      </c>
      <c r="B769">
        <v>40</v>
      </c>
      <c r="D769">
        <f t="shared" si="33"/>
        <v>97</v>
      </c>
      <c r="E769" t="str">
        <f t="shared" si="34"/>
        <v>Heves Megyei SZC Damjanich János Technikum, Szakképző Iskola és Kollégium Egészségügy</v>
      </c>
      <c r="F769">
        <f t="shared" si="35"/>
        <v>40</v>
      </c>
    </row>
    <row r="770" spans="1:6" x14ac:dyDescent="0.35">
      <c r="A770" t="s">
        <v>1902</v>
      </c>
      <c r="B770">
        <v>64</v>
      </c>
      <c r="D770">
        <f t="shared" si="33"/>
        <v>116</v>
      </c>
      <c r="E770" t="str">
        <f t="shared" si="34"/>
        <v>Heves Megyei SZC Damjanich János Technikum, Szakképző Iskola és Kollégium Elektronika és elektrotechnika</v>
      </c>
      <c r="F770">
        <f t="shared" si="35"/>
        <v>64</v>
      </c>
    </row>
    <row r="771" spans="1:6" x14ac:dyDescent="0.35">
      <c r="A771" t="s">
        <v>1903</v>
      </c>
      <c r="B771">
        <v>30</v>
      </c>
      <c r="D771">
        <f t="shared" si="33"/>
        <v>100</v>
      </c>
      <c r="E771" t="str">
        <f t="shared" si="34"/>
        <v>Heves Megyei SZC Damjanich János Technikum, Szakképző Iskola és Kollégium Élelmiszeripar</v>
      </c>
      <c r="F771">
        <f t="shared" si="35"/>
        <v>30</v>
      </c>
    </row>
    <row r="772" spans="1:6" x14ac:dyDescent="0.35">
      <c r="A772" t="s">
        <v>1904</v>
      </c>
      <c r="B772">
        <v>66</v>
      </c>
      <c r="D772">
        <f t="shared" ref="D772:D835" si="36">LEN(A772)</f>
        <v>95</v>
      </c>
      <c r="E772" t="str">
        <f t="shared" ref="E772:E835" si="37">LEFT(A772,D772-12)</f>
        <v>Heves Megyei SZC Damjanich János Technikum, Szakképző Iskola és Kollégium Építőipar</v>
      </c>
      <c r="F772">
        <f t="shared" ref="F772:F835" si="38">B772</f>
        <v>66</v>
      </c>
    </row>
    <row r="773" spans="1:6" x14ac:dyDescent="0.35">
      <c r="A773" t="s">
        <v>1905</v>
      </c>
      <c r="B773">
        <v>23</v>
      </c>
      <c r="D773">
        <f t="shared" si="36"/>
        <v>100</v>
      </c>
      <c r="E773" t="str">
        <f t="shared" si="37"/>
        <v>Heves Megyei SZC Damjanich János Technikum, Szakképző Iskola és Kollégium Épületgépészet</v>
      </c>
      <c r="F773">
        <f t="shared" si="38"/>
        <v>23</v>
      </c>
    </row>
    <row r="774" spans="1:6" x14ac:dyDescent="0.35">
      <c r="A774" t="s">
        <v>1906</v>
      </c>
      <c r="B774">
        <v>23</v>
      </c>
      <c r="D774">
        <f t="shared" si="36"/>
        <v>102</v>
      </c>
      <c r="E774" t="str">
        <f t="shared" si="37"/>
        <v>Heves Megyei SZC Damjanich János Technikum, Szakképző Iskola és Kollégium Fa- és bútoripar</v>
      </c>
      <c r="F774">
        <f t="shared" si="38"/>
        <v>23</v>
      </c>
    </row>
    <row r="775" spans="1:6" x14ac:dyDescent="0.35">
      <c r="A775" t="s">
        <v>1907</v>
      </c>
      <c r="B775">
        <v>53</v>
      </c>
      <c r="D775">
        <f t="shared" si="36"/>
        <v>94</v>
      </c>
      <c r="E775" t="str">
        <f t="shared" si="37"/>
        <v>Heves Megyei SZC Damjanich János Technikum, Szakképző Iskola és Kollégium Gépészet</v>
      </c>
      <c r="F775">
        <f t="shared" si="38"/>
        <v>53</v>
      </c>
    </row>
    <row r="776" spans="1:6" x14ac:dyDescent="0.35">
      <c r="A776" t="s">
        <v>1908</v>
      </c>
      <c r="B776">
        <v>55</v>
      </c>
      <c r="D776">
        <f t="shared" si="36"/>
        <v>110</v>
      </c>
      <c r="E776" t="str">
        <f t="shared" si="37"/>
        <v>Heves Megyei SZC Damjanich János Technikum, Szakképző Iskola és Kollégium Informatika és távközlés</v>
      </c>
      <c r="F776">
        <f t="shared" si="38"/>
        <v>55</v>
      </c>
    </row>
    <row r="777" spans="1:6" x14ac:dyDescent="0.35">
      <c r="A777" t="s">
        <v>1909</v>
      </c>
      <c r="B777">
        <v>57</v>
      </c>
      <c r="D777">
        <f t="shared" si="36"/>
        <v>98</v>
      </c>
      <c r="E777" t="str">
        <f t="shared" si="37"/>
        <v>Heves Megyei SZC Damjanich János Technikum, Szakképző Iskola és Kollégium Kereskedelem</v>
      </c>
      <c r="F777">
        <f t="shared" si="38"/>
        <v>57</v>
      </c>
    </row>
    <row r="778" spans="1:6" x14ac:dyDescent="0.35">
      <c r="A778" t="s">
        <v>1910</v>
      </c>
      <c r="B778">
        <v>93</v>
      </c>
      <c r="D778">
        <f t="shared" si="36"/>
        <v>115</v>
      </c>
      <c r="E778" t="str">
        <f t="shared" si="37"/>
        <v>Heves Megyei SZC Damjanich János Technikum, Szakképző Iskola és Kollégium Közlekedés és szállítmányozás</v>
      </c>
      <c r="F778">
        <f t="shared" si="38"/>
        <v>93</v>
      </c>
    </row>
    <row r="779" spans="1:6" x14ac:dyDescent="0.35">
      <c r="A779" t="s">
        <v>1911</v>
      </c>
      <c r="B779">
        <v>171</v>
      </c>
      <c r="D779">
        <f t="shared" si="36"/>
        <v>119</v>
      </c>
      <c r="E779" t="str">
        <f t="shared" si="37"/>
        <v>Heves Megyei SZC Damjanich János Technikum, Szakképző Iskola és Kollégium Specializált gép- és járműgyártás</v>
      </c>
      <c r="F779">
        <f t="shared" si="38"/>
        <v>171</v>
      </c>
    </row>
    <row r="780" spans="1:6" x14ac:dyDescent="0.35">
      <c r="A780" t="s">
        <v>1912</v>
      </c>
      <c r="B780">
        <v>34</v>
      </c>
      <c r="D780">
        <f t="shared" si="36"/>
        <v>106</v>
      </c>
      <c r="E780" t="str">
        <f t="shared" si="37"/>
        <v>Heves Megyei SZC Damjanich János Technikum, Szakképző Iskola és Kollégium Turizmus-vendéglátás</v>
      </c>
      <c r="F780">
        <f t="shared" si="38"/>
        <v>34</v>
      </c>
    </row>
    <row r="781" spans="1:6" x14ac:dyDescent="0.35">
      <c r="A781" t="s">
        <v>1913</v>
      </c>
      <c r="B781">
        <v>9</v>
      </c>
      <c r="D781">
        <f t="shared" si="36"/>
        <v>114</v>
      </c>
      <c r="E781" t="str">
        <f t="shared" si="37"/>
        <v>Heves Megyei SZC József Attila Technikum, Szakképző Iskola és Kollégium Elektronika és elektrotechnika</v>
      </c>
      <c r="F781">
        <f t="shared" si="38"/>
        <v>9</v>
      </c>
    </row>
    <row r="782" spans="1:6" x14ac:dyDescent="0.35">
      <c r="A782" t="s">
        <v>1914</v>
      </c>
      <c r="B782">
        <v>6</v>
      </c>
      <c r="D782">
        <f t="shared" si="36"/>
        <v>98</v>
      </c>
      <c r="E782" t="str">
        <f t="shared" si="37"/>
        <v>Heves Megyei SZC József Attila Technikum, Szakképző Iskola és Kollégium Élelmiszeripar</v>
      </c>
      <c r="F782">
        <f t="shared" si="38"/>
        <v>6</v>
      </c>
    </row>
    <row r="783" spans="1:6" x14ac:dyDescent="0.35">
      <c r="A783" t="s">
        <v>1915</v>
      </c>
      <c r="B783">
        <v>48</v>
      </c>
      <c r="D783">
        <f t="shared" si="36"/>
        <v>93</v>
      </c>
      <c r="E783" t="str">
        <f t="shared" si="37"/>
        <v>Heves Megyei SZC József Attila Technikum, Szakképző Iskola és Kollégium Építőipar</v>
      </c>
      <c r="F783">
        <f t="shared" si="38"/>
        <v>48</v>
      </c>
    </row>
    <row r="784" spans="1:6" x14ac:dyDescent="0.35">
      <c r="A784" t="s">
        <v>1916</v>
      </c>
      <c r="B784">
        <v>84</v>
      </c>
      <c r="D784">
        <f t="shared" si="36"/>
        <v>92</v>
      </c>
      <c r="E784" t="str">
        <f t="shared" si="37"/>
        <v>Heves Megyei SZC József Attila Technikum, Szakképző Iskola és Kollégium Gépészet</v>
      </c>
      <c r="F784">
        <f t="shared" si="38"/>
        <v>84</v>
      </c>
    </row>
    <row r="785" spans="1:6" x14ac:dyDescent="0.35">
      <c r="A785" t="s">
        <v>1917</v>
      </c>
      <c r="B785">
        <v>51</v>
      </c>
      <c r="D785">
        <f t="shared" si="36"/>
        <v>108</v>
      </c>
      <c r="E785" t="str">
        <f t="shared" si="37"/>
        <v>Heves Megyei SZC József Attila Technikum, Szakképző Iskola és Kollégium Informatika és távközlés</v>
      </c>
      <c r="F785">
        <f t="shared" si="38"/>
        <v>51</v>
      </c>
    </row>
    <row r="786" spans="1:6" x14ac:dyDescent="0.35">
      <c r="A786" t="s">
        <v>1918</v>
      </c>
      <c r="B786">
        <v>5</v>
      </c>
      <c r="D786">
        <f t="shared" si="36"/>
        <v>84</v>
      </c>
      <c r="E786" t="str">
        <f t="shared" si="37"/>
        <v xml:space="preserve">Heves Megyei SZC József Attila Technikum, Szakképző Iskola és Kollégium </v>
      </c>
      <c r="F786">
        <f t="shared" si="38"/>
        <v>5</v>
      </c>
    </row>
    <row r="787" spans="1:6" x14ac:dyDescent="0.35">
      <c r="A787" t="s">
        <v>1919</v>
      </c>
      <c r="B787">
        <v>66</v>
      </c>
      <c r="D787">
        <f t="shared" si="36"/>
        <v>93</v>
      </c>
      <c r="E787" t="str">
        <f t="shared" si="37"/>
        <v>Heves Megyei SZC József Attila Technikum, Szakképző Iskola és Kollégium Szépészet</v>
      </c>
      <c r="F787">
        <f t="shared" si="38"/>
        <v>66</v>
      </c>
    </row>
    <row r="788" spans="1:6" x14ac:dyDescent="0.35">
      <c r="A788" t="s">
        <v>1920</v>
      </c>
      <c r="B788">
        <v>21</v>
      </c>
      <c r="D788">
        <f t="shared" si="36"/>
        <v>92</v>
      </c>
      <c r="E788" t="str">
        <f t="shared" si="37"/>
        <v>Heves Megyei SZC József Attila Technikum, Szakképző Iskola és Kollégium Vegyipar</v>
      </c>
      <c r="F788">
        <f t="shared" si="38"/>
        <v>21</v>
      </c>
    </row>
    <row r="789" spans="1:6" x14ac:dyDescent="0.35">
      <c r="A789" t="s">
        <v>1921</v>
      </c>
      <c r="B789">
        <v>148</v>
      </c>
      <c r="D789">
        <f t="shared" si="36"/>
        <v>109</v>
      </c>
      <c r="E789" t="str">
        <f t="shared" si="37"/>
        <v>Heves Megyei SZC Kossuth Zsuzsanna Technikum, Szakképző Iskola, Kollégium és Könyvtár Egészségügy</v>
      </c>
      <c r="F789">
        <f t="shared" si="38"/>
        <v>148</v>
      </c>
    </row>
    <row r="790" spans="1:6" x14ac:dyDescent="0.35">
      <c r="A790" t="s">
        <v>1922</v>
      </c>
      <c r="B790">
        <v>199</v>
      </c>
      <c r="D790">
        <f t="shared" si="36"/>
        <v>123</v>
      </c>
      <c r="E790" t="str">
        <f t="shared" si="37"/>
        <v>Heves Megyei SZC Kossuth Zsuzsanna Technikum, Szakképző Iskola, Kollégium és Könyvtár Rendészet és közszolgálat</v>
      </c>
      <c r="F790">
        <f t="shared" si="38"/>
        <v>199</v>
      </c>
    </row>
    <row r="791" spans="1:6" x14ac:dyDescent="0.35">
      <c r="A791" t="s">
        <v>1923</v>
      </c>
      <c r="B791">
        <v>142</v>
      </c>
      <c r="D791">
        <f t="shared" si="36"/>
        <v>107</v>
      </c>
      <c r="E791" t="str">
        <f t="shared" si="37"/>
        <v>Heves Megyei SZC Kossuth Zsuzsanna Technikum, Szakképző Iskola, Kollégium és Könyvtár Szociális</v>
      </c>
      <c r="F791">
        <f t="shared" si="38"/>
        <v>142</v>
      </c>
    </row>
    <row r="792" spans="1:6" x14ac:dyDescent="0.35">
      <c r="A792" t="s">
        <v>1924</v>
      </c>
      <c r="B792">
        <v>26</v>
      </c>
      <c r="D792">
        <f t="shared" si="36"/>
        <v>103</v>
      </c>
      <c r="E792" t="str">
        <f t="shared" si="37"/>
        <v>Heves Megyei SZC Március 15. Technikum, Szakképző Iskola és Kollégium Bányászat és kohászat</v>
      </c>
      <c r="F792">
        <f t="shared" si="38"/>
        <v>26</v>
      </c>
    </row>
    <row r="793" spans="1:6" x14ac:dyDescent="0.35">
      <c r="A793" t="s">
        <v>1925</v>
      </c>
      <c r="B793">
        <v>25</v>
      </c>
      <c r="D793">
        <f t="shared" si="36"/>
        <v>91</v>
      </c>
      <c r="E793" t="str">
        <f t="shared" si="37"/>
        <v>Heves Megyei SZC Március 15. Technikum, Szakképző Iskola és Kollégium Építőipar</v>
      </c>
      <c r="F793">
        <f t="shared" si="38"/>
        <v>25</v>
      </c>
    </row>
    <row r="794" spans="1:6" x14ac:dyDescent="0.35">
      <c r="A794" t="s">
        <v>1926</v>
      </c>
      <c r="B794">
        <v>29</v>
      </c>
      <c r="D794">
        <f t="shared" si="36"/>
        <v>94</v>
      </c>
      <c r="E794" t="str">
        <f t="shared" si="37"/>
        <v>Heves Megyei SZC Március 15. Technikum, Szakképző Iskola és Kollégium Kereskedelem</v>
      </c>
      <c r="F794">
        <f t="shared" si="38"/>
        <v>29</v>
      </c>
    </row>
    <row r="795" spans="1:6" x14ac:dyDescent="0.35">
      <c r="A795" t="s">
        <v>1927</v>
      </c>
      <c r="B795">
        <v>6</v>
      </c>
      <c r="D795">
        <f t="shared" si="36"/>
        <v>73</v>
      </c>
      <c r="E795" t="str">
        <f t="shared" si="37"/>
        <v>Heves Megyei SZC Március 15. Technikum, Szakképző Iskola és K</v>
      </c>
      <c r="F795">
        <f t="shared" si="38"/>
        <v>6</v>
      </c>
    </row>
    <row r="796" spans="1:6" x14ac:dyDescent="0.35">
      <c r="A796" t="s">
        <v>1928</v>
      </c>
      <c r="B796">
        <v>87</v>
      </c>
      <c r="D796">
        <f t="shared" si="36"/>
        <v>107</v>
      </c>
      <c r="E796" t="str">
        <f t="shared" si="37"/>
        <v>Heves Megyei SZC Március 15. Technikum, Szakképző Iskola és Kollégium Rendészet és közszolgálat</v>
      </c>
      <c r="F796">
        <f t="shared" si="38"/>
        <v>87</v>
      </c>
    </row>
    <row r="797" spans="1:6" x14ac:dyDescent="0.35">
      <c r="A797" t="s">
        <v>1929</v>
      </c>
      <c r="B797">
        <v>58</v>
      </c>
      <c r="D797">
        <f t="shared" si="36"/>
        <v>87</v>
      </c>
      <c r="E797" t="str">
        <f t="shared" si="37"/>
        <v>Heves Megyei SZC Március 15. Technikum, Szakképző Iskola és Kollégium Sport</v>
      </c>
      <c r="F797">
        <f t="shared" si="38"/>
        <v>58</v>
      </c>
    </row>
    <row r="798" spans="1:6" x14ac:dyDescent="0.35">
      <c r="A798" t="s">
        <v>1930</v>
      </c>
      <c r="B798">
        <v>20</v>
      </c>
      <c r="D798">
        <f t="shared" si="36"/>
        <v>91</v>
      </c>
      <c r="E798" t="str">
        <f t="shared" si="37"/>
        <v>Heves Megyei SZC Március 15. Technikum, Szakképző Iskola és Kollégium Szociális</v>
      </c>
      <c r="F798">
        <f t="shared" si="38"/>
        <v>20</v>
      </c>
    </row>
    <row r="799" spans="1:6" x14ac:dyDescent="0.35">
      <c r="A799" t="s">
        <v>1931</v>
      </c>
      <c r="B799">
        <v>152</v>
      </c>
      <c r="D799">
        <f t="shared" si="36"/>
        <v>102</v>
      </c>
      <c r="E799" t="str">
        <f t="shared" si="37"/>
        <v>Heves Megyei SZC Március 15. Technikum, Szakképző Iskola és Kollégium Turizmus-vendéglátás</v>
      </c>
      <c r="F799">
        <f t="shared" si="38"/>
        <v>152</v>
      </c>
    </row>
    <row r="800" spans="1:6" x14ac:dyDescent="0.35">
      <c r="A800" t="s">
        <v>1932</v>
      </c>
      <c r="B800">
        <v>75</v>
      </c>
      <c r="D800">
        <f t="shared" si="36"/>
        <v>83</v>
      </c>
      <c r="E800" t="str">
        <f t="shared" si="37"/>
        <v>Heves Megyei SZC Remenyik Zsigmond Technikum Gazdálkodás és menedzsment</v>
      </c>
      <c r="F800">
        <f t="shared" si="38"/>
        <v>75</v>
      </c>
    </row>
    <row r="801" spans="1:6" x14ac:dyDescent="0.35">
      <c r="A801" t="s">
        <v>1933</v>
      </c>
      <c r="B801">
        <v>88</v>
      </c>
      <c r="D801">
        <f t="shared" si="36"/>
        <v>81</v>
      </c>
      <c r="E801" t="str">
        <f t="shared" si="37"/>
        <v>Heves Megyei SZC Remenyik Zsigmond Technikum Informatika és távközlés</v>
      </c>
      <c r="F801">
        <f t="shared" si="38"/>
        <v>88</v>
      </c>
    </row>
    <row r="802" spans="1:6" x14ac:dyDescent="0.35">
      <c r="A802" t="s">
        <v>1934</v>
      </c>
      <c r="B802">
        <v>31</v>
      </c>
      <c r="D802">
        <f t="shared" si="36"/>
        <v>86</v>
      </c>
      <c r="E802" t="str">
        <f t="shared" si="37"/>
        <v>Heves Megyei SZC Remenyik Zsigmond Technikum Közlekedés és szállítmányozás</v>
      </c>
      <c r="F802">
        <f t="shared" si="38"/>
        <v>31</v>
      </c>
    </row>
    <row r="803" spans="1:6" x14ac:dyDescent="0.35">
      <c r="A803" t="s">
        <v>1935</v>
      </c>
      <c r="B803">
        <v>50</v>
      </c>
      <c r="D803">
        <f t="shared" si="36"/>
        <v>99</v>
      </c>
      <c r="E803" t="str">
        <f t="shared" si="37"/>
        <v>Heves Megyei SZC Sárvári Kálmán Technikum, Szakképző Iskola és Kollégium Élelmiszeripar</v>
      </c>
      <c r="F803">
        <f t="shared" si="38"/>
        <v>50</v>
      </c>
    </row>
    <row r="804" spans="1:6" x14ac:dyDescent="0.35">
      <c r="A804" t="s">
        <v>1936</v>
      </c>
      <c r="B804">
        <v>11</v>
      </c>
      <c r="D804">
        <f t="shared" si="36"/>
        <v>92</v>
      </c>
      <c r="E804" t="str">
        <f t="shared" si="37"/>
        <v>Heves Megyei SZC Sárvári Kálmán Technikum, Szakképző Iskola és Kollégium Előkész</v>
      </c>
      <c r="F804">
        <f t="shared" si="38"/>
        <v>11</v>
      </c>
    </row>
    <row r="805" spans="1:6" x14ac:dyDescent="0.35">
      <c r="A805" t="s">
        <v>1937</v>
      </c>
      <c r="B805">
        <v>82</v>
      </c>
      <c r="D805">
        <f t="shared" si="36"/>
        <v>97</v>
      </c>
      <c r="E805" t="str">
        <f t="shared" si="37"/>
        <v>Heves Megyei SZC Sárvári Kálmán Technikum, Szakképző Iskola és Kollégium Kereskedelem</v>
      </c>
      <c r="F805">
        <f t="shared" si="38"/>
        <v>82</v>
      </c>
    </row>
    <row r="806" spans="1:6" x14ac:dyDescent="0.35">
      <c r="A806" t="s">
        <v>1938</v>
      </c>
      <c r="B806">
        <v>11</v>
      </c>
      <c r="D806">
        <f t="shared" si="36"/>
        <v>85</v>
      </c>
      <c r="E806" t="str">
        <f t="shared" si="37"/>
        <v xml:space="preserve">Heves Megyei SZC Sárvári Kálmán Technikum, Szakképző Iskola és Kollégium </v>
      </c>
      <c r="F806">
        <f t="shared" si="38"/>
        <v>11</v>
      </c>
    </row>
    <row r="807" spans="1:6" x14ac:dyDescent="0.35">
      <c r="A807" t="s">
        <v>1939</v>
      </c>
      <c r="B807">
        <v>7</v>
      </c>
      <c r="D807">
        <f t="shared" si="36"/>
        <v>90</v>
      </c>
      <c r="E807" t="str">
        <f t="shared" si="37"/>
        <v>Heves Megyei SZC Sárvári Kálmán Technikum, Szakképző Iskola és Kollégium Sport</v>
      </c>
      <c r="F807">
        <f t="shared" si="38"/>
        <v>7</v>
      </c>
    </row>
    <row r="808" spans="1:6" x14ac:dyDescent="0.35">
      <c r="A808" t="s">
        <v>1940</v>
      </c>
      <c r="B808">
        <v>189</v>
      </c>
      <c r="D808">
        <f t="shared" si="36"/>
        <v>105</v>
      </c>
      <c r="E808" t="str">
        <f t="shared" si="37"/>
        <v>Heves Megyei SZC Sárvári Kálmán Technikum, Szakképző Iskola és Kollégium Turizmus-vendéglátás</v>
      </c>
      <c r="F808">
        <f t="shared" si="38"/>
        <v>189</v>
      </c>
    </row>
    <row r="809" spans="1:6" x14ac:dyDescent="0.35">
      <c r="A809" t="s">
        <v>1941</v>
      </c>
      <c r="B809">
        <v>11</v>
      </c>
      <c r="D809">
        <f t="shared" si="36"/>
        <v>113</v>
      </c>
      <c r="E809" t="str">
        <f t="shared" si="37"/>
        <v>Heves Megyei SZC Szent Lőrinc Vendéglátó és Idegenforgalmi Technikum és Szakképző Iskola Kereskedelem</v>
      </c>
      <c r="F809">
        <f t="shared" si="38"/>
        <v>11</v>
      </c>
    </row>
    <row r="810" spans="1:6" x14ac:dyDescent="0.35">
      <c r="A810" t="s">
        <v>1942</v>
      </c>
      <c r="B810">
        <v>192</v>
      </c>
      <c r="D810">
        <f t="shared" si="36"/>
        <v>110</v>
      </c>
      <c r="E810" t="str">
        <f t="shared" si="37"/>
        <v>Heves Megyei SZC Szent Lőrinc Vendéglátó és Idegenforgalmi Technikum és Szakképző Iskola Szépészet</v>
      </c>
      <c r="F810">
        <f t="shared" si="38"/>
        <v>192</v>
      </c>
    </row>
    <row r="811" spans="1:6" x14ac:dyDescent="0.35">
      <c r="A811" t="s">
        <v>1943</v>
      </c>
      <c r="B811">
        <v>362</v>
      </c>
      <c r="D811">
        <f t="shared" si="36"/>
        <v>121</v>
      </c>
      <c r="E811" t="str">
        <f t="shared" si="37"/>
        <v>Heves Megyei SZC Szent Lőrinc Vendéglátó és Idegenforgalmi Technikum és Szakképző Iskola Turizmus-vendéglátás</v>
      </c>
      <c r="F811">
        <f t="shared" si="38"/>
        <v>362</v>
      </c>
    </row>
    <row r="812" spans="1:6" x14ac:dyDescent="0.35">
      <c r="A812" t="s">
        <v>1944</v>
      </c>
      <c r="B812">
        <v>20</v>
      </c>
      <c r="D812">
        <f t="shared" si="36"/>
        <v>99</v>
      </c>
      <c r="E812" t="str">
        <f t="shared" si="37"/>
        <v>Hódmezővásárhelyi SZC Corvin Mátyás Technikum és Szakképző Iskola Egészségügyi technika</v>
      </c>
      <c r="F812">
        <f t="shared" si="38"/>
        <v>20</v>
      </c>
    </row>
    <row r="813" spans="1:6" x14ac:dyDescent="0.35">
      <c r="A813" t="s">
        <v>1945</v>
      </c>
      <c r="B813">
        <v>36</v>
      </c>
      <c r="D813">
        <f t="shared" si="36"/>
        <v>108</v>
      </c>
      <c r="E813" t="str">
        <f t="shared" si="37"/>
        <v>Hódmezővásárhelyi SZC Corvin Mátyás Technikum és Szakképző Iskola Elektronika és elektrotechnika</v>
      </c>
      <c r="F813">
        <f t="shared" si="38"/>
        <v>36</v>
      </c>
    </row>
    <row r="814" spans="1:6" x14ac:dyDescent="0.35">
      <c r="A814" t="s">
        <v>1946</v>
      </c>
      <c r="B814">
        <v>23</v>
      </c>
      <c r="D814">
        <f t="shared" si="36"/>
        <v>87</v>
      </c>
      <c r="E814" t="str">
        <f t="shared" si="37"/>
        <v>Hódmezővásárhelyi SZC Corvin Mátyás Technikum és Szakképző Iskola Építőipar</v>
      </c>
      <c r="F814">
        <f t="shared" si="38"/>
        <v>23</v>
      </c>
    </row>
    <row r="815" spans="1:6" x14ac:dyDescent="0.35">
      <c r="A815" t="s">
        <v>1947</v>
      </c>
      <c r="B815">
        <v>39</v>
      </c>
      <c r="D815">
        <f t="shared" si="36"/>
        <v>86</v>
      </c>
      <c r="E815" t="str">
        <f t="shared" si="37"/>
        <v>Hódmezővásárhelyi SZC Corvin Mátyás Technikum és Szakképző Iskola Gépészet</v>
      </c>
      <c r="F815">
        <f t="shared" si="38"/>
        <v>39</v>
      </c>
    </row>
    <row r="816" spans="1:6" x14ac:dyDescent="0.35">
      <c r="A816" t="s">
        <v>1948</v>
      </c>
      <c r="B816">
        <v>30</v>
      </c>
      <c r="D816">
        <f t="shared" si="36"/>
        <v>90</v>
      </c>
      <c r="E816" t="str">
        <f t="shared" si="37"/>
        <v>Hódmezővásárhelyi SZC Corvin Mátyás Technikum és Szakképző Iskola Kereskedelem</v>
      </c>
      <c r="F816">
        <f t="shared" si="38"/>
        <v>30</v>
      </c>
    </row>
    <row r="817" spans="1:6" x14ac:dyDescent="0.35">
      <c r="A817" t="s">
        <v>1949</v>
      </c>
      <c r="B817">
        <v>4</v>
      </c>
      <c r="D817">
        <f t="shared" si="36"/>
        <v>85</v>
      </c>
      <c r="E817" t="str">
        <f t="shared" si="37"/>
        <v>Hódmezővásárhelyi SZC Corvin Mátyás Technikum és Szakképző Iskola Kreatív</v>
      </c>
      <c r="F817">
        <f t="shared" si="38"/>
        <v>4</v>
      </c>
    </row>
    <row r="818" spans="1:6" x14ac:dyDescent="0.35">
      <c r="A818" t="s">
        <v>1950</v>
      </c>
      <c r="B818">
        <v>39</v>
      </c>
      <c r="D818">
        <f t="shared" si="36"/>
        <v>111</v>
      </c>
      <c r="E818" t="str">
        <f t="shared" si="37"/>
        <v>Hódmezővásárhelyi SZC Corvin Mátyás Technikum és Szakképző Iskola Specializált gép- és járműgyártás</v>
      </c>
      <c r="F818">
        <f t="shared" si="38"/>
        <v>39</v>
      </c>
    </row>
    <row r="819" spans="1:6" x14ac:dyDescent="0.35">
      <c r="A819" t="s">
        <v>1951</v>
      </c>
      <c r="B819">
        <v>266</v>
      </c>
      <c r="D819">
        <f t="shared" si="36"/>
        <v>98</v>
      </c>
      <c r="E819" t="str">
        <f t="shared" si="37"/>
        <v>Hódmezővásárhelyi SZC Corvin Mátyás Technikum és Szakképző Iskola Turizmus-vendéglátás</v>
      </c>
      <c r="F819">
        <f t="shared" si="38"/>
        <v>266</v>
      </c>
    </row>
    <row r="820" spans="1:6" x14ac:dyDescent="0.35">
      <c r="A820" t="s">
        <v>1952</v>
      </c>
      <c r="B820">
        <v>13</v>
      </c>
      <c r="D820">
        <f t="shared" si="36"/>
        <v>128</v>
      </c>
      <c r="E820" t="str">
        <f t="shared" si="37"/>
        <v>Hódmezővásárhelyi SZC Csongrádi Sághy Mihály Technikum, Szakképző Iskola és Kollégium Elektronika és elektrotechnika</v>
      </c>
      <c r="F820">
        <f t="shared" si="38"/>
        <v>13</v>
      </c>
    </row>
    <row r="821" spans="1:6" x14ac:dyDescent="0.35">
      <c r="A821" t="s">
        <v>1953</v>
      </c>
      <c r="B821">
        <v>22</v>
      </c>
      <c r="D821">
        <f t="shared" si="36"/>
        <v>107</v>
      </c>
      <c r="E821" t="str">
        <f t="shared" si="37"/>
        <v>Hódmezővásárhelyi SZC Csongrádi Sághy Mihály Technikum, Szakképző Iskola és Kollégium Építőipar</v>
      </c>
      <c r="F821">
        <f t="shared" si="38"/>
        <v>22</v>
      </c>
    </row>
    <row r="822" spans="1:6" x14ac:dyDescent="0.35">
      <c r="A822" t="s">
        <v>1954</v>
      </c>
      <c r="B822">
        <v>9</v>
      </c>
      <c r="D822">
        <f t="shared" si="36"/>
        <v>112</v>
      </c>
      <c r="E822" t="str">
        <f t="shared" si="37"/>
        <v>Hódmezővásárhelyi SZC Csongrádi Sághy Mihály Technikum, Szakképző Iskola és Kollégium Épületgépészet</v>
      </c>
      <c r="F822">
        <f t="shared" si="38"/>
        <v>9</v>
      </c>
    </row>
    <row r="823" spans="1:6" x14ac:dyDescent="0.35">
      <c r="A823" t="s">
        <v>1955</v>
      </c>
      <c r="B823">
        <v>54</v>
      </c>
      <c r="D823">
        <f t="shared" si="36"/>
        <v>114</v>
      </c>
      <c r="E823" t="str">
        <f t="shared" si="37"/>
        <v>Hódmezővásárhelyi SZC Csongrádi Sághy Mihály Technikum, Szakképző Iskola és Kollégium Fa- és bútoripar</v>
      </c>
      <c r="F823">
        <f t="shared" si="38"/>
        <v>54</v>
      </c>
    </row>
    <row r="824" spans="1:6" x14ac:dyDescent="0.35">
      <c r="A824" t="s">
        <v>1956</v>
      </c>
      <c r="B824">
        <v>15</v>
      </c>
      <c r="D824">
        <f t="shared" si="36"/>
        <v>106</v>
      </c>
      <c r="E824" t="str">
        <f t="shared" si="37"/>
        <v>Hódmezővásárhelyi SZC Csongrádi Sághy Mihály Technikum, Szakképző Iskola és Kollégium Gépészet</v>
      </c>
      <c r="F824">
        <f t="shared" si="38"/>
        <v>15</v>
      </c>
    </row>
    <row r="825" spans="1:6" x14ac:dyDescent="0.35">
      <c r="A825" t="s">
        <v>1957</v>
      </c>
      <c r="B825">
        <v>13</v>
      </c>
      <c r="D825">
        <f t="shared" si="36"/>
        <v>122</v>
      </c>
      <c r="E825" t="str">
        <f t="shared" si="37"/>
        <v>Hódmezővásárhelyi SZC Csongrádi Sághy Mihály Technikum, Szakképző Iskola és Kollégium Informatika és távközlés</v>
      </c>
      <c r="F825">
        <f t="shared" si="38"/>
        <v>13</v>
      </c>
    </row>
    <row r="826" spans="1:6" x14ac:dyDescent="0.35">
      <c r="A826" t="s">
        <v>1958</v>
      </c>
      <c r="B826">
        <v>19</v>
      </c>
      <c r="D826">
        <f t="shared" si="36"/>
        <v>127</v>
      </c>
      <c r="E826" t="str">
        <f t="shared" si="37"/>
        <v>Hódmezővásárhelyi SZC Csongrádi Sághy Mihály Technikum, Szakképző Iskola és Kollégium Közlekedés és szállítmányozás</v>
      </c>
      <c r="F826">
        <f t="shared" si="38"/>
        <v>19</v>
      </c>
    </row>
    <row r="827" spans="1:6" x14ac:dyDescent="0.35">
      <c r="A827" t="s">
        <v>1959</v>
      </c>
      <c r="B827">
        <v>54</v>
      </c>
      <c r="D827">
        <f t="shared" si="36"/>
        <v>118</v>
      </c>
      <c r="E827" t="str">
        <f t="shared" si="37"/>
        <v>Hódmezővásárhelyi SZC Csongrádi Sághy Mihály Technikum, Szakképző Iskola és Kollégium Turizmus-vendéglátás</v>
      </c>
      <c r="F827">
        <f t="shared" si="38"/>
        <v>54</v>
      </c>
    </row>
    <row r="828" spans="1:6" x14ac:dyDescent="0.35">
      <c r="A828" t="s">
        <v>1960</v>
      </c>
      <c r="B828">
        <v>63</v>
      </c>
      <c r="D828">
        <f t="shared" si="36"/>
        <v>69</v>
      </c>
      <c r="E828" t="str">
        <f t="shared" si="37"/>
        <v>Hódmezővásárhelyi SZC Eötvös József Technikum Egészségügy</v>
      </c>
      <c r="F828">
        <f t="shared" si="38"/>
        <v>63</v>
      </c>
    </row>
    <row r="829" spans="1:6" x14ac:dyDescent="0.35">
      <c r="A829" t="s">
        <v>1961</v>
      </c>
      <c r="B829">
        <v>1</v>
      </c>
      <c r="D829">
        <f t="shared" si="36"/>
        <v>79</v>
      </c>
      <c r="E829" t="str">
        <f t="shared" si="37"/>
        <v>Hódmezővásárhelyi SZC Eötvös József Technikum Egészségügyi technika</v>
      </c>
      <c r="F829">
        <f t="shared" si="38"/>
        <v>1</v>
      </c>
    </row>
    <row r="830" spans="1:6" x14ac:dyDescent="0.35">
      <c r="A830" t="s">
        <v>1962</v>
      </c>
      <c r="B830">
        <v>23</v>
      </c>
      <c r="D830">
        <f t="shared" si="36"/>
        <v>84</v>
      </c>
      <c r="E830" t="str">
        <f t="shared" si="37"/>
        <v>Hódmezővásárhelyi SZC Eötvös József Technikum Gazdálkodás és menedzsment</v>
      </c>
      <c r="F830">
        <f t="shared" si="38"/>
        <v>23</v>
      </c>
    </row>
    <row r="831" spans="1:6" x14ac:dyDescent="0.35">
      <c r="A831" t="s">
        <v>1963</v>
      </c>
      <c r="B831">
        <v>3</v>
      </c>
      <c r="D831">
        <f t="shared" si="36"/>
        <v>66</v>
      </c>
      <c r="E831" t="str">
        <f t="shared" si="37"/>
        <v>Hódmezővásárhelyi SZC Eötvös József Technikum Gépészet</v>
      </c>
      <c r="F831">
        <f t="shared" si="38"/>
        <v>3</v>
      </c>
    </row>
    <row r="832" spans="1:6" x14ac:dyDescent="0.35">
      <c r="A832" t="s">
        <v>1964</v>
      </c>
      <c r="B832">
        <v>156</v>
      </c>
      <c r="D832">
        <f t="shared" si="36"/>
        <v>82</v>
      </c>
      <c r="E832" t="str">
        <f t="shared" si="37"/>
        <v>Hódmezővásárhelyi SZC Eötvös József Technikum Informatika és távközlés</v>
      </c>
      <c r="F832">
        <f t="shared" si="38"/>
        <v>156</v>
      </c>
    </row>
    <row r="833" spans="1:6" x14ac:dyDescent="0.35">
      <c r="A833" t="s">
        <v>1965</v>
      </c>
      <c r="B833">
        <v>58</v>
      </c>
      <c r="D833">
        <f t="shared" si="36"/>
        <v>63</v>
      </c>
      <c r="E833" t="str">
        <f t="shared" si="37"/>
        <v>Hódmezővásárhelyi SZC Eötvös József Technikum Sport</v>
      </c>
      <c r="F833">
        <f t="shared" si="38"/>
        <v>58</v>
      </c>
    </row>
    <row r="834" spans="1:6" x14ac:dyDescent="0.35">
      <c r="A834" t="s">
        <v>1966</v>
      </c>
      <c r="B834">
        <v>105</v>
      </c>
      <c r="D834">
        <f t="shared" si="36"/>
        <v>67</v>
      </c>
      <c r="E834" t="str">
        <f t="shared" si="37"/>
        <v>Hódmezővásárhelyi SZC Eötvös József Technikum Szépészet</v>
      </c>
      <c r="F834">
        <f t="shared" si="38"/>
        <v>105</v>
      </c>
    </row>
    <row r="835" spans="1:6" x14ac:dyDescent="0.35">
      <c r="A835" t="s">
        <v>1967</v>
      </c>
      <c r="B835">
        <v>42</v>
      </c>
      <c r="D835">
        <f t="shared" si="36"/>
        <v>84</v>
      </c>
      <c r="E835" t="str">
        <f t="shared" si="37"/>
        <v>Hódmezővásárhelyi SZC Makói Návay Lajos Technikum és Kollégium Építőipar</v>
      </c>
      <c r="F835">
        <f t="shared" si="38"/>
        <v>42</v>
      </c>
    </row>
    <row r="836" spans="1:6" x14ac:dyDescent="0.35">
      <c r="A836" t="s">
        <v>1968</v>
      </c>
      <c r="B836">
        <v>64</v>
      </c>
      <c r="D836">
        <f t="shared" ref="D836:D899" si="39">LEN(A836)</f>
        <v>101</v>
      </c>
      <c r="E836" t="str">
        <f t="shared" ref="E836:E899" si="40">LEFT(A836,D836-12)</f>
        <v>Hódmezővásárhelyi SZC Makói Návay Lajos Technikum és Kollégium Gazdálkodás és menedzsment</v>
      </c>
      <c r="F836">
        <f t="shared" ref="F836:F899" si="41">B836</f>
        <v>64</v>
      </c>
    </row>
    <row r="837" spans="1:6" x14ac:dyDescent="0.35">
      <c r="A837" t="s">
        <v>1969</v>
      </c>
      <c r="B837">
        <v>82</v>
      </c>
      <c r="D837">
        <f t="shared" si="39"/>
        <v>83</v>
      </c>
      <c r="E837" t="str">
        <f t="shared" si="40"/>
        <v>Hódmezővásárhelyi SZC Makói Návay Lajos Technikum és Kollégium Gépészet</v>
      </c>
      <c r="F837">
        <f t="shared" si="41"/>
        <v>82</v>
      </c>
    </row>
    <row r="838" spans="1:6" x14ac:dyDescent="0.35">
      <c r="A838" t="s">
        <v>1970</v>
      </c>
      <c r="B838">
        <v>98</v>
      </c>
      <c r="D838">
        <f t="shared" si="39"/>
        <v>99</v>
      </c>
      <c r="E838" t="str">
        <f t="shared" si="40"/>
        <v>Hódmezővásárhelyi SZC Makói Návay Lajos Technikum és Kollégium Informatika és távközlés</v>
      </c>
      <c r="F838">
        <f t="shared" si="41"/>
        <v>98</v>
      </c>
    </row>
    <row r="839" spans="1:6" x14ac:dyDescent="0.35">
      <c r="A839" t="s">
        <v>1971</v>
      </c>
      <c r="B839">
        <v>93</v>
      </c>
      <c r="D839">
        <f t="shared" si="39"/>
        <v>87</v>
      </c>
      <c r="E839" t="str">
        <f t="shared" si="40"/>
        <v>Hódmezővásárhelyi SZC Makói Návay Lajos Technikum és Kollégium Kereskedelem</v>
      </c>
      <c r="F839">
        <f t="shared" si="41"/>
        <v>93</v>
      </c>
    </row>
    <row r="840" spans="1:6" x14ac:dyDescent="0.35">
      <c r="A840" t="s">
        <v>1972</v>
      </c>
      <c r="B840">
        <v>56</v>
      </c>
      <c r="D840">
        <f t="shared" si="39"/>
        <v>104</v>
      </c>
      <c r="E840" t="str">
        <f t="shared" si="40"/>
        <v>Hódmezővásárhelyi SZC Makói Návay Lajos Technikum és Kollégium Közlekedés és szállítmányozás</v>
      </c>
      <c r="F840">
        <f t="shared" si="41"/>
        <v>56</v>
      </c>
    </row>
    <row r="841" spans="1:6" x14ac:dyDescent="0.35">
      <c r="A841" t="s">
        <v>1973</v>
      </c>
      <c r="B841">
        <v>30</v>
      </c>
      <c r="D841">
        <f t="shared" si="39"/>
        <v>108</v>
      </c>
      <c r="E841" t="str">
        <f t="shared" si="40"/>
        <v>Hódmezővásárhelyi SZC Makói Návay Lajos Technikum és Kollégium Specializált gép- és járműgyártás</v>
      </c>
      <c r="F841">
        <f t="shared" si="41"/>
        <v>30</v>
      </c>
    </row>
    <row r="842" spans="1:6" x14ac:dyDescent="0.35">
      <c r="A842" t="s">
        <v>1974</v>
      </c>
      <c r="B842">
        <v>34</v>
      </c>
      <c r="D842">
        <f t="shared" si="39"/>
        <v>95</v>
      </c>
      <c r="E842" t="str">
        <f t="shared" si="40"/>
        <v>Hódmezővásárhelyi SZC Makói Návay Lajos Technikum és Kollégium Turizmus-vendéglátás</v>
      </c>
      <c r="F842">
        <f t="shared" si="41"/>
        <v>34</v>
      </c>
    </row>
    <row r="843" spans="1:6" x14ac:dyDescent="0.35">
      <c r="A843" t="s">
        <v>1975</v>
      </c>
      <c r="B843">
        <v>97</v>
      </c>
      <c r="D843">
        <f t="shared" si="39"/>
        <v>77</v>
      </c>
      <c r="E843" t="str">
        <f t="shared" si="40"/>
        <v>Hódmezővásárhelyi SZC Szentesi Boros Sámuel Technikum Egészségügy</v>
      </c>
      <c r="F843">
        <f t="shared" si="41"/>
        <v>97</v>
      </c>
    </row>
    <row r="844" spans="1:6" x14ac:dyDescent="0.35">
      <c r="A844" t="s">
        <v>1976</v>
      </c>
      <c r="B844">
        <v>117</v>
      </c>
      <c r="D844">
        <f t="shared" si="39"/>
        <v>92</v>
      </c>
      <c r="E844" t="str">
        <f t="shared" si="40"/>
        <v>Hódmezővásárhelyi SZC Szentesi Boros Sámuel Technikum Gazdálkodás és menedzsment</v>
      </c>
      <c r="F844">
        <f t="shared" si="41"/>
        <v>117</v>
      </c>
    </row>
    <row r="845" spans="1:6" x14ac:dyDescent="0.35">
      <c r="A845" t="s">
        <v>1977</v>
      </c>
      <c r="B845">
        <v>132</v>
      </c>
      <c r="D845">
        <f t="shared" si="39"/>
        <v>95</v>
      </c>
      <c r="E845" t="str">
        <f t="shared" si="40"/>
        <v>Hódmezővásárhelyi SZC Szentesi Boros Sámuel Technikum Közlekedés és szállítmányozás</v>
      </c>
      <c r="F845">
        <f t="shared" si="41"/>
        <v>132</v>
      </c>
    </row>
    <row r="846" spans="1:6" x14ac:dyDescent="0.35">
      <c r="A846" t="s">
        <v>1978</v>
      </c>
      <c r="B846">
        <v>66</v>
      </c>
      <c r="D846">
        <f t="shared" si="39"/>
        <v>96</v>
      </c>
      <c r="E846" t="str">
        <f t="shared" si="40"/>
        <v>Hódmezővásárhelyi SZC Szentesi Pollák Antal Technikum Elektronika és elektrotechnika</v>
      </c>
      <c r="F846">
        <f t="shared" si="41"/>
        <v>66</v>
      </c>
    </row>
    <row r="847" spans="1:6" x14ac:dyDescent="0.35">
      <c r="A847" t="s">
        <v>1979</v>
      </c>
      <c r="B847">
        <v>192</v>
      </c>
      <c r="D847">
        <f t="shared" si="39"/>
        <v>90</v>
      </c>
      <c r="E847" t="str">
        <f t="shared" si="40"/>
        <v>Hódmezővásárhelyi SZC Szentesi Pollák Antal Technikum Informatika és távközlés</v>
      </c>
      <c r="F847">
        <f t="shared" si="41"/>
        <v>192</v>
      </c>
    </row>
    <row r="848" spans="1:6" x14ac:dyDescent="0.35">
      <c r="A848" t="s">
        <v>1980</v>
      </c>
      <c r="B848">
        <v>44</v>
      </c>
      <c r="D848">
        <f t="shared" si="39"/>
        <v>98</v>
      </c>
      <c r="E848" t="str">
        <f t="shared" si="40"/>
        <v>Hódmezővásárhelyi SZC Szentesi Zsoldos Ferenc Technikum Elektronika és elektrotechnika</v>
      </c>
      <c r="F848">
        <f t="shared" si="41"/>
        <v>44</v>
      </c>
    </row>
    <row r="849" spans="1:6" x14ac:dyDescent="0.35">
      <c r="A849" t="s">
        <v>1981</v>
      </c>
      <c r="B849">
        <v>9</v>
      </c>
      <c r="D849">
        <f t="shared" si="39"/>
        <v>75</v>
      </c>
      <c r="E849" t="str">
        <f t="shared" si="40"/>
        <v>Hódmezővásárhelyi SZC Szentesi Zsoldos Ferenc Technikum Előkész</v>
      </c>
      <c r="F849">
        <f t="shared" si="41"/>
        <v>9</v>
      </c>
    </row>
    <row r="850" spans="1:6" x14ac:dyDescent="0.35">
      <c r="A850" t="s">
        <v>1982</v>
      </c>
      <c r="B850">
        <v>45</v>
      </c>
      <c r="D850">
        <f t="shared" si="39"/>
        <v>77</v>
      </c>
      <c r="E850" t="str">
        <f t="shared" si="40"/>
        <v>Hódmezővásárhelyi SZC Szentesi Zsoldos Ferenc Technikum Építőipar</v>
      </c>
      <c r="F850">
        <f t="shared" si="41"/>
        <v>45</v>
      </c>
    </row>
    <row r="851" spans="1:6" x14ac:dyDescent="0.35">
      <c r="A851" t="s">
        <v>1983</v>
      </c>
      <c r="B851">
        <v>31</v>
      </c>
      <c r="D851">
        <f t="shared" si="39"/>
        <v>82</v>
      </c>
      <c r="E851" t="str">
        <f t="shared" si="40"/>
        <v>Hódmezővásárhelyi SZC Szentesi Zsoldos Ferenc Technikum Épületgépészet</v>
      </c>
      <c r="F851">
        <f t="shared" si="41"/>
        <v>31</v>
      </c>
    </row>
    <row r="852" spans="1:6" x14ac:dyDescent="0.35">
      <c r="A852" t="s">
        <v>1984</v>
      </c>
      <c r="B852">
        <v>107</v>
      </c>
      <c r="D852">
        <f t="shared" si="39"/>
        <v>76</v>
      </c>
      <c r="E852" t="str">
        <f t="shared" si="40"/>
        <v>Hódmezővásárhelyi SZC Szentesi Zsoldos Ferenc Technikum Gépészet</v>
      </c>
      <c r="F852">
        <f t="shared" si="41"/>
        <v>107</v>
      </c>
    </row>
    <row r="853" spans="1:6" x14ac:dyDescent="0.35">
      <c r="A853" t="s">
        <v>1985</v>
      </c>
      <c r="B853">
        <v>93</v>
      </c>
      <c r="D853">
        <f t="shared" si="39"/>
        <v>80</v>
      </c>
      <c r="E853" t="str">
        <f t="shared" si="40"/>
        <v>Hódmezővásárhelyi SZC Szentesi Zsoldos Ferenc Technikum Kereskedelem</v>
      </c>
      <c r="F853">
        <f t="shared" si="41"/>
        <v>93</v>
      </c>
    </row>
    <row r="854" spans="1:6" x14ac:dyDescent="0.35">
      <c r="A854" t="s">
        <v>1986</v>
      </c>
      <c r="B854">
        <v>107</v>
      </c>
      <c r="D854">
        <f t="shared" si="39"/>
        <v>93</v>
      </c>
      <c r="E854" t="str">
        <f t="shared" si="40"/>
        <v>Hódmezővásárhelyi SZC Szentesi Zsoldos Ferenc Technikum Rendészet és közszolgálat</v>
      </c>
      <c r="F854">
        <f t="shared" si="41"/>
        <v>107</v>
      </c>
    </row>
    <row r="855" spans="1:6" x14ac:dyDescent="0.35">
      <c r="A855" t="s">
        <v>1987</v>
      </c>
      <c r="B855">
        <v>16</v>
      </c>
      <c r="D855">
        <f t="shared" si="39"/>
        <v>101</v>
      </c>
      <c r="E855" t="str">
        <f t="shared" si="40"/>
        <v>Hódmezővásárhelyi SZC Szentesi Zsoldos Ferenc Technikum Specializált gép- és járműgyártás</v>
      </c>
      <c r="F855">
        <f t="shared" si="41"/>
        <v>16</v>
      </c>
    </row>
    <row r="856" spans="1:6" x14ac:dyDescent="0.35">
      <c r="A856" t="s">
        <v>1988</v>
      </c>
      <c r="B856">
        <v>102</v>
      </c>
      <c r="D856">
        <f t="shared" si="39"/>
        <v>77</v>
      </c>
      <c r="E856" t="str">
        <f t="shared" si="40"/>
        <v>Hódmezővásárhelyi SZC Szentesi Zsoldos Ferenc Technikum Szépészet</v>
      </c>
      <c r="F856">
        <f t="shared" si="41"/>
        <v>102</v>
      </c>
    </row>
    <row r="857" spans="1:6" x14ac:dyDescent="0.35">
      <c r="A857" t="s">
        <v>1989</v>
      </c>
      <c r="B857">
        <v>141</v>
      </c>
      <c r="D857">
        <f t="shared" si="39"/>
        <v>90</v>
      </c>
      <c r="E857" t="str">
        <f t="shared" si="40"/>
        <v>II. Rákóczi Ferenc Katolikus Gimnázium és Technikum Gazdálkodás és menedzsment</v>
      </c>
      <c r="F857">
        <f t="shared" si="41"/>
        <v>141</v>
      </c>
    </row>
    <row r="858" spans="1:6" x14ac:dyDescent="0.35">
      <c r="A858" t="s">
        <v>1990</v>
      </c>
      <c r="B858">
        <v>169</v>
      </c>
      <c r="D858">
        <f t="shared" si="39"/>
        <v>88</v>
      </c>
      <c r="E858" t="str">
        <f t="shared" si="40"/>
        <v>II. Rákóczi Ferenc Katolikus Gimnázium és Technikum Informatika és távközlés</v>
      </c>
      <c r="F858">
        <f t="shared" si="41"/>
        <v>169</v>
      </c>
    </row>
    <row r="859" spans="1:6" x14ac:dyDescent="0.35">
      <c r="A859" t="s">
        <v>1991</v>
      </c>
      <c r="B859">
        <v>103</v>
      </c>
      <c r="D859">
        <f t="shared" si="39"/>
        <v>93</v>
      </c>
      <c r="E859" t="str">
        <f t="shared" si="40"/>
        <v>II. Rákóczi Ferenc Katolikus Gimnázium és Technikum Közlekedés és szállítmányozás</v>
      </c>
      <c r="F859">
        <f t="shared" si="41"/>
        <v>103</v>
      </c>
    </row>
    <row r="860" spans="1:6" x14ac:dyDescent="0.35">
      <c r="A860" t="s">
        <v>1992</v>
      </c>
      <c r="B860">
        <v>59</v>
      </c>
      <c r="D860">
        <f t="shared" si="39"/>
        <v>88</v>
      </c>
      <c r="E860" t="str">
        <f t="shared" si="40"/>
        <v>II. Rákóczi Ferenc Katolikus Gimnázium és Technikum Mezőgazdaság és erdészet</v>
      </c>
      <c r="F860">
        <f t="shared" si="41"/>
        <v>59</v>
      </c>
    </row>
    <row r="861" spans="1:6" x14ac:dyDescent="0.35">
      <c r="A861" t="s">
        <v>1993</v>
      </c>
      <c r="B861">
        <v>37</v>
      </c>
      <c r="D861">
        <f t="shared" si="39"/>
        <v>88</v>
      </c>
      <c r="E861" t="str">
        <f t="shared" si="40"/>
        <v>Juhász Gyula Református Gimnázium, Technikum és Szakképző Iskola Egészségügy</v>
      </c>
      <c r="F861">
        <f t="shared" si="41"/>
        <v>37</v>
      </c>
    </row>
    <row r="862" spans="1:6" x14ac:dyDescent="0.35">
      <c r="A862" t="s">
        <v>1994</v>
      </c>
      <c r="B862">
        <v>113</v>
      </c>
      <c r="D862">
        <f t="shared" si="39"/>
        <v>102</v>
      </c>
      <c r="E862" t="str">
        <f t="shared" si="40"/>
        <v>Juhász Gyula Református Gimnázium, Technikum és Szakképző Iskola Rendészet és közszolgálat</v>
      </c>
      <c r="F862">
        <f t="shared" si="41"/>
        <v>113</v>
      </c>
    </row>
    <row r="863" spans="1:6" x14ac:dyDescent="0.35">
      <c r="A863" t="s">
        <v>1995</v>
      </c>
      <c r="B863">
        <v>50</v>
      </c>
      <c r="D863">
        <f t="shared" si="39"/>
        <v>86</v>
      </c>
      <c r="E863" t="str">
        <f t="shared" si="40"/>
        <v>Juhász Gyula Református Gimnázium, Technikum és Szakképző Iskola Szociális</v>
      </c>
      <c r="F863">
        <f t="shared" si="41"/>
        <v>50</v>
      </c>
    </row>
    <row r="864" spans="1:6" x14ac:dyDescent="0.35">
      <c r="A864" t="s">
        <v>1996</v>
      </c>
      <c r="B864">
        <v>163</v>
      </c>
      <c r="D864">
        <f t="shared" si="39"/>
        <v>105</v>
      </c>
      <c r="E864" t="str">
        <f t="shared" si="40"/>
        <v>Kanizsay Dorottya Katolikus Gimnázium, Egészségügyi Technikum és Szakképző Iskola Egészségügy</v>
      </c>
      <c r="F864">
        <f t="shared" si="41"/>
        <v>163</v>
      </c>
    </row>
    <row r="865" spans="1:6" x14ac:dyDescent="0.35">
      <c r="A865" t="s">
        <v>1997</v>
      </c>
      <c r="B865">
        <v>41</v>
      </c>
      <c r="D865">
        <f t="shared" si="39"/>
        <v>103</v>
      </c>
      <c r="E865" t="str">
        <f t="shared" si="40"/>
        <v>Kanizsay Dorottya Katolikus Gimnázium, Egészségügyi Technikum és Szakképző Iskola Szociális</v>
      </c>
      <c r="F865">
        <f t="shared" si="41"/>
        <v>41</v>
      </c>
    </row>
    <row r="866" spans="1:6" x14ac:dyDescent="0.35">
      <c r="A866" t="s">
        <v>1998</v>
      </c>
      <c r="B866">
        <v>5</v>
      </c>
      <c r="D866">
        <f t="shared" si="39"/>
        <v>57</v>
      </c>
      <c r="E866" t="str">
        <f t="shared" si="40"/>
        <v>Kaposvári SZC Barcsi Szakképző Iskola Előkész</v>
      </c>
      <c r="F866">
        <f t="shared" si="41"/>
        <v>5</v>
      </c>
    </row>
    <row r="867" spans="1:6" x14ac:dyDescent="0.35">
      <c r="A867" t="s">
        <v>1999</v>
      </c>
      <c r="B867">
        <v>32</v>
      </c>
      <c r="D867">
        <f t="shared" si="39"/>
        <v>59</v>
      </c>
      <c r="E867" t="str">
        <f t="shared" si="40"/>
        <v>Kaposvári SZC Barcsi Szakképző Iskola Építőipar</v>
      </c>
      <c r="F867">
        <f t="shared" si="41"/>
        <v>32</v>
      </c>
    </row>
    <row r="868" spans="1:6" x14ac:dyDescent="0.35">
      <c r="A868" t="s">
        <v>2000</v>
      </c>
      <c r="B868">
        <v>30</v>
      </c>
      <c r="D868">
        <f t="shared" si="39"/>
        <v>66</v>
      </c>
      <c r="E868" t="str">
        <f t="shared" si="40"/>
        <v>Kaposvári SZC Barcsi Szakképző Iskola Fa- és bútoripar</v>
      </c>
      <c r="F868">
        <f t="shared" si="41"/>
        <v>30</v>
      </c>
    </row>
    <row r="869" spans="1:6" x14ac:dyDescent="0.35">
      <c r="A869" t="s">
        <v>2001</v>
      </c>
      <c r="B869">
        <v>16</v>
      </c>
      <c r="D869">
        <f t="shared" si="39"/>
        <v>58</v>
      </c>
      <c r="E869" t="str">
        <f t="shared" si="40"/>
        <v>Kaposvári SZC Barcsi Szakképző Iskola Gépészet</v>
      </c>
      <c r="F869">
        <f t="shared" si="41"/>
        <v>16</v>
      </c>
    </row>
    <row r="870" spans="1:6" x14ac:dyDescent="0.35">
      <c r="A870" t="s">
        <v>2002</v>
      </c>
      <c r="B870">
        <v>40</v>
      </c>
      <c r="D870">
        <f t="shared" si="39"/>
        <v>62</v>
      </c>
      <c r="E870" t="str">
        <f t="shared" si="40"/>
        <v>Kaposvári SZC Barcsi Szakképző Iskola Kereskedelem</v>
      </c>
      <c r="F870">
        <f t="shared" si="41"/>
        <v>40</v>
      </c>
    </row>
    <row r="871" spans="1:6" x14ac:dyDescent="0.35">
      <c r="A871" t="s">
        <v>2003</v>
      </c>
      <c r="B871">
        <v>43</v>
      </c>
      <c r="D871">
        <f t="shared" si="39"/>
        <v>83</v>
      </c>
      <c r="E871" t="str">
        <f t="shared" si="40"/>
        <v>Kaposvári SZC Barcsi Szakképző Iskola Specializált gép- és járműgyártás</v>
      </c>
      <c r="F871">
        <f t="shared" si="41"/>
        <v>43</v>
      </c>
    </row>
    <row r="872" spans="1:6" x14ac:dyDescent="0.35">
      <c r="A872" t="s">
        <v>2004</v>
      </c>
      <c r="B872">
        <v>76</v>
      </c>
      <c r="D872">
        <f t="shared" si="39"/>
        <v>70</v>
      </c>
      <c r="E872" t="str">
        <f t="shared" si="40"/>
        <v>Kaposvári SZC Barcsi Szakképző Iskola Turizmus-vendéglátás</v>
      </c>
      <c r="F872">
        <f t="shared" si="41"/>
        <v>76</v>
      </c>
    </row>
    <row r="873" spans="1:6" x14ac:dyDescent="0.35">
      <c r="A873" t="s">
        <v>2005</v>
      </c>
      <c r="B873">
        <v>35</v>
      </c>
      <c r="D873">
        <f t="shared" si="39"/>
        <v>88</v>
      </c>
      <c r="E873" t="str">
        <f t="shared" si="40"/>
        <v>Kaposvári SZC Dráva Völgye Technikum és Gimnázium Gazdálkodás és menedzsment</v>
      </c>
      <c r="F873">
        <f t="shared" si="41"/>
        <v>35</v>
      </c>
    </row>
    <row r="874" spans="1:6" x14ac:dyDescent="0.35">
      <c r="A874" t="s">
        <v>2006</v>
      </c>
      <c r="B874">
        <v>75</v>
      </c>
      <c r="D874">
        <f t="shared" si="39"/>
        <v>86</v>
      </c>
      <c r="E874" t="str">
        <f t="shared" si="40"/>
        <v>Kaposvári SZC Dráva Völgye Technikum és Gimnázium Informatika és távközlés</v>
      </c>
      <c r="F874">
        <f t="shared" si="41"/>
        <v>75</v>
      </c>
    </row>
    <row r="875" spans="1:6" x14ac:dyDescent="0.35">
      <c r="A875" t="s">
        <v>2007</v>
      </c>
      <c r="B875">
        <v>135</v>
      </c>
      <c r="D875">
        <f t="shared" si="39"/>
        <v>86</v>
      </c>
      <c r="E875" t="str">
        <f t="shared" si="40"/>
        <v>Kaposvári SZC Dráva Völgye Technikum és Gimnázium Mezőgazdaság és erdészet</v>
      </c>
      <c r="F875">
        <f t="shared" si="41"/>
        <v>135</v>
      </c>
    </row>
    <row r="876" spans="1:6" x14ac:dyDescent="0.35">
      <c r="A876" t="s">
        <v>2008</v>
      </c>
      <c r="B876">
        <v>42</v>
      </c>
      <c r="D876">
        <f t="shared" si="39"/>
        <v>82</v>
      </c>
      <c r="E876" t="str">
        <f t="shared" si="40"/>
        <v>Kaposvári SZC Dráva Völgye Technikum és Gimnázium Turizmus-vendéglátás</v>
      </c>
      <c r="F876">
        <f t="shared" si="41"/>
        <v>42</v>
      </c>
    </row>
    <row r="877" spans="1:6" x14ac:dyDescent="0.35">
      <c r="A877" t="s">
        <v>2009</v>
      </c>
      <c r="B877">
        <v>1</v>
      </c>
      <c r="D877">
        <f t="shared" si="39"/>
        <v>92</v>
      </c>
      <c r="E877" t="str">
        <f t="shared" si="40"/>
        <v>Kaposvári SZC Eötvös Loránd Műszaki Technikum és Kollégium Bányászat és kohászat</v>
      </c>
      <c r="F877">
        <f t="shared" si="41"/>
        <v>1</v>
      </c>
    </row>
    <row r="878" spans="1:6" x14ac:dyDescent="0.35">
      <c r="A878" t="s">
        <v>2010</v>
      </c>
      <c r="B878">
        <v>101</v>
      </c>
      <c r="D878">
        <f t="shared" si="39"/>
        <v>101</v>
      </c>
      <c r="E878" t="str">
        <f t="shared" si="40"/>
        <v>Kaposvári SZC Eötvös Loránd Műszaki Technikum és Kollégium Elektronika és elektrotechnika</v>
      </c>
      <c r="F878">
        <f t="shared" si="41"/>
        <v>101</v>
      </c>
    </row>
    <row r="879" spans="1:6" x14ac:dyDescent="0.35">
      <c r="A879" t="s">
        <v>2011</v>
      </c>
      <c r="B879">
        <v>173</v>
      </c>
      <c r="D879">
        <f t="shared" si="39"/>
        <v>79</v>
      </c>
      <c r="E879" t="str">
        <f t="shared" si="40"/>
        <v>Kaposvári SZC Eötvös Loránd Műszaki Technikum és Kollégium Gépészet</v>
      </c>
      <c r="F879">
        <f t="shared" si="41"/>
        <v>173</v>
      </c>
    </row>
    <row r="880" spans="1:6" x14ac:dyDescent="0.35">
      <c r="A880" t="s">
        <v>2012</v>
      </c>
      <c r="B880">
        <v>93</v>
      </c>
      <c r="D880">
        <f t="shared" si="39"/>
        <v>81</v>
      </c>
      <c r="E880" t="str">
        <f t="shared" si="40"/>
        <v>Kaposvári SZC Eötvös Loránd Műszaki Technikum és Kollégium Honvédelem</v>
      </c>
      <c r="F880">
        <f t="shared" si="41"/>
        <v>93</v>
      </c>
    </row>
    <row r="881" spans="1:6" x14ac:dyDescent="0.35">
      <c r="A881" t="s">
        <v>2013</v>
      </c>
      <c r="B881">
        <v>156</v>
      </c>
      <c r="D881">
        <f t="shared" si="39"/>
        <v>95</v>
      </c>
      <c r="E881" t="str">
        <f t="shared" si="40"/>
        <v>Kaposvári SZC Eötvös Loránd Műszaki Technikum és Kollégium Informatika és távközlés</v>
      </c>
      <c r="F881">
        <f t="shared" si="41"/>
        <v>156</v>
      </c>
    </row>
    <row r="882" spans="1:6" x14ac:dyDescent="0.35">
      <c r="A882" t="s">
        <v>2014</v>
      </c>
      <c r="B882">
        <v>1</v>
      </c>
      <c r="D882">
        <f t="shared" si="39"/>
        <v>100</v>
      </c>
      <c r="E882" t="str">
        <f t="shared" si="40"/>
        <v>Kaposvári SZC Eötvös Loránd Műszaki Technikum és Kollégium Közlekedés és szállítmányozás</v>
      </c>
      <c r="F882">
        <f t="shared" si="41"/>
        <v>1</v>
      </c>
    </row>
    <row r="883" spans="1:6" x14ac:dyDescent="0.35">
      <c r="A883" t="s">
        <v>2015</v>
      </c>
      <c r="B883">
        <v>133</v>
      </c>
      <c r="D883">
        <f t="shared" si="39"/>
        <v>96</v>
      </c>
      <c r="E883" t="str">
        <f t="shared" si="40"/>
        <v>Kaposvári SZC Eötvös Loránd Műszaki Technikum és Kollégium Rendészet és közszolgálat</v>
      </c>
      <c r="F883">
        <f t="shared" si="41"/>
        <v>133</v>
      </c>
    </row>
    <row r="884" spans="1:6" x14ac:dyDescent="0.35">
      <c r="A884" t="s">
        <v>2016</v>
      </c>
      <c r="B884">
        <v>260</v>
      </c>
      <c r="D884">
        <f t="shared" si="39"/>
        <v>104</v>
      </c>
      <c r="E884" t="str">
        <f t="shared" si="40"/>
        <v>Kaposvári SZC Eötvös Loránd Műszaki Technikum és Kollégium Specializált gép- és járműgyártás</v>
      </c>
      <c r="F884">
        <f t="shared" si="41"/>
        <v>260</v>
      </c>
    </row>
    <row r="885" spans="1:6" x14ac:dyDescent="0.35">
      <c r="A885" t="s">
        <v>2017</v>
      </c>
      <c r="B885">
        <v>63</v>
      </c>
      <c r="D885">
        <f t="shared" si="39"/>
        <v>76</v>
      </c>
      <c r="E885" t="str">
        <f t="shared" si="40"/>
        <v>Kaposvári SZC Eötvös Loránd Műszaki Technikum és Kollégium Sport</v>
      </c>
      <c r="F885">
        <f t="shared" si="41"/>
        <v>63</v>
      </c>
    </row>
    <row r="886" spans="1:6" x14ac:dyDescent="0.35">
      <c r="A886" t="s">
        <v>2018</v>
      </c>
      <c r="B886">
        <v>12</v>
      </c>
      <c r="D886">
        <f t="shared" si="39"/>
        <v>77</v>
      </c>
      <c r="E886" t="str">
        <f t="shared" si="40"/>
        <v>Kaposvári SZC Jálics Ernő Szakképző Iskola és Szakiskola Gépészet</v>
      </c>
      <c r="F886">
        <f t="shared" si="41"/>
        <v>12</v>
      </c>
    </row>
    <row r="887" spans="1:6" x14ac:dyDescent="0.35">
      <c r="A887" t="s">
        <v>2019</v>
      </c>
      <c r="B887">
        <v>8</v>
      </c>
      <c r="D887">
        <f t="shared" si="39"/>
        <v>78</v>
      </c>
      <c r="E887" t="str">
        <f t="shared" si="40"/>
        <v>Kaposvári SZC Jálics Ernő Szakképző Iskola és Szakiskola Szociális</v>
      </c>
      <c r="F887">
        <f t="shared" si="41"/>
        <v>8</v>
      </c>
    </row>
    <row r="888" spans="1:6" x14ac:dyDescent="0.35">
      <c r="A888" t="s">
        <v>2020</v>
      </c>
      <c r="B888">
        <v>82</v>
      </c>
      <c r="D888">
        <f t="shared" si="39"/>
        <v>89</v>
      </c>
      <c r="E888" t="str">
        <f t="shared" si="40"/>
        <v>Kaposvári SZC Jálics Ernő Szakképző Iskola és Szakiskola Turizmus-vendéglátás</v>
      </c>
      <c r="F888">
        <f t="shared" si="41"/>
        <v>82</v>
      </c>
    </row>
    <row r="889" spans="1:6" x14ac:dyDescent="0.35">
      <c r="A889" t="s">
        <v>2021</v>
      </c>
      <c r="B889">
        <v>4</v>
      </c>
      <c r="D889">
        <f t="shared" si="39"/>
        <v>78</v>
      </c>
      <c r="E889" t="str">
        <f t="shared" si="40"/>
        <v>Kaposvári SZC Lamping József Technikum és Szakképző Iskola Előkész</v>
      </c>
      <c r="F889">
        <f t="shared" si="41"/>
        <v>4</v>
      </c>
    </row>
    <row r="890" spans="1:6" x14ac:dyDescent="0.35">
      <c r="A890" t="s">
        <v>2022</v>
      </c>
      <c r="B890">
        <v>95</v>
      </c>
      <c r="D890">
        <f t="shared" si="39"/>
        <v>80</v>
      </c>
      <c r="E890" t="str">
        <f t="shared" si="40"/>
        <v>Kaposvári SZC Lamping József Technikum és Szakképző Iskola Építőipar</v>
      </c>
      <c r="F890">
        <f t="shared" si="41"/>
        <v>95</v>
      </c>
    </row>
    <row r="891" spans="1:6" x14ac:dyDescent="0.35">
      <c r="A891" t="s">
        <v>2023</v>
      </c>
      <c r="B891">
        <v>46</v>
      </c>
      <c r="D891">
        <f t="shared" si="39"/>
        <v>85</v>
      </c>
      <c r="E891" t="str">
        <f t="shared" si="40"/>
        <v>Kaposvári SZC Lamping József Technikum és Szakképző Iskola Épületgépészet</v>
      </c>
      <c r="F891">
        <f t="shared" si="41"/>
        <v>46</v>
      </c>
    </row>
    <row r="892" spans="1:6" x14ac:dyDescent="0.35">
      <c r="A892" t="s">
        <v>2024</v>
      </c>
      <c r="B892">
        <v>26</v>
      </c>
      <c r="D892">
        <f t="shared" si="39"/>
        <v>87</v>
      </c>
      <c r="E892" t="str">
        <f t="shared" si="40"/>
        <v>Kaposvári SZC Lamping József Technikum és Szakképző Iskola Fa- és bútoripar</v>
      </c>
      <c r="F892">
        <f t="shared" si="41"/>
        <v>26</v>
      </c>
    </row>
    <row r="893" spans="1:6" x14ac:dyDescent="0.35">
      <c r="A893" t="s">
        <v>2025</v>
      </c>
      <c r="B893">
        <v>11</v>
      </c>
      <c r="D893">
        <f t="shared" si="39"/>
        <v>97</v>
      </c>
      <c r="E893" t="str">
        <f t="shared" si="40"/>
        <v>Kaposvári SZC Lamping József Technikum és Szakképző Iskola Környezetvédelem és vízügy</v>
      </c>
      <c r="F893">
        <f t="shared" si="41"/>
        <v>11</v>
      </c>
    </row>
    <row r="894" spans="1:6" x14ac:dyDescent="0.35">
      <c r="A894" t="s">
        <v>2026</v>
      </c>
      <c r="B894">
        <v>77</v>
      </c>
      <c r="D894">
        <f t="shared" si="39"/>
        <v>80</v>
      </c>
      <c r="E894" t="str">
        <f t="shared" si="40"/>
        <v>Kaposvári SZC Lamping József Technikum és Szakképző Iskola Szépészet</v>
      </c>
      <c r="F894">
        <f t="shared" si="41"/>
        <v>77</v>
      </c>
    </row>
    <row r="895" spans="1:6" x14ac:dyDescent="0.35">
      <c r="A895" t="s">
        <v>2027</v>
      </c>
      <c r="B895">
        <v>42</v>
      </c>
      <c r="D895">
        <f t="shared" si="39"/>
        <v>80</v>
      </c>
      <c r="E895" t="str">
        <f t="shared" si="40"/>
        <v>Kaposvári SZC Nagyatádi Ady Endre Technikum és Gimnázium Egészségügy</v>
      </c>
      <c r="F895">
        <f t="shared" si="41"/>
        <v>42</v>
      </c>
    </row>
    <row r="896" spans="1:6" x14ac:dyDescent="0.35">
      <c r="A896" t="s">
        <v>2028</v>
      </c>
      <c r="B896">
        <v>48</v>
      </c>
      <c r="D896">
        <f t="shared" si="39"/>
        <v>95</v>
      </c>
      <c r="E896" t="str">
        <f t="shared" si="40"/>
        <v>Kaposvári SZC Nagyatádi Ady Endre Technikum és Gimnázium Gazdálkodás és menedzsment</v>
      </c>
      <c r="F896">
        <f t="shared" si="41"/>
        <v>48</v>
      </c>
    </row>
    <row r="897" spans="1:6" x14ac:dyDescent="0.35">
      <c r="A897" t="s">
        <v>2029</v>
      </c>
      <c r="B897">
        <v>48</v>
      </c>
      <c r="D897">
        <f t="shared" si="39"/>
        <v>77</v>
      </c>
      <c r="E897" t="str">
        <f t="shared" si="40"/>
        <v>Kaposvári SZC Nagyatádi Ady Endre Technikum és Gimnázium Gépészet</v>
      </c>
      <c r="F897">
        <f t="shared" si="41"/>
        <v>48</v>
      </c>
    </row>
    <row r="898" spans="1:6" x14ac:dyDescent="0.35">
      <c r="A898" t="s">
        <v>2030</v>
      </c>
      <c r="B898">
        <v>66</v>
      </c>
      <c r="D898">
        <f t="shared" si="39"/>
        <v>93</v>
      </c>
      <c r="E898" t="str">
        <f t="shared" si="40"/>
        <v>Kaposvári SZC Nagyatádi Ady Endre Technikum és Gimnázium Informatika és távközlés</v>
      </c>
      <c r="F898">
        <f t="shared" si="41"/>
        <v>66</v>
      </c>
    </row>
    <row r="899" spans="1:6" x14ac:dyDescent="0.35">
      <c r="A899" t="s">
        <v>2031</v>
      </c>
      <c r="B899">
        <v>28</v>
      </c>
      <c r="D899">
        <f t="shared" si="39"/>
        <v>60</v>
      </c>
      <c r="E899" t="str">
        <f t="shared" si="40"/>
        <v>Kaposvári SZC Nagyatádi Ady Endre Technikum és G</v>
      </c>
      <c r="F899">
        <f t="shared" si="41"/>
        <v>28</v>
      </c>
    </row>
    <row r="900" spans="1:6" x14ac:dyDescent="0.35">
      <c r="A900" t="s">
        <v>2032</v>
      </c>
      <c r="B900">
        <v>32</v>
      </c>
      <c r="D900">
        <f t="shared" ref="D900:D963" si="42">LEN(A900)</f>
        <v>78</v>
      </c>
      <c r="E900" t="str">
        <f t="shared" ref="E900:E963" si="43">LEFT(A900,D900-12)</f>
        <v>Kaposvári SZC Nagyatádi Ady Endre Technikum és Gimnázium Szociális</v>
      </c>
      <c r="F900">
        <f t="shared" ref="F900:F963" si="44">B900</f>
        <v>32</v>
      </c>
    </row>
    <row r="901" spans="1:6" x14ac:dyDescent="0.35">
      <c r="A901" t="s">
        <v>2033</v>
      </c>
      <c r="B901">
        <v>39</v>
      </c>
      <c r="D901">
        <f t="shared" si="42"/>
        <v>89</v>
      </c>
      <c r="E901" t="str">
        <f t="shared" si="43"/>
        <v>Kaposvári SZC Nagyatádi Ady Endre Technikum és Gimnázium Turizmus-vendéglátás</v>
      </c>
      <c r="F901">
        <f t="shared" si="44"/>
        <v>39</v>
      </c>
    </row>
    <row r="902" spans="1:6" x14ac:dyDescent="0.35">
      <c r="A902" t="s">
        <v>2034</v>
      </c>
      <c r="B902">
        <v>37</v>
      </c>
      <c r="D902">
        <f t="shared" si="42"/>
        <v>62</v>
      </c>
      <c r="E902" t="str">
        <f t="shared" si="43"/>
        <v>Kaposvári SZC Nagyatádi Szakképző Iskola Építőipar</v>
      </c>
      <c r="F902">
        <f t="shared" si="44"/>
        <v>37</v>
      </c>
    </row>
    <row r="903" spans="1:6" x14ac:dyDescent="0.35">
      <c r="A903" t="s">
        <v>2035</v>
      </c>
      <c r="B903">
        <v>56</v>
      </c>
      <c r="D903">
        <f t="shared" si="42"/>
        <v>61</v>
      </c>
      <c r="E903" t="str">
        <f t="shared" si="43"/>
        <v>Kaposvári SZC Nagyatádi Szakképző Iskola Gépészet</v>
      </c>
      <c r="F903">
        <f t="shared" si="44"/>
        <v>56</v>
      </c>
    </row>
    <row r="904" spans="1:6" x14ac:dyDescent="0.35">
      <c r="A904" t="s">
        <v>2036</v>
      </c>
      <c r="B904">
        <v>35</v>
      </c>
      <c r="D904">
        <f t="shared" si="42"/>
        <v>65</v>
      </c>
      <c r="E904" t="str">
        <f t="shared" si="43"/>
        <v>Kaposvári SZC Nagyatádi Szakképző Iskola Kereskedelem</v>
      </c>
      <c r="F904">
        <f t="shared" si="44"/>
        <v>35</v>
      </c>
    </row>
    <row r="905" spans="1:6" x14ac:dyDescent="0.35">
      <c r="A905" t="s">
        <v>2037</v>
      </c>
      <c r="B905">
        <v>81</v>
      </c>
      <c r="D905">
        <f t="shared" si="42"/>
        <v>73</v>
      </c>
      <c r="E905" t="str">
        <f t="shared" si="43"/>
        <v>Kaposvári SZC Nagyatádi Szakképző Iskola Turizmus-vendéglátás</v>
      </c>
      <c r="F905">
        <f t="shared" si="44"/>
        <v>81</v>
      </c>
    </row>
    <row r="906" spans="1:6" x14ac:dyDescent="0.35">
      <c r="A906" t="s">
        <v>2038</v>
      </c>
      <c r="B906">
        <v>259</v>
      </c>
      <c r="D906">
        <f t="shared" si="42"/>
        <v>91</v>
      </c>
      <c r="E906" t="str">
        <f t="shared" si="43"/>
        <v>Kaposvári SZC Noszlopy Gáspár Közgazdasági Technikum Gazdálkodás és menedzsment</v>
      </c>
      <c r="F906">
        <f t="shared" si="44"/>
        <v>259</v>
      </c>
    </row>
    <row r="907" spans="1:6" x14ac:dyDescent="0.35">
      <c r="A907" t="s">
        <v>2039</v>
      </c>
      <c r="B907">
        <v>135</v>
      </c>
      <c r="D907">
        <f t="shared" si="42"/>
        <v>89</v>
      </c>
      <c r="E907" t="str">
        <f t="shared" si="43"/>
        <v>Kaposvári SZC Noszlopy Gáspár Közgazdasági Technikum Informatika és távközlés</v>
      </c>
      <c r="F907">
        <f t="shared" si="44"/>
        <v>135</v>
      </c>
    </row>
    <row r="908" spans="1:6" x14ac:dyDescent="0.35">
      <c r="A908" t="s">
        <v>2040</v>
      </c>
      <c r="B908">
        <v>2</v>
      </c>
      <c r="D908">
        <f t="shared" si="42"/>
        <v>77</v>
      </c>
      <c r="E908" t="str">
        <f t="shared" si="43"/>
        <v>Kaposvári SZC Noszlopy Gáspár Közgazdasági Technikum Kereskedelem</v>
      </c>
      <c r="F908">
        <f t="shared" si="44"/>
        <v>2</v>
      </c>
    </row>
    <row r="909" spans="1:6" x14ac:dyDescent="0.35">
      <c r="A909" t="s">
        <v>2041</v>
      </c>
      <c r="B909">
        <v>139</v>
      </c>
      <c r="D909">
        <f t="shared" si="42"/>
        <v>94</v>
      </c>
      <c r="E909" t="str">
        <f t="shared" si="43"/>
        <v>Kaposvári SZC Noszlopy Gáspár Közgazdasági Technikum Közlekedés és szállítmányozás</v>
      </c>
      <c r="F909">
        <f t="shared" si="44"/>
        <v>139</v>
      </c>
    </row>
    <row r="910" spans="1:6" x14ac:dyDescent="0.35">
      <c r="A910" t="s">
        <v>2042</v>
      </c>
      <c r="B910">
        <v>62</v>
      </c>
      <c r="D910">
        <f t="shared" si="42"/>
        <v>85</v>
      </c>
      <c r="E910" t="str">
        <f t="shared" si="43"/>
        <v>Kaposvári SZC Noszlopy Gáspár Közgazdasági Technikum Turizmus-vendéglátás</v>
      </c>
      <c r="F910">
        <f t="shared" si="44"/>
        <v>62</v>
      </c>
    </row>
    <row r="911" spans="1:6" x14ac:dyDescent="0.35">
      <c r="A911" t="s">
        <v>2043</v>
      </c>
      <c r="B911">
        <v>32</v>
      </c>
      <c r="D911">
        <f t="shared" si="42"/>
        <v>99</v>
      </c>
      <c r="E911" t="str">
        <f t="shared" si="43"/>
        <v>Kaposvári SZC Rudnay Gyula Szakképző Iskola és Kollégium Elektronika és elektrotechnika</v>
      </c>
      <c r="F911">
        <f t="shared" si="44"/>
        <v>32</v>
      </c>
    </row>
    <row r="912" spans="1:6" x14ac:dyDescent="0.35">
      <c r="A912" t="s">
        <v>2044</v>
      </c>
      <c r="B912">
        <v>12</v>
      </c>
      <c r="D912">
        <f t="shared" si="42"/>
        <v>95</v>
      </c>
      <c r="E912" t="str">
        <f t="shared" si="43"/>
        <v>Kaposvári SZC Rudnay Gyula Szakképző Iskola és Kollégium Gazdálkodás és menedzsment</v>
      </c>
      <c r="F912">
        <f t="shared" si="44"/>
        <v>12</v>
      </c>
    </row>
    <row r="913" spans="1:6" x14ac:dyDescent="0.35">
      <c r="A913" t="s">
        <v>2045</v>
      </c>
      <c r="B913">
        <v>24</v>
      </c>
      <c r="D913">
        <f t="shared" si="42"/>
        <v>77</v>
      </c>
      <c r="E913" t="str">
        <f t="shared" si="43"/>
        <v>Kaposvári SZC Rudnay Gyula Szakképző Iskola és Kollégium Gépészet</v>
      </c>
      <c r="F913">
        <f t="shared" si="44"/>
        <v>24</v>
      </c>
    </row>
    <row r="914" spans="1:6" x14ac:dyDescent="0.35">
      <c r="A914" t="s">
        <v>2046</v>
      </c>
      <c r="B914">
        <v>44</v>
      </c>
      <c r="D914">
        <f t="shared" si="42"/>
        <v>93</v>
      </c>
      <c r="E914" t="str">
        <f t="shared" si="43"/>
        <v>Kaposvári SZC Rudnay Gyula Szakképző Iskola és Kollégium Mezőgazdaság és erdészet</v>
      </c>
      <c r="F914">
        <f t="shared" si="44"/>
        <v>44</v>
      </c>
    </row>
    <row r="915" spans="1:6" x14ac:dyDescent="0.35">
      <c r="A915" t="s">
        <v>2047</v>
      </c>
      <c r="B915">
        <v>81</v>
      </c>
      <c r="D915">
        <f t="shared" si="42"/>
        <v>94</v>
      </c>
      <c r="E915" t="str">
        <f t="shared" si="43"/>
        <v>Kaposvári SZC Rudnay Gyula Szakképző Iskola és Kollégium Rendészet és közszolgálat</v>
      </c>
      <c r="F915">
        <f t="shared" si="44"/>
        <v>81</v>
      </c>
    </row>
    <row r="916" spans="1:6" x14ac:dyDescent="0.35">
      <c r="A916" t="s">
        <v>2048</v>
      </c>
      <c r="B916">
        <v>5</v>
      </c>
      <c r="D916">
        <f t="shared" si="42"/>
        <v>89</v>
      </c>
      <c r="E916" t="str">
        <f t="shared" si="43"/>
        <v>Kaposvári SZC Rudnay Gyula Szakképző Iskola és Kollégium Turizmus-vendéglátás</v>
      </c>
      <c r="F916">
        <f t="shared" si="44"/>
        <v>5</v>
      </c>
    </row>
    <row r="917" spans="1:6" x14ac:dyDescent="0.35">
      <c r="A917" t="s">
        <v>2049</v>
      </c>
      <c r="B917">
        <v>107</v>
      </c>
      <c r="D917">
        <f t="shared" si="42"/>
        <v>85</v>
      </c>
      <c r="E917" t="str">
        <f t="shared" si="43"/>
        <v>Kaposvári SZC Széchenyi István Technikum és Szakképző Iskola Kereskedelem</v>
      </c>
      <c r="F917">
        <f t="shared" si="44"/>
        <v>107</v>
      </c>
    </row>
    <row r="918" spans="1:6" x14ac:dyDescent="0.35">
      <c r="A918" t="s">
        <v>2050</v>
      </c>
      <c r="B918">
        <v>316</v>
      </c>
      <c r="D918">
        <f t="shared" si="42"/>
        <v>93</v>
      </c>
      <c r="E918" t="str">
        <f t="shared" si="43"/>
        <v>Kaposvári SZC Széchenyi István Technikum és Szakképző Iskola Turizmus-vendéglátás</v>
      </c>
      <c r="F918">
        <f t="shared" si="44"/>
        <v>316</v>
      </c>
    </row>
    <row r="919" spans="1:6" x14ac:dyDescent="0.35">
      <c r="A919" t="s">
        <v>2051</v>
      </c>
      <c r="B919">
        <v>9</v>
      </c>
      <c r="D919">
        <f t="shared" si="42"/>
        <v>98</v>
      </c>
      <c r="E919" t="str">
        <f t="shared" si="43"/>
        <v>Karcagi SZC Hámori András Technikum és Szakképző Iskola Elektronika és elektrotechnika</v>
      </c>
      <c r="F919">
        <f t="shared" si="44"/>
        <v>9</v>
      </c>
    </row>
    <row r="920" spans="1:6" x14ac:dyDescent="0.35">
      <c r="A920" t="s">
        <v>2052</v>
      </c>
      <c r="B920">
        <v>28</v>
      </c>
      <c r="D920">
        <f t="shared" si="42"/>
        <v>77</v>
      </c>
      <c r="E920" t="str">
        <f t="shared" si="43"/>
        <v>Karcagi SZC Hámori András Technikum és Szakképző Iskola Építőipar</v>
      </c>
      <c r="F920">
        <f t="shared" si="44"/>
        <v>28</v>
      </c>
    </row>
    <row r="921" spans="1:6" x14ac:dyDescent="0.35">
      <c r="A921" t="s">
        <v>2053</v>
      </c>
      <c r="B921">
        <v>24</v>
      </c>
      <c r="D921">
        <f t="shared" si="42"/>
        <v>94</v>
      </c>
      <c r="E921" t="str">
        <f t="shared" si="43"/>
        <v>Karcagi SZC Hámori András Technikum és Szakképző Iskola Gazdálkodás és menedzsment</v>
      </c>
      <c r="F921">
        <f t="shared" si="44"/>
        <v>24</v>
      </c>
    </row>
    <row r="922" spans="1:6" x14ac:dyDescent="0.35">
      <c r="A922" t="s">
        <v>2054</v>
      </c>
      <c r="B922">
        <v>62</v>
      </c>
      <c r="D922">
        <f t="shared" si="42"/>
        <v>76</v>
      </c>
      <c r="E922" t="str">
        <f t="shared" si="43"/>
        <v>Karcagi SZC Hámori András Technikum és Szakképző Iskola Gépészet</v>
      </c>
      <c r="F922">
        <f t="shared" si="44"/>
        <v>62</v>
      </c>
    </row>
    <row r="923" spans="1:6" x14ac:dyDescent="0.35">
      <c r="A923" t="s">
        <v>2055</v>
      </c>
      <c r="B923">
        <v>12</v>
      </c>
      <c r="D923">
        <f t="shared" si="42"/>
        <v>92</v>
      </c>
      <c r="E923" t="str">
        <f t="shared" si="43"/>
        <v>Karcagi SZC Hámori András Technikum és Szakképző Iskola Informatika és távközlés</v>
      </c>
      <c r="F923">
        <f t="shared" si="44"/>
        <v>12</v>
      </c>
    </row>
    <row r="924" spans="1:6" x14ac:dyDescent="0.35">
      <c r="A924" t="s">
        <v>2056</v>
      </c>
      <c r="B924">
        <v>49</v>
      </c>
      <c r="D924">
        <f t="shared" si="42"/>
        <v>80</v>
      </c>
      <c r="E924" t="str">
        <f t="shared" si="43"/>
        <v>Karcagi SZC Hámori András Technikum és Szakképző Iskola Kereskedelem</v>
      </c>
      <c r="F924">
        <f t="shared" si="44"/>
        <v>49</v>
      </c>
    </row>
    <row r="925" spans="1:6" x14ac:dyDescent="0.35">
      <c r="A925" t="s">
        <v>2057</v>
      </c>
      <c r="B925">
        <v>9</v>
      </c>
      <c r="D925">
        <f t="shared" si="42"/>
        <v>77</v>
      </c>
      <c r="E925" t="str">
        <f t="shared" si="43"/>
        <v>Karcagi SZC Hámori András Technikum és Szakképző Iskola Szépészet</v>
      </c>
      <c r="F925">
        <f t="shared" si="44"/>
        <v>9</v>
      </c>
    </row>
    <row r="926" spans="1:6" x14ac:dyDescent="0.35">
      <c r="A926" t="s">
        <v>2058</v>
      </c>
      <c r="B926">
        <v>75</v>
      </c>
      <c r="D926">
        <f t="shared" si="42"/>
        <v>88</v>
      </c>
      <c r="E926" t="str">
        <f t="shared" si="43"/>
        <v>Karcagi SZC Hámori András Technikum és Szakképző Iskola Turizmus-vendéglátás</v>
      </c>
      <c r="F926">
        <f t="shared" si="44"/>
        <v>75</v>
      </c>
    </row>
    <row r="927" spans="1:6" x14ac:dyDescent="0.35">
      <c r="A927" t="s">
        <v>2059</v>
      </c>
      <c r="B927">
        <v>17</v>
      </c>
      <c r="D927">
        <f t="shared" si="42"/>
        <v>77</v>
      </c>
      <c r="E927" t="str">
        <f t="shared" si="43"/>
        <v>Karcagi SZC Kunszentmártoni Technikum és Szakképző Iskola Előkész</v>
      </c>
      <c r="F927">
        <f t="shared" si="44"/>
        <v>17</v>
      </c>
    </row>
    <row r="928" spans="1:6" x14ac:dyDescent="0.35">
      <c r="A928" t="s">
        <v>2060</v>
      </c>
      <c r="B928">
        <v>25</v>
      </c>
      <c r="D928">
        <f t="shared" si="42"/>
        <v>79</v>
      </c>
      <c r="E928" t="str">
        <f t="shared" si="43"/>
        <v>Karcagi SZC Kunszentmártoni Technikum és Szakképző Iskola Építőipar</v>
      </c>
      <c r="F928">
        <f t="shared" si="44"/>
        <v>25</v>
      </c>
    </row>
    <row r="929" spans="1:6" x14ac:dyDescent="0.35">
      <c r="A929" t="s">
        <v>2061</v>
      </c>
      <c r="B929">
        <v>32</v>
      </c>
      <c r="D929">
        <f t="shared" si="42"/>
        <v>78</v>
      </c>
      <c r="E929" t="str">
        <f t="shared" si="43"/>
        <v>Karcagi SZC Kunszentmártoni Technikum és Szakképző Iskola Gépészet</v>
      </c>
      <c r="F929">
        <f t="shared" si="44"/>
        <v>32</v>
      </c>
    </row>
    <row r="930" spans="1:6" x14ac:dyDescent="0.35">
      <c r="A930" t="s">
        <v>2062</v>
      </c>
      <c r="B930">
        <v>26</v>
      </c>
      <c r="D930">
        <f t="shared" si="42"/>
        <v>94</v>
      </c>
      <c r="E930" t="str">
        <f t="shared" si="43"/>
        <v>Karcagi SZC Kunszentmártoni Technikum és Szakképző Iskola Informatika és távközlés</v>
      </c>
      <c r="F930">
        <f t="shared" si="44"/>
        <v>26</v>
      </c>
    </row>
    <row r="931" spans="1:6" x14ac:dyDescent="0.35">
      <c r="A931" t="s">
        <v>2063</v>
      </c>
      <c r="B931">
        <v>20</v>
      </c>
      <c r="D931">
        <f t="shared" si="42"/>
        <v>82</v>
      </c>
      <c r="E931" t="str">
        <f t="shared" si="43"/>
        <v>Karcagi SZC Kunszentmártoni Technikum és Szakképző Iskola Kereskedelem</v>
      </c>
      <c r="F931">
        <f t="shared" si="44"/>
        <v>20</v>
      </c>
    </row>
    <row r="932" spans="1:6" x14ac:dyDescent="0.35">
      <c r="A932" t="s">
        <v>2064</v>
      </c>
      <c r="B932">
        <v>24</v>
      </c>
      <c r="D932">
        <f t="shared" si="42"/>
        <v>94</v>
      </c>
      <c r="E932" t="str">
        <f t="shared" si="43"/>
        <v>Karcagi SZC Kunszentmártoni Technikum és Szakképző Iskola Mezőgazdaság és erdészet</v>
      </c>
      <c r="F932">
        <f t="shared" si="44"/>
        <v>24</v>
      </c>
    </row>
    <row r="933" spans="1:6" x14ac:dyDescent="0.35">
      <c r="A933" t="s">
        <v>2065</v>
      </c>
      <c r="B933">
        <v>11</v>
      </c>
      <c r="D933">
        <f t="shared" si="42"/>
        <v>61</v>
      </c>
      <c r="E933" t="str">
        <f t="shared" si="43"/>
        <v>Karcagi SZC Kunszentmártoni Technikum és Szakképz</v>
      </c>
      <c r="F933">
        <f t="shared" si="44"/>
        <v>11</v>
      </c>
    </row>
    <row r="934" spans="1:6" x14ac:dyDescent="0.35">
      <c r="A934" t="s">
        <v>2066</v>
      </c>
      <c r="B934">
        <v>11</v>
      </c>
      <c r="D934">
        <f t="shared" si="42"/>
        <v>95</v>
      </c>
      <c r="E934" t="str">
        <f t="shared" si="43"/>
        <v>Karcagi SZC Kunszentmártoni Technikum és Szakképző Iskola Rendészet és közszolgálat</v>
      </c>
      <c r="F934">
        <f t="shared" si="44"/>
        <v>11</v>
      </c>
    </row>
    <row r="935" spans="1:6" x14ac:dyDescent="0.35">
      <c r="A935" t="s">
        <v>2067</v>
      </c>
      <c r="B935">
        <v>28</v>
      </c>
      <c r="D935">
        <f t="shared" si="42"/>
        <v>90</v>
      </c>
      <c r="E935" t="str">
        <f t="shared" si="43"/>
        <v>Karcagi SZC Kunszentmártoni Technikum és Szakképző Iskola Turizmus-vendéglátás</v>
      </c>
      <c r="F935">
        <f t="shared" si="44"/>
        <v>28</v>
      </c>
    </row>
    <row r="936" spans="1:6" x14ac:dyDescent="0.35">
      <c r="A936" t="s">
        <v>2068</v>
      </c>
      <c r="B936">
        <v>8</v>
      </c>
      <c r="D936">
        <f t="shared" si="42"/>
        <v>98</v>
      </c>
      <c r="E936" t="str">
        <f t="shared" si="43"/>
        <v>Karcagi SZC Lábassy János Technikum és Szakképző Iskola Elektronika és elektrotechnika</v>
      </c>
      <c r="F936">
        <f t="shared" si="44"/>
        <v>8</v>
      </c>
    </row>
    <row r="937" spans="1:6" x14ac:dyDescent="0.35">
      <c r="A937" t="s">
        <v>2069</v>
      </c>
      <c r="B937">
        <v>17</v>
      </c>
      <c r="D937">
        <f t="shared" si="42"/>
        <v>75</v>
      </c>
      <c r="E937" t="str">
        <f t="shared" si="43"/>
        <v>Karcagi SZC Lábassy János Technikum és Szakképző Iskola Előkész</v>
      </c>
      <c r="F937">
        <f t="shared" si="44"/>
        <v>17</v>
      </c>
    </row>
    <row r="938" spans="1:6" x14ac:dyDescent="0.35">
      <c r="A938" t="s">
        <v>2070</v>
      </c>
      <c r="B938">
        <v>18</v>
      </c>
      <c r="D938">
        <f t="shared" si="42"/>
        <v>77</v>
      </c>
      <c r="E938" t="str">
        <f t="shared" si="43"/>
        <v>Karcagi SZC Lábassy János Technikum és Szakképző Iskola Építőipar</v>
      </c>
      <c r="F938">
        <f t="shared" si="44"/>
        <v>18</v>
      </c>
    </row>
    <row r="939" spans="1:6" x14ac:dyDescent="0.35">
      <c r="A939" t="s">
        <v>2071</v>
      </c>
      <c r="B939">
        <v>6</v>
      </c>
      <c r="D939">
        <f t="shared" si="42"/>
        <v>84</v>
      </c>
      <c r="E939" t="str">
        <f t="shared" si="43"/>
        <v>Karcagi SZC Lábassy János Technikum és Szakképző Iskola Fa- és bútoripar</v>
      </c>
      <c r="F939">
        <f t="shared" si="44"/>
        <v>6</v>
      </c>
    </row>
    <row r="940" spans="1:6" x14ac:dyDescent="0.35">
      <c r="A940" t="s">
        <v>2072</v>
      </c>
      <c r="B940">
        <v>52</v>
      </c>
      <c r="D940">
        <f t="shared" si="42"/>
        <v>76</v>
      </c>
      <c r="E940" t="str">
        <f t="shared" si="43"/>
        <v>Karcagi SZC Lábassy János Technikum és Szakképző Iskola Gépészet</v>
      </c>
      <c r="F940">
        <f t="shared" si="44"/>
        <v>52</v>
      </c>
    </row>
    <row r="941" spans="1:6" x14ac:dyDescent="0.35">
      <c r="A941" t="s">
        <v>2073</v>
      </c>
      <c r="B941">
        <v>37</v>
      </c>
      <c r="D941">
        <f t="shared" si="42"/>
        <v>80</v>
      </c>
      <c r="E941" t="str">
        <f t="shared" si="43"/>
        <v>Karcagi SZC Lábassy János Technikum és Szakképző Iskola Kereskedelem</v>
      </c>
      <c r="F941">
        <f t="shared" si="44"/>
        <v>37</v>
      </c>
    </row>
    <row r="942" spans="1:6" x14ac:dyDescent="0.35">
      <c r="A942" t="s">
        <v>2074</v>
      </c>
      <c r="B942">
        <v>20</v>
      </c>
      <c r="D942">
        <f t="shared" si="42"/>
        <v>75</v>
      </c>
      <c r="E942" t="str">
        <f t="shared" si="43"/>
        <v>Karcagi SZC Lábassy János Technikum és Szakképző Iskola Kreatív</v>
      </c>
      <c r="F942">
        <f t="shared" si="44"/>
        <v>20</v>
      </c>
    </row>
    <row r="943" spans="1:6" x14ac:dyDescent="0.35">
      <c r="A943" t="s">
        <v>2075</v>
      </c>
      <c r="B943">
        <v>20</v>
      </c>
      <c r="D943">
        <f t="shared" si="42"/>
        <v>77</v>
      </c>
      <c r="E943" t="str">
        <f t="shared" si="43"/>
        <v>Karcagi SZC Lábassy János Technikum és Szakképző Iskola Szépészet</v>
      </c>
      <c r="F943">
        <f t="shared" si="44"/>
        <v>20</v>
      </c>
    </row>
    <row r="944" spans="1:6" x14ac:dyDescent="0.35">
      <c r="A944" t="s">
        <v>2076</v>
      </c>
      <c r="B944">
        <v>50</v>
      </c>
      <c r="D944">
        <f t="shared" si="42"/>
        <v>77</v>
      </c>
      <c r="E944" t="str">
        <f t="shared" si="43"/>
        <v>Karcagi SZC Lábassy János Technikum és Szakképző Iskola Szociális</v>
      </c>
      <c r="F944">
        <f t="shared" si="44"/>
        <v>50</v>
      </c>
    </row>
    <row r="945" spans="1:6" x14ac:dyDescent="0.35">
      <c r="A945" t="s">
        <v>2077</v>
      </c>
      <c r="B945">
        <v>7</v>
      </c>
      <c r="D945">
        <f t="shared" si="42"/>
        <v>70</v>
      </c>
      <c r="E945" t="str">
        <f t="shared" si="43"/>
        <v>Karcagi SZC Mezőtúri Szakképző Iskola és Kollégium Előkész</v>
      </c>
      <c r="F945">
        <f t="shared" si="44"/>
        <v>7</v>
      </c>
    </row>
    <row r="946" spans="1:6" x14ac:dyDescent="0.35">
      <c r="A946" t="s">
        <v>2078</v>
      </c>
      <c r="B946">
        <v>10</v>
      </c>
      <c r="D946">
        <f t="shared" si="42"/>
        <v>72</v>
      </c>
      <c r="E946" t="str">
        <f t="shared" si="43"/>
        <v>Karcagi SZC Mezőtúri Szakképző Iskola és Kollégium Építőipar</v>
      </c>
      <c r="F946">
        <f t="shared" si="44"/>
        <v>10</v>
      </c>
    </row>
    <row r="947" spans="1:6" x14ac:dyDescent="0.35">
      <c r="A947" t="s">
        <v>2079</v>
      </c>
      <c r="B947">
        <v>17</v>
      </c>
      <c r="D947">
        <f t="shared" si="42"/>
        <v>79</v>
      </c>
      <c r="E947" t="str">
        <f t="shared" si="43"/>
        <v>Karcagi SZC Mezőtúri Szakképző Iskola és Kollégium Fa- és bútoripar</v>
      </c>
      <c r="F947">
        <f t="shared" si="44"/>
        <v>17</v>
      </c>
    </row>
    <row r="948" spans="1:6" x14ac:dyDescent="0.35">
      <c r="A948" t="s">
        <v>2080</v>
      </c>
      <c r="B948">
        <v>40</v>
      </c>
      <c r="D948">
        <f t="shared" si="42"/>
        <v>71</v>
      </c>
      <c r="E948" t="str">
        <f t="shared" si="43"/>
        <v>Karcagi SZC Mezőtúri Szakképző Iskola és Kollégium Gépészet</v>
      </c>
      <c r="F948">
        <f t="shared" si="44"/>
        <v>40</v>
      </c>
    </row>
    <row r="949" spans="1:6" x14ac:dyDescent="0.35">
      <c r="A949" t="s">
        <v>2081</v>
      </c>
      <c r="B949">
        <v>63</v>
      </c>
      <c r="D949">
        <f t="shared" si="42"/>
        <v>83</v>
      </c>
      <c r="E949" t="str">
        <f t="shared" si="43"/>
        <v>Karcagi SZC Mezőtúri Szakképző Iskola és Kollégium Turizmus-vendéglátás</v>
      </c>
      <c r="F949">
        <f t="shared" si="44"/>
        <v>63</v>
      </c>
    </row>
    <row r="950" spans="1:6" x14ac:dyDescent="0.35">
      <c r="A950" t="s">
        <v>2082</v>
      </c>
      <c r="B950">
        <v>11</v>
      </c>
      <c r="D950">
        <f t="shared" si="42"/>
        <v>91</v>
      </c>
      <c r="E950" t="str">
        <f t="shared" si="43"/>
        <v>Karcagi SZC Nagy László Gimnázium, Technikum és Szakképző Iskola Élelmiszeripar</v>
      </c>
      <c r="F950">
        <f t="shared" si="44"/>
        <v>11</v>
      </c>
    </row>
    <row r="951" spans="1:6" x14ac:dyDescent="0.35">
      <c r="A951" t="s">
        <v>2083</v>
      </c>
      <c r="B951">
        <v>11</v>
      </c>
      <c r="D951">
        <f t="shared" si="42"/>
        <v>84</v>
      </c>
      <c r="E951" t="str">
        <f t="shared" si="43"/>
        <v>Karcagi SZC Nagy László Gimnázium, Technikum és Szakképző Iskola Előkész</v>
      </c>
      <c r="F951">
        <f t="shared" si="44"/>
        <v>11</v>
      </c>
    </row>
    <row r="952" spans="1:6" x14ac:dyDescent="0.35">
      <c r="A952" t="s">
        <v>2084</v>
      </c>
      <c r="B952">
        <v>46</v>
      </c>
      <c r="D952">
        <f t="shared" si="42"/>
        <v>86</v>
      </c>
      <c r="E952" t="str">
        <f t="shared" si="43"/>
        <v>Karcagi SZC Nagy László Gimnázium, Technikum és Szakképző Iskola Építőipar</v>
      </c>
      <c r="F952">
        <f t="shared" si="44"/>
        <v>46</v>
      </c>
    </row>
    <row r="953" spans="1:6" x14ac:dyDescent="0.35">
      <c r="A953" t="s">
        <v>2085</v>
      </c>
      <c r="B953">
        <v>44</v>
      </c>
      <c r="D953">
        <f t="shared" si="42"/>
        <v>103</v>
      </c>
      <c r="E953" t="str">
        <f t="shared" si="43"/>
        <v>Karcagi SZC Nagy László Gimnázium, Technikum és Szakképző Iskola Gazdálkodás és menedzsment</v>
      </c>
      <c r="F953">
        <f t="shared" si="44"/>
        <v>44</v>
      </c>
    </row>
    <row r="954" spans="1:6" x14ac:dyDescent="0.35">
      <c r="A954" t="s">
        <v>2086</v>
      </c>
      <c r="B954">
        <v>56</v>
      </c>
      <c r="D954">
        <f t="shared" si="42"/>
        <v>85</v>
      </c>
      <c r="E954" t="str">
        <f t="shared" si="43"/>
        <v>Karcagi SZC Nagy László Gimnázium, Technikum és Szakképző Iskola Gépészet</v>
      </c>
      <c r="F954">
        <f t="shared" si="44"/>
        <v>56</v>
      </c>
    </row>
    <row r="955" spans="1:6" x14ac:dyDescent="0.35">
      <c r="A955" t="s">
        <v>2087</v>
      </c>
      <c r="B955">
        <v>41</v>
      </c>
      <c r="D955">
        <f t="shared" si="42"/>
        <v>89</v>
      </c>
      <c r="E955" t="str">
        <f t="shared" si="43"/>
        <v>Karcagi SZC Nagy László Gimnázium, Technikum és Szakképző Iskola Kereskedelem</v>
      </c>
      <c r="F955">
        <f t="shared" si="44"/>
        <v>41</v>
      </c>
    </row>
    <row r="956" spans="1:6" x14ac:dyDescent="0.35">
      <c r="A956" t="s">
        <v>2088</v>
      </c>
      <c r="B956">
        <v>67</v>
      </c>
      <c r="D956">
        <f t="shared" si="42"/>
        <v>97</v>
      </c>
      <c r="E956" t="str">
        <f t="shared" si="43"/>
        <v>Karcagi SZC Nagy László Gimnázium, Technikum és Szakképző Iskola Turizmus-vendéglátás</v>
      </c>
      <c r="F956">
        <f t="shared" si="44"/>
        <v>67</v>
      </c>
    </row>
    <row r="957" spans="1:6" x14ac:dyDescent="0.35">
      <c r="A957" t="s">
        <v>2089</v>
      </c>
      <c r="B957">
        <v>50</v>
      </c>
      <c r="D957">
        <f t="shared" si="42"/>
        <v>83</v>
      </c>
      <c r="E957" t="str">
        <f t="shared" si="43"/>
        <v>Karcagi SZC Teleki Blanka Gimnázium, Technikum és Kollégium Egészségügy</v>
      </c>
      <c r="F957">
        <f t="shared" si="44"/>
        <v>50</v>
      </c>
    </row>
    <row r="958" spans="1:6" x14ac:dyDescent="0.35">
      <c r="A958" t="s">
        <v>2090</v>
      </c>
      <c r="B958">
        <v>37</v>
      </c>
      <c r="D958">
        <f t="shared" si="42"/>
        <v>102</v>
      </c>
      <c r="E958" t="str">
        <f t="shared" si="43"/>
        <v>Karcagi SZC Teleki Blanka Gimnázium, Technikum és Kollégium Elektronika és elektrotechnika</v>
      </c>
      <c r="F958">
        <f t="shared" si="44"/>
        <v>37</v>
      </c>
    </row>
    <row r="959" spans="1:6" x14ac:dyDescent="0.35">
      <c r="A959" t="s">
        <v>2091</v>
      </c>
      <c r="B959">
        <v>81</v>
      </c>
      <c r="D959">
        <f t="shared" si="42"/>
        <v>98</v>
      </c>
      <c r="E959" t="str">
        <f t="shared" si="43"/>
        <v>Karcagi SZC Teleki Blanka Gimnázium, Technikum és Kollégium Gazdálkodás és menedzsment</v>
      </c>
      <c r="F959">
        <f t="shared" si="44"/>
        <v>81</v>
      </c>
    </row>
    <row r="960" spans="1:6" x14ac:dyDescent="0.35">
      <c r="A960" t="s">
        <v>2092</v>
      </c>
      <c r="B960">
        <v>58</v>
      </c>
      <c r="D960">
        <f t="shared" si="42"/>
        <v>96</v>
      </c>
      <c r="E960" t="str">
        <f t="shared" si="43"/>
        <v>Karcagi SZC Teleki Blanka Gimnázium, Technikum és Kollégium Informatika és távközlés</v>
      </c>
      <c r="F960">
        <f t="shared" si="44"/>
        <v>58</v>
      </c>
    </row>
    <row r="961" spans="1:6" x14ac:dyDescent="0.35">
      <c r="A961" t="s">
        <v>2093</v>
      </c>
      <c r="B961">
        <v>7</v>
      </c>
      <c r="D961">
        <f t="shared" si="42"/>
        <v>84</v>
      </c>
      <c r="E961" t="str">
        <f t="shared" si="43"/>
        <v>Karcagi SZC Teleki Blanka Gimnázium, Technikum és Kollégium Kereskedelem</v>
      </c>
      <c r="F961">
        <f t="shared" si="44"/>
        <v>7</v>
      </c>
    </row>
    <row r="962" spans="1:6" x14ac:dyDescent="0.35">
      <c r="A962" t="s">
        <v>2094</v>
      </c>
      <c r="B962">
        <v>6</v>
      </c>
      <c r="D962">
        <f t="shared" si="42"/>
        <v>98</v>
      </c>
      <c r="E962" t="str">
        <f t="shared" si="43"/>
        <v>Karcagi SZC Teleki Blanka Gimnázium, Technikum és Kollégium Környezetvédelem és vízügy</v>
      </c>
      <c r="F962">
        <f t="shared" si="44"/>
        <v>6</v>
      </c>
    </row>
    <row r="963" spans="1:6" x14ac:dyDescent="0.35">
      <c r="A963" t="s">
        <v>2095</v>
      </c>
      <c r="B963">
        <v>30</v>
      </c>
      <c r="D963">
        <f t="shared" si="42"/>
        <v>92</v>
      </c>
      <c r="E963" t="str">
        <f t="shared" si="43"/>
        <v>Karcagi SZC Teleki Blanka Gimnázium, Technikum és Kollégium Turizmus-vendéglátás</v>
      </c>
      <c r="F963">
        <f t="shared" si="44"/>
        <v>30</v>
      </c>
    </row>
    <row r="964" spans="1:6" x14ac:dyDescent="0.35">
      <c r="A964" t="s">
        <v>2096</v>
      </c>
      <c r="B964">
        <v>11</v>
      </c>
      <c r="D964">
        <f t="shared" ref="D964:D1027" si="45">LEN(A964)</f>
        <v>109</v>
      </c>
      <c r="E964" t="str">
        <f t="shared" ref="E964:E1027" si="46">LEFT(A964,D964-12)</f>
        <v>Karcagi SZC Ványai Ambrus Technikum, Szakképző Iskola és Kollégium Elektronika és elektrotechnika</v>
      </c>
      <c r="F964">
        <f t="shared" ref="F964:F1027" si="47">B964</f>
        <v>11</v>
      </c>
    </row>
    <row r="965" spans="1:6" x14ac:dyDescent="0.35">
      <c r="A965" t="s">
        <v>2097</v>
      </c>
      <c r="B965">
        <v>47</v>
      </c>
      <c r="D965">
        <f t="shared" si="45"/>
        <v>87</v>
      </c>
      <c r="E965" t="str">
        <f t="shared" si="46"/>
        <v>Karcagi SZC Ványai Ambrus Technikum, Szakképző Iskola és Kollégium Gépészet</v>
      </c>
      <c r="F965">
        <f t="shared" si="47"/>
        <v>47</v>
      </c>
    </row>
    <row r="966" spans="1:6" x14ac:dyDescent="0.35">
      <c r="A966" t="s">
        <v>2098</v>
      </c>
      <c r="B966">
        <v>24</v>
      </c>
      <c r="D966">
        <f t="shared" si="45"/>
        <v>103</v>
      </c>
      <c r="E966" t="str">
        <f t="shared" si="46"/>
        <v>Karcagi SZC Ványai Ambrus Technikum, Szakképző Iskola és Kollégium Informatika és távközlés</v>
      </c>
      <c r="F966">
        <f t="shared" si="47"/>
        <v>24</v>
      </c>
    </row>
    <row r="967" spans="1:6" x14ac:dyDescent="0.35">
      <c r="A967" t="s">
        <v>2099</v>
      </c>
      <c r="B967">
        <v>33</v>
      </c>
      <c r="D967">
        <f t="shared" si="45"/>
        <v>91</v>
      </c>
      <c r="E967" t="str">
        <f t="shared" si="46"/>
        <v>Karcagi SZC Ványai Ambrus Technikum, Szakképző Iskola és Kollégium Kereskedelem</v>
      </c>
      <c r="F967">
        <f t="shared" si="47"/>
        <v>33</v>
      </c>
    </row>
    <row r="968" spans="1:6" x14ac:dyDescent="0.35">
      <c r="A968" t="s">
        <v>2100</v>
      </c>
      <c r="B968">
        <v>105</v>
      </c>
      <c r="D968">
        <f t="shared" si="45"/>
        <v>112</v>
      </c>
      <c r="E968" t="str">
        <f t="shared" si="46"/>
        <v>Karcagi SZC Ványai Ambrus Technikum, Szakképző Iskola és Kollégium Specializált gép- és járműgyártás</v>
      </c>
      <c r="F968">
        <f t="shared" si="47"/>
        <v>105</v>
      </c>
    </row>
    <row r="969" spans="1:6" x14ac:dyDescent="0.35">
      <c r="A969" t="s">
        <v>2101</v>
      </c>
      <c r="B969">
        <v>53</v>
      </c>
      <c r="D969">
        <f t="shared" si="45"/>
        <v>89</v>
      </c>
      <c r="E969" t="str">
        <f t="shared" si="46"/>
        <v>Karcagi SZC Varró István Technikum, Szakképző Iskola és Kollégium Egészségügy</v>
      </c>
      <c r="F969">
        <f t="shared" si="47"/>
        <v>53</v>
      </c>
    </row>
    <row r="970" spans="1:6" x14ac:dyDescent="0.35">
      <c r="A970" t="s">
        <v>2102</v>
      </c>
      <c r="B970">
        <v>8</v>
      </c>
      <c r="D970">
        <f t="shared" si="45"/>
        <v>108</v>
      </c>
      <c r="E970" t="str">
        <f t="shared" si="46"/>
        <v>Karcagi SZC Varró István Technikum, Szakképző Iskola és Kollégium Elektronika és elektrotechnika</v>
      </c>
      <c r="F970">
        <f t="shared" si="47"/>
        <v>8</v>
      </c>
    </row>
    <row r="971" spans="1:6" x14ac:dyDescent="0.35">
      <c r="A971" t="s">
        <v>2103</v>
      </c>
      <c r="B971">
        <v>5</v>
      </c>
      <c r="D971">
        <f t="shared" si="45"/>
        <v>85</v>
      </c>
      <c r="E971" t="str">
        <f t="shared" si="46"/>
        <v>Karcagi SZC Varró István Technikum, Szakképző Iskola és Kollégium Előkész</v>
      </c>
      <c r="F971">
        <f t="shared" si="47"/>
        <v>5</v>
      </c>
    </row>
    <row r="972" spans="1:6" x14ac:dyDescent="0.35">
      <c r="A972" t="s">
        <v>2104</v>
      </c>
      <c r="B972">
        <v>29</v>
      </c>
      <c r="D972">
        <f t="shared" si="45"/>
        <v>87</v>
      </c>
      <c r="E972" t="str">
        <f t="shared" si="46"/>
        <v>Karcagi SZC Varró István Technikum, Szakképző Iskola és Kollégium Építőipar</v>
      </c>
      <c r="F972">
        <f t="shared" si="47"/>
        <v>29</v>
      </c>
    </row>
    <row r="973" spans="1:6" x14ac:dyDescent="0.35">
      <c r="A973" t="s">
        <v>2105</v>
      </c>
      <c r="B973">
        <v>19</v>
      </c>
      <c r="D973">
        <f t="shared" si="45"/>
        <v>94</v>
      </c>
      <c r="E973" t="str">
        <f t="shared" si="46"/>
        <v>Karcagi SZC Varró István Technikum, Szakképző Iskola és Kollégium Fa- és bútoripar</v>
      </c>
      <c r="F973">
        <f t="shared" si="47"/>
        <v>19</v>
      </c>
    </row>
    <row r="974" spans="1:6" x14ac:dyDescent="0.35">
      <c r="A974" t="s">
        <v>2106</v>
      </c>
      <c r="B974">
        <v>18</v>
      </c>
      <c r="D974">
        <f t="shared" si="45"/>
        <v>104</v>
      </c>
      <c r="E974" t="str">
        <f t="shared" si="46"/>
        <v>Karcagi SZC Varró István Technikum, Szakképző Iskola és Kollégium Gazdálkodás és menedzsment</v>
      </c>
      <c r="F974">
        <f t="shared" si="47"/>
        <v>18</v>
      </c>
    </row>
    <row r="975" spans="1:6" x14ac:dyDescent="0.35">
      <c r="A975" t="s">
        <v>2107</v>
      </c>
      <c r="B975">
        <v>35</v>
      </c>
      <c r="D975">
        <f t="shared" si="45"/>
        <v>86</v>
      </c>
      <c r="E975" t="str">
        <f t="shared" si="46"/>
        <v>Karcagi SZC Varró István Technikum, Szakképző Iskola és Kollégium Gépészet</v>
      </c>
      <c r="F975">
        <f t="shared" si="47"/>
        <v>35</v>
      </c>
    </row>
    <row r="976" spans="1:6" x14ac:dyDescent="0.35">
      <c r="A976" t="s">
        <v>2108</v>
      </c>
      <c r="B976">
        <v>26</v>
      </c>
      <c r="D976">
        <f t="shared" si="45"/>
        <v>90</v>
      </c>
      <c r="E976" t="str">
        <f t="shared" si="46"/>
        <v>Karcagi SZC Varró István Technikum, Szakképző Iskola és Kollégium Kereskedelem</v>
      </c>
      <c r="F976">
        <f t="shared" si="47"/>
        <v>26</v>
      </c>
    </row>
    <row r="977" spans="1:6" x14ac:dyDescent="0.35">
      <c r="A977" t="s">
        <v>2109</v>
      </c>
      <c r="B977">
        <v>50</v>
      </c>
      <c r="D977">
        <f t="shared" si="45"/>
        <v>98</v>
      </c>
      <c r="E977" t="str">
        <f t="shared" si="46"/>
        <v>Karcagi SZC Varró István Technikum, Szakképző Iskola és Kollégium Turizmus-vendéglátás</v>
      </c>
      <c r="F977">
        <f t="shared" si="47"/>
        <v>50</v>
      </c>
    </row>
    <row r="978" spans="1:6" x14ac:dyDescent="0.35">
      <c r="A978" t="s">
        <v>2110</v>
      </c>
      <c r="B978">
        <v>11</v>
      </c>
      <c r="D978">
        <f t="shared" si="45"/>
        <v>72</v>
      </c>
      <c r="E978" t="str">
        <f t="shared" si="46"/>
        <v>Kecskeméti SZC Gáspár András Technikum Egészségügyi technika</v>
      </c>
      <c r="F978">
        <f t="shared" si="47"/>
        <v>11</v>
      </c>
    </row>
    <row r="979" spans="1:6" x14ac:dyDescent="0.35">
      <c r="A979" t="s">
        <v>2111</v>
      </c>
      <c r="B979">
        <v>28</v>
      </c>
      <c r="D979">
        <f t="shared" si="45"/>
        <v>58</v>
      </c>
      <c r="E979" t="str">
        <f t="shared" si="46"/>
        <v>Kecskeméti SZC Gáspár András Technikum Előkész</v>
      </c>
      <c r="F979">
        <f t="shared" si="47"/>
        <v>28</v>
      </c>
    </row>
    <row r="980" spans="1:6" x14ac:dyDescent="0.35">
      <c r="A980" t="s">
        <v>2112</v>
      </c>
      <c r="B980">
        <v>170</v>
      </c>
      <c r="D980">
        <f t="shared" si="45"/>
        <v>60</v>
      </c>
      <c r="E980" t="str">
        <f t="shared" si="46"/>
        <v>Kecskeméti SZC Gáspár András Technikum Építőipar</v>
      </c>
      <c r="F980">
        <f t="shared" si="47"/>
        <v>170</v>
      </c>
    </row>
    <row r="981" spans="1:6" x14ac:dyDescent="0.35">
      <c r="A981" t="s">
        <v>2113</v>
      </c>
      <c r="B981">
        <v>33</v>
      </c>
      <c r="D981">
        <f t="shared" si="45"/>
        <v>65</v>
      </c>
      <c r="E981" t="str">
        <f t="shared" si="46"/>
        <v>Kecskeméti SZC Gáspár András Technikum Épületgépészet</v>
      </c>
      <c r="F981">
        <f t="shared" si="47"/>
        <v>33</v>
      </c>
    </row>
    <row r="982" spans="1:6" x14ac:dyDescent="0.35">
      <c r="A982" t="s">
        <v>2114</v>
      </c>
      <c r="B982">
        <v>6</v>
      </c>
      <c r="D982">
        <f t="shared" si="45"/>
        <v>67</v>
      </c>
      <c r="E982" t="str">
        <f t="shared" si="46"/>
        <v>Kecskeméti SZC Gáspár András Technikum Fa- és bútoripar</v>
      </c>
      <c r="F982">
        <f t="shared" si="47"/>
        <v>6</v>
      </c>
    </row>
    <row r="983" spans="1:6" x14ac:dyDescent="0.35">
      <c r="A983" t="s">
        <v>2115</v>
      </c>
      <c r="B983">
        <v>25</v>
      </c>
      <c r="D983">
        <f t="shared" si="45"/>
        <v>59</v>
      </c>
      <c r="E983" t="str">
        <f t="shared" si="46"/>
        <v>Kecskeméti SZC Gáspár András Technikum Gépészet</v>
      </c>
      <c r="F983">
        <f t="shared" si="47"/>
        <v>25</v>
      </c>
    </row>
    <row r="984" spans="1:6" x14ac:dyDescent="0.35">
      <c r="A984" t="s">
        <v>2116</v>
      </c>
      <c r="B984">
        <v>14</v>
      </c>
      <c r="D984">
        <f t="shared" si="45"/>
        <v>61</v>
      </c>
      <c r="E984" t="str">
        <f t="shared" si="46"/>
        <v>Kecskeméti SZC Gáspár András Technikum Honvédelem</v>
      </c>
      <c r="F984">
        <f t="shared" si="47"/>
        <v>14</v>
      </c>
    </row>
    <row r="985" spans="1:6" x14ac:dyDescent="0.35">
      <c r="A985" t="s">
        <v>2117</v>
      </c>
      <c r="B985">
        <v>19</v>
      </c>
      <c r="D985">
        <f t="shared" si="45"/>
        <v>58</v>
      </c>
      <c r="E985" t="str">
        <f t="shared" si="46"/>
        <v>Kecskeméti SZC Gáspár András Technikum Kreatív</v>
      </c>
      <c r="F985">
        <f t="shared" si="47"/>
        <v>19</v>
      </c>
    </row>
    <row r="986" spans="1:6" x14ac:dyDescent="0.35">
      <c r="A986" t="s">
        <v>2118</v>
      </c>
      <c r="B986">
        <v>3</v>
      </c>
      <c r="D986">
        <f t="shared" si="45"/>
        <v>51</v>
      </c>
      <c r="E986" t="str">
        <f t="shared" si="46"/>
        <v xml:space="preserve">Kecskeméti SZC Gáspár András Technikum </v>
      </c>
      <c r="F986">
        <f t="shared" si="47"/>
        <v>3</v>
      </c>
    </row>
    <row r="987" spans="1:6" x14ac:dyDescent="0.35">
      <c r="A987" t="s">
        <v>2119</v>
      </c>
      <c r="B987">
        <v>178</v>
      </c>
      <c r="D987">
        <f t="shared" si="45"/>
        <v>76</v>
      </c>
      <c r="E987" t="str">
        <f t="shared" si="46"/>
        <v>Kecskeméti SZC Gáspár András Technikum Rendészet és közszolgálat</v>
      </c>
      <c r="F987">
        <f t="shared" si="47"/>
        <v>178</v>
      </c>
    </row>
    <row r="988" spans="1:6" x14ac:dyDescent="0.35">
      <c r="A988" t="s">
        <v>2120</v>
      </c>
      <c r="B988">
        <v>359</v>
      </c>
      <c r="D988">
        <f t="shared" si="45"/>
        <v>84</v>
      </c>
      <c r="E988" t="str">
        <f t="shared" si="46"/>
        <v>Kecskeméti SZC Gáspár András Technikum Specializált gép- és járműgyártás</v>
      </c>
      <c r="F988">
        <f t="shared" si="47"/>
        <v>359</v>
      </c>
    </row>
    <row r="989" spans="1:6" x14ac:dyDescent="0.35">
      <c r="A989" t="s">
        <v>2121</v>
      </c>
      <c r="B989">
        <v>167</v>
      </c>
      <c r="D989">
        <f t="shared" si="45"/>
        <v>60</v>
      </c>
      <c r="E989" t="str">
        <f t="shared" si="46"/>
        <v>Kecskeméti SZC Gáspár András Technikum Szépészet</v>
      </c>
      <c r="F989">
        <f t="shared" si="47"/>
        <v>167</v>
      </c>
    </row>
    <row r="990" spans="1:6" x14ac:dyDescent="0.35">
      <c r="A990" t="s">
        <v>2122</v>
      </c>
      <c r="B990">
        <v>42</v>
      </c>
      <c r="D990">
        <f t="shared" si="45"/>
        <v>81</v>
      </c>
      <c r="E990" t="str">
        <f t="shared" si="46"/>
        <v>Kecskeméti SZC Gróf Károlyi Sándor Technikum Informatika és távközlés</v>
      </c>
      <c r="F990">
        <f t="shared" si="47"/>
        <v>42</v>
      </c>
    </row>
    <row r="991" spans="1:6" x14ac:dyDescent="0.35">
      <c r="A991" t="s">
        <v>2123</v>
      </c>
      <c r="B991">
        <v>173</v>
      </c>
      <c r="D991">
        <f t="shared" si="45"/>
        <v>69</v>
      </c>
      <c r="E991" t="str">
        <f t="shared" si="46"/>
        <v>Kecskeméti SZC Gróf Károlyi Sándor Technikum Kereskedelem</v>
      </c>
      <c r="F991">
        <f t="shared" si="47"/>
        <v>173</v>
      </c>
    </row>
    <row r="992" spans="1:6" x14ac:dyDescent="0.35">
      <c r="A992" t="s">
        <v>2124</v>
      </c>
      <c r="B992">
        <v>276</v>
      </c>
      <c r="D992">
        <f t="shared" si="45"/>
        <v>86</v>
      </c>
      <c r="E992" t="str">
        <f t="shared" si="46"/>
        <v>Kecskeméti SZC Gróf Károlyi Sándor Technikum Közlekedés és szállítmányozás</v>
      </c>
      <c r="F992">
        <f t="shared" si="47"/>
        <v>276</v>
      </c>
    </row>
    <row r="993" spans="1:6" x14ac:dyDescent="0.35">
      <c r="A993" t="s">
        <v>2125</v>
      </c>
      <c r="B993">
        <v>62</v>
      </c>
      <c r="D993">
        <f t="shared" si="45"/>
        <v>64</v>
      </c>
      <c r="E993" t="str">
        <f t="shared" si="46"/>
        <v>Kecskeméti SZC Gróf Károlyi Sándor Technikum Kreatív</v>
      </c>
      <c r="F993">
        <f t="shared" si="47"/>
        <v>62</v>
      </c>
    </row>
    <row r="994" spans="1:6" x14ac:dyDescent="0.35">
      <c r="A994" t="s">
        <v>2126</v>
      </c>
      <c r="B994">
        <v>552</v>
      </c>
      <c r="D994">
        <f t="shared" si="45"/>
        <v>73</v>
      </c>
      <c r="E994" t="str">
        <f t="shared" si="46"/>
        <v>Kecskeméti SZC Kada Elek Technikum Gazdálkodás és menedzsment</v>
      </c>
      <c r="F994">
        <f t="shared" si="47"/>
        <v>552</v>
      </c>
    </row>
    <row r="995" spans="1:6" x14ac:dyDescent="0.35">
      <c r="A995" t="s">
        <v>2127</v>
      </c>
      <c r="B995">
        <v>164</v>
      </c>
      <c r="D995">
        <f t="shared" si="45"/>
        <v>80</v>
      </c>
      <c r="E995" t="str">
        <f t="shared" si="46"/>
        <v>Kecskeméti SZC Kandó Kálmán Technikum Elektronika és elektrotechnika</v>
      </c>
      <c r="F995">
        <f t="shared" si="47"/>
        <v>164</v>
      </c>
    </row>
    <row r="996" spans="1:6" x14ac:dyDescent="0.35">
      <c r="A996" t="s">
        <v>2128</v>
      </c>
      <c r="B996">
        <v>82</v>
      </c>
      <c r="D996">
        <f t="shared" si="45"/>
        <v>66</v>
      </c>
      <c r="E996" t="str">
        <f t="shared" si="46"/>
        <v>Kecskeméti SZC Kandó Kálmán Technikum Fa- és bútoripar</v>
      </c>
      <c r="F996">
        <f t="shared" si="47"/>
        <v>82</v>
      </c>
    </row>
    <row r="997" spans="1:6" x14ac:dyDescent="0.35">
      <c r="A997" t="s">
        <v>2129</v>
      </c>
      <c r="B997">
        <v>330</v>
      </c>
      <c r="D997">
        <f t="shared" si="45"/>
        <v>58</v>
      </c>
      <c r="E997" t="str">
        <f t="shared" si="46"/>
        <v>Kecskeméti SZC Kandó Kálmán Technikum Gépészet</v>
      </c>
      <c r="F997">
        <f t="shared" si="47"/>
        <v>330</v>
      </c>
    </row>
    <row r="998" spans="1:6" x14ac:dyDescent="0.35">
      <c r="A998" t="s">
        <v>2130</v>
      </c>
      <c r="B998">
        <v>148</v>
      </c>
      <c r="D998">
        <f t="shared" si="45"/>
        <v>74</v>
      </c>
      <c r="E998" t="str">
        <f t="shared" si="46"/>
        <v>Kecskeméti SZC Kandó Kálmán Technikum Informatika és távközlés</v>
      </c>
      <c r="F998">
        <f t="shared" si="47"/>
        <v>148</v>
      </c>
    </row>
    <row r="999" spans="1:6" x14ac:dyDescent="0.35">
      <c r="A999" t="s">
        <v>2131</v>
      </c>
      <c r="B999">
        <v>37</v>
      </c>
      <c r="D999">
        <f t="shared" si="45"/>
        <v>57</v>
      </c>
      <c r="E999" t="str">
        <f t="shared" si="46"/>
        <v>Kecskeméti SZC Kandó Kálmán Technikum Kreatív</v>
      </c>
      <c r="F999">
        <f t="shared" si="47"/>
        <v>37</v>
      </c>
    </row>
    <row r="1000" spans="1:6" x14ac:dyDescent="0.35">
      <c r="A1000" t="s">
        <v>2132</v>
      </c>
      <c r="B1000">
        <v>6</v>
      </c>
      <c r="D1000">
        <f t="shared" si="45"/>
        <v>41</v>
      </c>
      <c r="E1000" t="str">
        <f t="shared" si="46"/>
        <v>Kecskeméti SZC Kandó Kálmán T</v>
      </c>
      <c r="F1000">
        <f t="shared" si="47"/>
        <v>6</v>
      </c>
    </row>
    <row r="1001" spans="1:6" x14ac:dyDescent="0.35">
      <c r="A1001" t="s">
        <v>2133</v>
      </c>
      <c r="B1001">
        <v>146</v>
      </c>
      <c r="D1001">
        <f t="shared" si="45"/>
        <v>83</v>
      </c>
      <c r="E1001" t="str">
        <f t="shared" si="46"/>
        <v>Kecskeméti SZC Kandó Kálmán Technikum Specializált gép- és járműgyártás</v>
      </c>
      <c r="F1001">
        <f t="shared" si="47"/>
        <v>146</v>
      </c>
    </row>
    <row r="1002" spans="1:6" x14ac:dyDescent="0.35">
      <c r="A1002" t="s">
        <v>2134</v>
      </c>
      <c r="B1002">
        <v>553</v>
      </c>
      <c r="D1002">
        <f t="shared" si="45"/>
        <v>74</v>
      </c>
      <c r="E1002" t="str">
        <f t="shared" si="46"/>
        <v>Kecskeméti SZC Széchenyi István Technikum Turizmus-vendéglátás</v>
      </c>
      <c r="F1002">
        <f t="shared" si="47"/>
        <v>553</v>
      </c>
    </row>
    <row r="1003" spans="1:6" x14ac:dyDescent="0.35">
      <c r="A1003" t="s">
        <v>2135</v>
      </c>
      <c r="B1003">
        <v>283</v>
      </c>
      <c r="D1003">
        <f t="shared" si="45"/>
        <v>69</v>
      </c>
      <c r="E1003" t="str">
        <f t="shared" si="46"/>
        <v>Kecskeméti SZC Szent-Györgyi Albert Technikum Egészségügy</v>
      </c>
      <c r="F1003">
        <f t="shared" si="47"/>
        <v>283</v>
      </c>
    </row>
    <row r="1004" spans="1:6" x14ac:dyDescent="0.35">
      <c r="A1004" t="s">
        <v>2136</v>
      </c>
      <c r="B1004">
        <v>8</v>
      </c>
      <c r="D1004">
        <f t="shared" si="45"/>
        <v>49</v>
      </c>
      <c r="E1004" t="str">
        <f t="shared" si="46"/>
        <v>Kecskeméti SZC Szent-Györgyi Albert T</v>
      </c>
      <c r="F1004">
        <f t="shared" si="47"/>
        <v>8</v>
      </c>
    </row>
    <row r="1005" spans="1:6" x14ac:dyDescent="0.35">
      <c r="A1005" t="s">
        <v>2137</v>
      </c>
      <c r="B1005">
        <v>87</v>
      </c>
      <c r="D1005">
        <f t="shared" si="45"/>
        <v>63</v>
      </c>
      <c r="E1005" t="str">
        <f t="shared" si="46"/>
        <v>Kecskeméti SZC Szent-Györgyi Albert Technikum Sport</v>
      </c>
      <c r="F1005">
        <f t="shared" si="47"/>
        <v>87</v>
      </c>
    </row>
    <row r="1006" spans="1:6" x14ac:dyDescent="0.35">
      <c r="A1006" t="s">
        <v>2138</v>
      </c>
      <c r="B1006">
        <v>155</v>
      </c>
      <c r="D1006">
        <f t="shared" si="45"/>
        <v>67</v>
      </c>
      <c r="E1006" t="str">
        <f t="shared" si="46"/>
        <v>Kecskeméti SZC Szent-Györgyi Albert Technikum Szociális</v>
      </c>
      <c r="F1006">
        <f t="shared" si="47"/>
        <v>155</v>
      </c>
    </row>
    <row r="1007" spans="1:6" x14ac:dyDescent="0.35">
      <c r="A1007" t="s">
        <v>2139</v>
      </c>
      <c r="B1007">
        <v>62</v>
      </c>
      <c r="D1007">
        <f t="shared" si="45"/>
        <v>77</v>
      </c>
      <c r="E1007" t="str">
        <f t="shared" si="46"/>
        <v>Kecskeméti SZC Tiszakécskei Kiss Bálint Szakképző Iskola Gépészet</v>
      </c>
      <c r="F1007">
        <f t="shared" si="47"/>
        <v>62</v>
      </c>
    </row>
    <row r="1008" spans="1:6" x14ac:dyDescent="0.35">
      <c r="A1008" t="s">
        <v>2140</v>
      </c>
      <c r="B1008">
        <v>28</v>
      </c>
      <c r="D1008">
        <f t="shared" si="45"/>
        <v>81</v>
      </c>
      <c r="E1008" t="str">
        <f t="shared" si="46"/>
        <v>Kecskeméti SZC Tiszakécskei Kiss Bálint Szakképző Iskola Kereskedelem</v>
      </c>
      <c r="F1008">
        <f t="shared" si="47"/>
        <v>28</v>
      </c>
    </row>
    <row r="1009" spans="1:6" x14ac:dyDescent="0.35">
      <c r="A1009" t="s">
        <v>2141</v>
      </c>
      <c r="B1009">
        <v>41</v>
      </c>
      <c r="D1009">
        <f t="shared" si="45"/>
        <v>93</v>
      </c>
      <c r="E1009" t="str">
        <f t="shared" si="46"/>
        <v>Kecskeméti SZC Tiszakécskei Kiss Bálint Szakképző Iskola Mezőgazdaság és erdészet</v>
      </c>
      <c r="F1009">
        <f t="shared" si="47"/>
        <v>41</v>
      </c>
    </row>
    <row r="1010" spans="1:6" x14ac:dyDescent="0.35">
      <c r="A1010" t="s">
        <v>2142</v>
      </c>
      <c r="B1010">
        <v>27</v>
      </c>
      <c r="D1010">
        <f t="shared" si="45"/>
        <v>89</v>
      </c>
      <c r="E1010" t="str">
        <f t="shared" si="46"/>
        <v>Kecskeméti SZC Tiszakécskei Kiss Bálint Szakképző Iskola Turizmus-vendéglátás</v>
      </c>
      <c r="F1010">
        <f t="shared" si="47"/>
        <v>27</v>
      </c>
    </row>
    <row r="1011" spans="1:6" x14ac:dyDescent="0.35">
      <c r="A1011" t="s">
        <v>2143</v>
      </c>
      <c r="B1011">
        <v>7</v>
      </c>
      <c r="D1011">
        <f t="shared" si="45"/>
        <v>81</v>
      </c>
      <c r="E1011" t="str">
        <f t="shared" si="46"/>
        <v>Kecskeméti SZC Virágh Gedeon Technikum Elektronika és elektrotechnika</v>
      </c>
      <c r="F1011">
        <f t="shared" si="47"/>
        <v>7</v>
      </c>
    </row>
    <row r="1012" spans="1:6" x14ac:dyDescent="0.35">
      <c r="A1012" t="s">
        <v>2144</v>
      </c>
      <c r="B1012">
        <v>12</v>
      </c>
      <c r="D1012">
        <f t="shared" si="45"/>
        <v>67</v>
      </c>
      <c r="E1012" t="str">
        <f t="shared" si="46"/>
        <v>Kecskeméti SZC Virágh Gedeon Technikum Fa- és bútoripar</v>
      </c>
      <c r="F1012">
        <f t="shared" si="47"/>
        <v>12</v>
      </c>
    </row>
    <row r="1013" spans="1:6" x14ac:dyDescent="0.35">
      <c r="A1013" t="s">
        <v>2145</v>
      </c>
      <c r="B1013">
        <v>44</v>
      </c>
      <c r="D1013">
        <f t="shared" si="45"/>
        <v>59</v>
      </c>
      <c r="E1013" t="str">
        <f t="shared" si="46"/>
        <v>Kecskeméti SZC Virágh Gedeon Technikum Gépészet</v>
      </c>
      <c r="F1013">
        <f t="shared" si="47"/>
        <v>44</v>
      </c>
    </row>
    <row r="1014" spans="1:6" x14ac:dyDescent="0.35">
      <c r="A1014" t="s">
        <v>2146</v>
      </c>
      <c r="B1014">
        <v>46</v>
      </c>
      <c r="D1014">
        <f t="shared" si="45"/>
        <v>75</v>
      </c>
      <c r="E1014" t="str">
        <f t="shared" si="46"/>
        <v>Kecskeméti SZC Virágh Gedeon Technikum Informatika és távközlés</v>
      </c>
      <c r="F1014">
        <f t="shared" si="47"/>
        <v>46</v>
      </c>
    </row>
    <row r="1015" spans="1:6" x14ac:dyDescent="0.35">
      <c r="A1015" t="s">
        <v>2147</v>
      </c>
      <c r="B1015">
        <v>43</v>
      </c>
      <c r="D1015">
        <f t="shared" si="45"/>
        <v>63</v>
      </c>
      <c r="E1015" t="str">
        <f t="shared" si="46"/>
        <v>Kecskeméti SZC Virágh Gedeon Technikum Kereskedelem</v>
      </c>
      <c r="F1015">
        <f t="shared" si="47"/>
        <v>43</v>
      </c>
    </row>
    <row r="1016" spans="1:6" x14ac:dyDescent="0.35">
      <c r="A1016" t="s">
        <v>2148</v>
      </c>
      <c r="B1016">
        <v>63</v>
      </c>
      <c r="D1016">
        <f t="shared" si="45"/>
        <v>76</v>
      </c>
      <c r="E1016" t="str">
        <f t="shared" si="46"/>
        <v>Kecskeméti SZC Virágh Gedeon Technikum Rendészet és közszolgálat</v>
      </c>
      <c r="F1016">
        <f t="shared" si="47"/>
        <v>63</v>
      </c>
    </row>
    <row r="1017" spans="1:6" x14ac:dyDescent="0.35">
      <c r="A1017" t="s">
        <v>2149</v>
      </c>
      <c r="B1017">
        <v>9</v>
      </c>
      <c r="D1017">
        <f t="shared" si="45"/>
        <v>84</v>
      </c>
      <c r="E1017" t="str">
        <f t="shared" si="46"/>
        <v>Kecskeméti SZC Virágh Gedeon Technikum Specializált gép- és járműgyártás</v>
      </c>
      <c r="F1017">
        <f t="shared" si="47"/>
        <v>9</v>
      </c>
    </row>
    <row r="1018" spans="1:6" x14ac:dyDescent="0.35">
      <c r="A1018" t="s">
        <v>2150</v>
      </c>
      <c r="B1018">
        <v>145</v>
      </c>
      <c r="D1018">
        <f t="shared" si="45"/>
        <v>133</v>
      </c>
      <c r="E1018" t="str">
        <f t="shared" si="46"/>
        <v>Kempelen Farkas Képesség- és Tehetségfejlesztő Alapítványi Gimnázium, Technikum, Szakképző Iskola és Kollégium Honvédelem</v>
      </c>
      <c r="F1018">
        <f t="shared" si="47"/>
        <v>145</v>
      </c>
    </row>
    <row r="1019" spans="1:6" x14ac:dyDescent="0.35">
      <c r="A1019" t="s">
        <v>2151</v>
      </c>
      <c r="B1019">
        <v>30</v>
      </c>
      <c r="D1019">
        <f t="shared" si="45"/>
        <v>148</v>
      </c>
      <c r="E1019" t="str">
        <f t="shared" si="46"/>
        <v>Kempelen Farkas Képesség- és Tehetségfejlesztő Alapítványi Gimnázium, Technikum, Szakképző Iskola és Kollégium Rendészet és közszolgálat</v>
      </c>
      <c r="F1019">
        <f t="shared" si="47"/>
        <v>30</v>
      </c>
    </row>
    <row r="1020" spans="1:6" x14ac:dyDescent="0.35">
      <c r="A1020" t="s">
        <v>2152</v>
      </c>
      <c r="B1020">
        <v>94</v>
      </c>
      <c r="D1020">
        <f t="shared" si="45"/>
        <v>132</v>
      </c>
      <c r="E1020" t="str">
        <f t="shared" si="46"/>
        <v>Kisalföldi ASzC Batthyány Lajos Mezőgazdasági és Élelmiszeripari Technikum, Szakképző Iskola és Kollégium Élelmiszeripar</v>
      </c>
      <c r="F1020">
        <f t="shared" si="47"/>
        <v>94</v>
      </c>
    </row>
    <row r="1021" spans="1:6" x14ac:dyDescent="0.35">
      <c r="A1021" t="s">
        <v>2153</v>
      </c>
      <c r="B1021">
        <v>239</v>
      </c>
      <c r="D1021">
        <f t="shared" si="45"/>
        <v>142</v>
      </c>
      <c r="E1021" t="str">
        <f t="shared" si="46"/>
        <v>Kisalföldi ASzC Batthyány Lajos Mezőgazdasági és Élelmiszeripari Technikum, Szakképző Iskola és Kollégium Mezőgazdaság és erdészet</v>
      </c>
      <c r="F1021">
        <f t="shared" si="47"/>
        <v>239</v>
      </c>
    </row>
    <row r="1022" spans="1:6" x14ac:dyDescent="0.35">
      <c r="A1022" t="s">
        <v>2154</v>
      </c>
      <c r="B1022">
        <v>269</v>
      </c>
      <c r="D1022">
        <f t="shared" si="45"/>
        <v>110</v>
      </c>
      <c r="E1022" t="str">
        <f t="shared" si="46"/>
        <v>Kisalföldi ASzC Csukás Zoltán Mezőgazdasági Technikum és Szakképző Iskola Mezőgazdaság és erdészet</v>
      </c>
      <c r="F1022">
        <f t="shared" si="47"/>
        <v>269</v>
      </c>
    </row>
    <row r="1023" spans="1:6" x14ac:dyDescent="0.35">
      <c r="A1023" t="s">
        <v>2155</v>
      </c>
      <c r="B1023">
        <v>37</v>
      </c>
      <c r="D1023">
        <f t="shared" si="45"/>
        <v>111</v>
      </c>
      <c r="E1023" t="str">
        <f t="shared" si="46"/>
        <v>Kisalföldi ASzC Dr. Entz Ferenc Mezőgazdasági Technikum, Szakképző Iskola és Kollégium Kereskedelem</v>
      </c>
      <c r="F1023">
        <f t="shared" si="47"/>
        <v>37</v>
      </c>
    </row>
    <row r="1024" spans="1:6" x14ac:dyDescent="0.35">
      <c r="A1024" t="s">
        <v>2156</v>
      </c>
      <c r="B1024">
        <v>131</v>
      </c>
      <c r="D1024">
        <f t="shared" si="45"/>
        <v>123</v>
      </c>
      <c r="E1024" t="str">
        <f t="shared" si="46"/>
        <v>Kisalföldi ASzC Dr. Entz Ferenc Mezőgazdasági Technikum, Szakképző Iskola és Kollégium Mezőgazdaság és erdészet</v>
      </c>
      <c r="F1024">
        <f t="shared" si="47"/>
        <v>131</v>
      </c>
    </row>
    <row r="1025" spans="1:6" x14ac:dyDescent="0.35">
      <c r="A1025" t="s">
        <v>2157</v>
      </c>
      <c r="B1025">
        <v>18</v>
      </c>
      <c r="D1025">
        <f t="shared" si="45"/>
        <v>119</v>
      </c>
      <c r="E1025" t="str">
        <f t="shared" si="46"/>
        <v>Kisalföldi ASzC Dr. Entz Ferenc Mezőgazdasági Technikum, Szakképző Iskola és Kollégium Turizmus-vendéglátás</v>
      </c>
      <c r="F1025">
        <f t="shared" si="47"/>
        <v>18</v>
      </c>
    </row>
    <row r="1026" spans="1:6" x14ac:dyDescent="0.35">
      <c r="A1026" t="s">
        <v>2158</v>
      </c>
      <c r="B1026">
        <v>62</v>
      </c>
      <c r="D1026">
        <f t="shared" si="45"/>
        <v>91</v>
      </c>
      <c r="E1026" t="str">
        <f t="shared" si="46"/>
        <v>Kisalföldi ASzC Eötvös József Technikum, Szakképző Iskola és Kollégium Gépészet</v>
      </c>
      <c r="F1026">
        <f t="shared" si="47"/>
        <v>62</v>
      </c>
    </row>
    <row r="1027" spans="1:6" x14ac:dyDescent="0.35">
      <c r="A1027" t="s">
        <v>2159</v>
      </c>
      <c r="B1027">
        <v>169</v>
      </c>
      <c r="D1027">
        <f t="shared" si="45"/>
        <v>107</v>
      </c>
      <c r="E1027" t="str">
        <f t="shared" si="46"/>
        <v>Kisalföldi ASzC Eötvös József Technikum, Szakképző Iskola és Kollégium Mezőgazdaság és erdészet</v>
      </c>
      <c r="F1027">
        <f t="shared" si="47"/>
        <v>169</v>
      </c>
    </row>
    <row r="1028" spans="1:6" x14ac:dyDescent="0.35">
      <c r="A1028" t="s">
        <v>2160</v>
      </c>
      <c r="B1028">
        <v>75</v>
      </c>
      <c r="D1028">
        <f t="shared" ref="D1028:D1091" si="48">LEN(A1028)</f>
        <v>141</v>
      </c>
      <c r="E1028" t="str">
        <f t="shared" ref="E1028:E1091" si="49">LEFT(A1028,D1028-12)</f>
        <v>Kisalföldi ASzC Herman Ottó Környezetvédelmi és Mezőgazdasági Technikum, Szakképző Iskola és Kollégium Környezetvédelem és vízügy</v>
      </c>
      <c r="F1028">
        <f t="shared" ref="F1028:F1091" si="50">B1028</f>
        <v>75</v>
      </c>
    </row>
    <row r="1029" spans="1:6" x14ac:dyDescent="0.35">
      <c r="A1029" t="s">
        <v>2161</v>
      </c>
      <c r="B1029">
        <v>225</v>
      </c>
      <c r="D1029">
        <f t="shared" si="48"/>
        <v>139</v>
      </c>
      <c r="E1029" t="str">
        <f t="shared" si="49"/>
        <v>Kisalföldi ASzC Herman Ottó Környezetvédelmi és Mezőgazdasági Technikum, Szakképző Iskola és Kollégium Mezőgazdaság és erdészet</v>
      </c>
      <c r="F1029">
        <f t="shared" si="50"/>
        <v>225</v>
      </c>
    </row>
    <row r="1030" spans="1:6" x14ac:dyDescent="0.35">
      <c r="A1030" t="s">
        <v>2162</v>
      </c>
      <c r="B1030">
        <v>61</v>
      </c>
      <c r="D1030">
        <f t="shared" si="48"/>
        <v>120</v>
      </c>
      <c r="E1030" t="str">
        <f t="shared" si="49"/>
        <v>Kisalföldi ASzC Herman Ottó Környezetvédelmi és Mezőgazdasági Technikum, Szakképző Iskola és Kollégium Sport</v>
      </c>
      <c r="F1030">
        <f t="shared" si="50"/>
        <v>61</v>
      </c>
    </row>
    <row r="1031" spans="1:6" x14ac:dyDescent="0.35">
      <c r="A1031" t="s">
        <v>2163</v>
      </c>
      <c r="B1031">
        <v>61</v>
      </c>
      <c r="D1031">
        <f t="shared" si="48"/>
        <v>131</v>
      </c>
      <c r="E1031" t="str">
        <f t="shared" si="49"/>
        <v>Kisalföldi ASzC Jávorka Sándor Mezőgazdasági és Élelmiszeripari Technikum, Szakképző Iskola és Kollégium Élelmiszeripar</v>
      </c>
      <c r="F1031">
        <f t="shared" si="50"/>
        <v>61</v>
      </c>
    </row>
    <row r="1032" spans="1:6" x14ac:dyDescent="0.35">
      <c r="A1032" t="s">
        <v>2164</v>
      </c>
      <c r="B1032">
        <v>158</v>
      </c>
      <c r="D1032">
        <f t="shared" si="48"/>
        <v>141</v>
      </c>
      <c r="E1032" t="str">
        <f t="shared" si="49"/>
        <v>Kisalföldi ASzC Jávorka Sándor Mezőgazdasági és Élelmiszeripari Technikum, Szakképző Iskola és Kollégium Mezőgazdaság és erdészet</v>
      </c>
      <c r="F1032">
        <f t="shared" si="50"/>
        <v>158</v>
      </c>
    </row>
    <row r="1033" spans="1:6" x14ac:dyDescent="0.35">
      <c r="A1033" t="s">
        <v>2165</v>
      </c>
      <c r="B1033">
        <v>143</v>
      </c>
      <c r="D1033">
        <f t="shared" si="48"/>
        <v>111</v>
      </c>
      <c r="E1033" t="str">
        <f t="shared" si="49"/>
        <v>Kisalföldi ASzC Pettkó-Szandtner Tibor Lovas Szakképző Iskola és Kollégium Mezőgazdaság és erdészet</v>
      </c>
      <c r="F1033">
        <f t="shared" si="50"/>
        <v>143</v>
      </c>
    </row>
    <row r="1034" spans="1:6" x14ac:dyDescent="0.35">
      <c r="A1034" t="s">
        <v>2166</v>
      </c>
      <c r="B1034">
        <v>72</v>
      </c>
      <c r="D1034">
        <f t="shared" si="48"/>
        <v>106</v>
      </c>
      <c r="E1034" t="str">
        <f t="shared" si="49"/>
        <v>Kisalföldi ASzC Roth Gyula Erdészeti Technikum, Szakképző Iskola és Kollégium Fa- és bútoripar</v>
      </c>
      <c r="F1034">
        <f t="shared" si="50"/>
        <v>72</v>
      </c>
    </row>
    <row r="1035" spans="1:6" x14ac:dyDescent="0.35">
      <c r="A1035" t="s">
        <v>2167</v>
      </c>
      <c r="B1035">
        <v>60</v>
      </c>
      <c r="D1035">
        <f t="shared" si="48"/>
        <v>116</v>
      </c>
      <c r="E1035" t="str">
        <f t="shared" si="49"/>
        <v>Kisalföldi ASzC Roth Gyula Erdészeti Technikum, Szakképző Iskola és Kollégium Környezetvédelem és vízügy</v>
      </c>
      <c r="F1035">
        <f t="shared" si="50"/>
        <v>60</v>
      </c>
    </row>
    <row r="1036" spans="1:6" x14ac:dyDescent="0.35">
      <c r="A1036" t="s">
        <v>2168</v>
      </c>
      <c r="B1036">
        <v>267</v>
      </c>
      <c r="D1036">
        <f t="shared" si="48"/>
        <v>114</v>
      </c>
      <c r="E1036" t="str">
        <f t="shared" si="49"/>
        <v>Kisalföldi ASzC Roth Gyula Erdészeti Technikum, Szakképző Iskola és Kollégium Mezőgazdaság és erdészet</v>
      </c>
      <c r="F1036">
        <f t="shared" si="50"/>
        <v>267</v>
      </c>
    </row>
    <row r="1037" spans="1:6" x14ac:dyDescent="0.35">
      <c r="A1037" t="s">
        <v>2169</v>
      </c>
      <c r="B1037">
        <v>157</v>
      </c>
      <c r="D1037">
        <f t="shared" si="48"/>
        <v>118</v>
      </c>
      <c r="E1037" t="str">
        <f t="shared" si="49"/>
        <v>Kisalföldi ASzC Szent István Mezőgazdasági és Élelmiszeripari Technikum és Szakképző Iskola Élelmiszeripar</v>
      </c>
      <c r="F1037">
        <f t="shared" si="50"/>
        <v>157</v>
      </c>
    </row>
    <row r="1038" spans="1:6" x14ac:dyDescent="0.35">
      <c r="A1038" t="s">
        <v>2170</v>
      </c>
      <c r="B1038">
        <v>67</v>
      </c>
      <c r="D1038">
        <f t="shared" si="48"/>
        <v>128</v>
      </c>
      <c r="E1038" t="str">
        <f t="shared" si="49"/>
        <v>Kisalföldi ASzC Szent István Mezőgazdasági és Élelmiszeripari Technikum és Szakképző Iskola Mezőgazdaság és erdészet</v>
      </c>
      <c r="F1038">
        <f t="shared" si="50"/>
        <v>67</v>
      </c>
    </row>
    <row r="1039" spans="1:6" x14ac:dyDescent="0.35">
      <c r="A1039" t="s">
        <v>2171</v>
      </c>
      <c r="B1039">
        <v>208</v>
      </c>
      <c r="D1039">
        <f t="shared" si="48"/>
        <v>126</v>
      </c>
      <c r="E1039" t="str">
        <f t="shared" si="49"/>
        <v>Kisalföldi ASzC Szombathelyi Élelmiszeripari és Földmérési Technikum, Szakképző Iskola és Kollégium Élelmiszeripar</v>
      </c>
      <c r="F1039">
        <f t="shared" si="50"/>
        <v>208</v>
      </c>
    </row>
    <row r="1040" spans="1:6" x14ac:dyDescent="0.35">
      <c r="A1040" t="s">
        <v>2172</v>
      </c>
      <c r="B1040">
        <v>66</v>
      </c>
      <c r="D1040">
        <f t="shared" si="48"/>
        <v>136</v>
      </c>
      <c r="E1040" t="str">
        <f t="shared" si="49"/>
        <v>Kisalföldi ASzC Szombathelyi Élelmiszeripari és Földmérési Technikum, Szakképző Iskola és Kollégium Mezőgazdaság és erdészet</v>
      </c>
      <c r="F1040">
        <f t="shared" si="50"/>
        <v>66</v>
      </c>
    </row>
    <row r="1041" spans="1:6" x14ac:dyDescent="0.35">
      <c r="A1041" t="s">
        <v>2173</v>
      </c>
      <c r="B1041">
        <v>12</v>
      </c>
      <c r="D1041">
        <f t="shared" si="48"/>
        <v>102</v>
      </c>
      <c r="E1041" t="str">
        <f t="shared" si="49"/>
        <v>Kisalföldi ASzC Vépi Mezőgazdasági Technikum, Szakképző Iskola és Kollégium Élelmiszeripar</v>
      </c>
      <c r="F1041">
        <f t="shared" si="50"/>
        <v>12</v>
      </c>
    </row>
    <row r="1042" spans="1:6" x14ac:dyDescent="0.35">
      <c r="A1042" t="s">
        <v>2174</v>
      </c>
      <c r="B1042">
        <v>203</v>
      </c>
      <c r="D1042">
        <f t="shared" si="48"/>
        <v>112</v>
      </c>
      <c r="E1042" t="str">
        <f t="shared" si="49"/>
        <v>Kisalföldi ASzC Vépi Mezőgazdasági Technikum, Szakképző Iskola és Kollégium Mezőgazdaság és erdészet</v>
      </c>
      <c r="F1042">
        <f t="shared" si="50"/>
        <v>203</v>
      </c>
    </row>
    <row r="1043" spans="1:6" x14ac:dyDescent="0.35">
      <c r="A1043" t="s">
        <v>2175</v>
      </c>
      <c r="B1043">
        <v>45</v>
      </c>
      <c r="D1043">
        <f t="shared" si="48"/>
        <v>113</v>
      </c>
      <c r="E1043" t="str">
        <f t="shared" si="49"/>
        <v>Kisalföldi ASzC Vépi Mezőgazdasági Technikum, Szakképző Iskola és Kollégium Rendészet és közszolgálat</v>
      </c>
      <c r="F1043">
        <f t="shared" si="50"/>
        <v>45</v>
      </c>
    </row>
    <row r="1044" spans="1:6" x14ac:dyDescent="0.35">
      <c r="A1044" t="s">
        <v>2176</v>
      </c>
      <c r="B1044">
        <v>136</v>
      </c>
      <c r="D1044">
        <f t="shared" si="48"/>
        <v>128</v>
      </c>
      <c r="E1044" t="str">
        <f t="shared" si="49"/>
        <v>Kisalföldi ASzC Veres Péter Mezőgazdasági és Élelmiszeripari Technikum, Szakképző Iskola és Kollégium Élelmiszeripar</v>
      </c>
      <c r="F1044">
        <f t="shared" si="50"/>
        <v>136</v>
      </c>
    </row>
    <row r="1045" spans="1:6" x14ac:dyDescent="0.35">
      <c r="A1045" t="s">
        <v>2177</v>
      </c>
      <c r="B1045">
        <v>245</v>
      </c>
      <c r="D1045">
        <f t="shared" si="48"/>
        <v>138</v>
      </c>
      <c r="E1045" t="str">
        <f t="shared" si="49"/>
        <v>Kisalföldi ASzC Veres Péter Mezőgazdasági és Élelmiszeripari Technikum, Szakképző Iskola és Kollégium Mezőgazdaság és erdészet</v>
      </c>
      <c r="F1045">
        <f t="shared" si="50"/>
        <v>245</v>
      </c>
    </row>
    <row r="1046" spans="1:6" x14ac:dyDescent="0.35">
      <c r="A1046" t="s">
        <v>2178</v>
      </c>
      <c r="B1046">
        <v>239</v>
      </c>
      <c r="D1046">
        <f t="shared" si="48"/>
        <v>97</v>
      </c>
      <c r="E1046" t="str">
        <f t="shared" si="49"/>
        <v>Kiskunfélegyházi Szent Benedek PG Két Tanítási Nyelvű Technikum és Kollégium Gépészet</v>
      </c>
      <c r="F1046">
        <f t="shared" si="50"/>
        <v>239</v>
      </c>
    </row>
    <row r="1047" spans="1:6" x14ac:dyDescent="0.35">
      <c r="A1047" t="s">
        <v>2179</v>
      </c>
      <c r="B1047">
        <v>316</v>
      </c>
      <c r="D1047">
        <f t="shared" si="48"/>
        <v>113</v>
      </c>
      <c r="E1047" t="str">
        <f t="shared" si="49"/>
        <v>Kiskunfélegyházi Szent Benedek PG Két Tanítási Nyelvű Technikum és Kollégium Informatika és távközlés</v>
      </c>
      <c r="F1047">
        <f t="shared" si="50"/>
        <v>316</v>
      </c>
    </row>
    <row r="1048" spans="1:6" x14ac:dyDescent="0.35">
      <c r="A1048" t="s">
        <v>2180</v>
      </c>
      <c r="B1048">
        <v>50</v>
      </c>
      <c r="D1048">
        <f t="shared" si="48"/>
        <v>63</v>
      </c>
      <c r="E1048" t="str">
        <f t="shared" si="49"/>
        <v>Kiskunhalasi SZC Dékáni Árpád Technikum Egészségügy</v>
      </c>
      <c r="F1048">
        <f t="shared" si="50"/>
        <v>50</v>
      </c>
    </row>
    <row r="1049" spans="1:6" x14ac:dyDescent="0.35">
      <c r="A1049" t="s">
        <v>2181</v>
      </c>
      <c r="B1049">
        <v>49</v>
      </c>
      <c r="D1049">
        <f t="shared" si="48"/>
        <v>62</v>
      </c>
      <c r="E1049" t="str">
        <f t="shared" si="49"/>
        <v>Kiskunhalasi SZC Dékáni Árpád Technikum Honvédelem</v>
      </c>
      <c r="F1049">
        <f t="shared" si="50"/>
        <v>49</v>
      </c>
    </row>
    <row r="1050" spans="1:6" x14ac:dyDescent="0.35">
      <c r="A1050" t="s">
        <v>2182</v>
      </c>
      <c r="B1050">
        <v>39</v>
      </c>
      <c r="D1050">
        <f t="shared" si="48"/>
        <v>64</v>
      </c>
      <c r="E1050" t="str">
        <f t="shared" si="49"/>
        <v>Kiskunhalasi SZC Dékáni Árpád Technikum Kereskedelem</v>
      </c>
      <c r="F1050">
        <f t="shared" si="50"/>
        <v>39</v>
      </c>
    </row>
    <row r="1051" spans="1:6" x14ac:dyDescent="0.35">
      <c r="A1051" t="s">
        <v>2183</v>
      </c>
      <c r="B1051">
        <v>10</v>
      </c>
      <c r="D1051">
        <f t="shared" si="48"/>
        <v>43</v>
      </c>
      <c r="E1051" t="str">
        <f t="shared" si="49"/>
        <v>Kiskunhalasi SZC Dékáni Árpád T</v>
      </c>
      <c r="F1051">
        <f t="shared" si="50"/>
        <v>10</v>
      </c>
    </row>
    <row r="1052" spans="1:6" x14ac:dyDescent="0.35">
      <c r="A1052" t="s">
        <v>2184</v>
      </c>
      <c r="B1052">
        <v>184</v>
      </c>
      <c r="D1052">
        <f t="shared" si="48"/>
        <v>77</v>
      </c>
      <c r="E1052" t="str">
        <f t="shared" si="49"/>
        <v>Kiskunhalasi SZC Dékáni Árpád Technikum Rendészet és közszolgálat</v>
      </c>
      <c r="F1052">
        <f t="shared" si="50"/>
        <v>184</v>
      </c>
    </row>
    <row r="1053" spans="1:6" x14ac:dyDescent="0.35">
      <c r="A1053" t="s">
        <v>2185</v>
      </c>
      <c r="B1053">
        <v>16</v>
      </c>
      <c r="D1053">
        <f t="shared" si="48"/>
        <v>85</v>
      </c>
      <c r="E1053" t="str">
        <f t="shared" si="49"/>
        <v>Kiskunhalasi SZC Dékáni Árpád Technikum Specializált gép- és járműgyártás</v>
      </c>
      <c r="F1053">
        <f t="shared" si="50"/>
        <v>16</v>
      </c>
    </row>
    <row r="1054" spans="1:6" x14ac:dyDescent="0.35">
      <c r="A1054" t="s">
        <v>2186</v>
      </c>
      <c r="B1054">
        <v>98</v>
      </c>
      <c r="D1054">
        <f t="shared" si="48"/>
        <v>61</v>
      </c>
      <c r="E1054" t="str">
        <f t="shared" si="49"/>
        <v>Kiskunhalasi SZC Dékáni Árpád Technikum Szépészet</v>
      </c>
      <c r="F1054">
        <f t="shared" si="50"/>
        <v>98</v>
      </c>
    </row>
    <row r="1055" spans="1:6" x14ac:dyDescent="0.35">
      <c r="A1055" t="s">
        <v>2187</v>
      </c>
      <c r="B1055">
        <v>87</v>
      </c>
      <c r="D1055">
        <f t="shared" si="48"/>
        <v>61</v>
      </c>
      <c r="E1055" t="str">
        <f t="shared" si="49"/>
        <v>Kiskunhalasi SZC Dékáni Árpád Technikum Szociális</v>
      </c>
      <c r="F1055">
        <f t="shared" si="50"/>
        <v>87</v>
      </c>
    </row>
    <row r="1056" spans="1:6" x14ac:dyDescent="0.35">
      <c r="A1056" t="s">
        <v>2188</v>
      </c>
      <c r="B1056">
        <v>14</v>
      </c>
      <c r="D1056">
        <f t="shared" si="48"/>
        <v>72</v>
      </c>
      <c r="E1056" t="str">
        <f t="shared" si="49"/>
        <v>Kiskunhalasi SZC Dékáni Árpád Technikum Turizmus-vendéglátás</v>
      </c>
      <c r="F1056">
        <f t="shared" si="50"/>
        <v>14</v>
      </c>
    </row>
    <row r="1057" spans="1:6" x14ac:dyDescent="0.35">
      <c r="A1057" t="s">
        <v>2189</v>
      </c>
      <c r="B1057">
        <v>24</v>
      </c>
      <c r="D1057">
        <f t="shared" si="48"/>
        <v>85</v>
      </c>
      <c r="E1057" t="str">
        <f t="shared" si="49"/>
        <v>Kiskunhalasi SZC Kiskőrösi Wattay Technikum és Kollégium Fa- és bútoripar</v>
      </c>
      <c r="F1057">
        <f t="shared" si="50"/>
        <v>24</v>
      </c>
    </row>
    <row r="1058" spans="1:6" x14ac:dyDescent="0.35">
      <c r="A1058" t="s">
        <v>2190</v>
      </c>
      <c r="B1058">
        <v>114</v>
      </c>
      <c r="D1058">
        <f t="shared" si="48"/>
        <v>95</v>
      </c>
      <c r="E1058" t="str">
        <f t="shared" si="49"/>
        <v>Kiskunhalasi SZC Kiskőrösi Wattay Technikum és Kollégium Gazdálkodás és menedzsment</v>
      </c>
      <c r="F1058">
        <f t="shared" si="50"/>
        <v>114</v>
      </c>
    </row>
    <row r="1059" spans="1:6" x14ac:dyDescent="0.35">
      <c r="A1059" t="s">
        <v>2191</v>
      </c>
      <c r="B1059">
        <v>98</v>
      </c>
      <c r="D1059">
        <f t="shared" si="48"/>
        <v>77</v>
      </c>
      <c r="E1059" t="str">
        <f t="shared" si="49"/>
        <v>Kiskunhalasi SZC Kiskőrösi Wattay Technikum és Kollégium Gépészet</v>
      </c>
      <c r="F1059">
        <f t="shared" si="50"/>
        <v>98</v>
      </c>
    </row>
    <row r="1060" spans="1:6" x14ac:dyDescent="0.35">
      <c r="A1060" t="s">
        <v>2192</v>
      </c>
      <c r="B1060">
        <v>104</v>
      </c>
      <c r="D1060">
        <f t="shared" si="48"/>
        <v>93</v>
      </c>
      <c r="E1060" t="str">
        <f t="shared" si="49"/>
        <v>Kiskunhalasi SZC Kiskőrösi Wattay Technikum és Kollégium Informatika és távközlés</v>
      </c>
      <c r="F1060">
        <f t="shared" si="50"/>
        <v>104</v>
      </c>
    </row>
    <row r="1061" spans="1:6" x14ac:dyDescent="0.35">
      <c r="A1061" t="s">
        <v>2193</v>
      </c>
      <c r="B1061">
        <v>10</v>
      </c>
      <c r="D1061">
        <f t="shared" si="48"/>
        <v>81</v>
      </c>
      <c r="E1061" t="str">
        <f t="shared" si="49"/>
        <v>Kiskunhalasi SZC Kiskőrösi Wattay Technikum és Kollégium Kereskedelem</v>
      </c>
      <c r="F1061">
        <f t="shared" si="50"/>
        <v>10</v>
      </c>
    </row>
    <row r="1062" spans="1:6" x14ac:dyDescent="0.35">
      <c r="A1062" t="s">
        <v>2194</v>
      </c>
      <c r="B1062">
        <v>35</v>
      </c>
      <c r="D1062">
        <f t="shared" si="48"/>
        <v>89</v>
      </c>
      <c r="E1062" t="str">
        <f t="shared" si="49"/>
        <v>Kiskunhalasi SZC Kiskőrösi Wattay Technikum és Kollégium Turizmus-vendéglátás</v>
      </c>
      <c r="F1062">
        <f t="shared" si="50"/>
        <v>35</v>
      </c>
    </row>
    <row r="1063" spans="1:6" x14ac:dyDescent="0.35">
      <c r="A1063" t="s">
        <v>2195</v>
      </c>
      <c r="B1063">
        <v>39</v>
      </c>
      <c r="D1063">
        <f t="shared" si="48"/>
        <v>131</v>
      </c>
      <c r="E1063" t="str">
        <f t="shared" si="49"/>
        <v>Kiskunhalasi SZC Kiskunfélegyházi Kossuth Lajos Technikum, Szakképző Iskola és Kollégium Elektronika és elektrotechnika</v>
      </c>
      <c r="F1063">
        <f t="shared" si="50"/>
        <v>39</v>
      </c>
    </row>
    <row r="1064" spans="1:6" x14ac:dyDescent="0.35">
      <c r="A1064" t="s">
        <v>2196</v>
      </c>
      <c r="B1064">
        <v>8</v>
      </c>
      <c r="D1064">
        <f t="shared" si="48"/>
        <v>108</v>
      </c>
      <c r="E1064" t="str">
        <f t="shared" si="49"/>
        <v>Kiskunhalasi SZC Kiskunfélegyházi Kossuth Lajos Technikum, Szakképző Iskola és Kollégium Előkész</v>
      </c>
      <c r="F1064">
        <f t="shared" si="50"/>
        <v>8</v>
      </c>
    </row>
    <row r="1065" spans="1:6" x14ac:dyDescent="0.35">
      <c r="A1065" t="s">
        <v>2197</v>
      </c>
      <c r="B1065">
        <v>64</v>
      </c>
      <c r="D1065">
        <f t="shared" si="48"/>
        <v>110</v>
      </c>
      <c r="E1065" t="str">
        <f t="shared" si="49"/>
        <v>Kiskunhalasi SZC Kiskunfélegyházi Kossuth Lajos Technikum, Szakképző Iskola és Kollégium Építőipar</v>
      </c>
      <c r="F1065">
        <f t="shared" si="50"/>
        <v>64</v>
      </c>
    </row>
    <row r="1066" spans="1:6" x14ac:dyDescent="0.35">
      <c r="A1066" t="s">
        <v>2198</v>
      </c>
      <c r="B1066">
        <v>12</v>
      </c>
      <c r="D1066">
        <f t="shared" si="48"/>
        <v>115</v>
      </c>
      <c r="E1066" t="str">
        <f t="shared" si="49"/>
        <v>Kiskunhalasi SZC Kiskunfélegyházi Kossuth Lajos Technikum, Szakképző Iskola és Kollégium Épületgépészet</v>
      </c>
      <c r="F1066">
        <f t="shared" si="50"/>
        <v>12</v>
      </c>
    </row>
    <row r="1067" spans="1:6" x14ac:dyDescent="0.35">
      <c r="A1067" t="s">
        <v>2199</v>
      </c>
      <c r="B1067">
        <v>15</v>
      </c>
      <c r="D1067">
        <f t="shared" si="48"/>
        <v>117</v>
      </c>
      <c r="E1067" t="str">
        <f t="shared" si="49"/>
        <v>Kiskunhalasi SZC Kiskunfélegyházi Kossuth Lajos Technikum, Szakképző Iskola és Kollégium Fa- és bútoripar</v>
      </c>
      <c r="F1067">
        <f t="shared" si="50"/>
        <v>15</v>
      </c>
    </row>
    <row r="1068" spans="1:6" x14ac:dyDescent="0.35">
      <c r="A1068" t="s">
        <v>2200</v>
      </c>
      <c r="B1068">
        <v>72</v>
      </c>
      <c r="D1068">
        <f t="shared" si="48"/>
        <v>109</v>
      </c>
      <c r="E1068" t="str">
        <f t="shared" si="49"/>
        <v>Kiskunhalasi SZC Kiskunfélegyházi Kossuth Lajos Technikum, Szakképző Iskola és Kollégium Gépészet</v>
      </c>
      <c r="F1068">
        <f t="shared" si="50"/>
        <v>72</v>
      </c>
    </row>
    <row r="1069" spans="1:6" x14ac:dyDescent="0.35">
      <c r="A1069" t="s">
        <v>2201</v>
      </c>
      <c r="B1069">
        <v>8</v>
      </c>
      <c r="D1069">
        <f t="shared" si="48"/>
        <v>125</v>
      </c>
      <c r="E1069" t="str">
        <f t="shared" si="49"/>
        <v>Kiskunhalasi SZC Kiskunfélegyházi Kossuth Lajos Technikum, Szakképző Iskola és Kollégium Informatika és távközlés</v>
      </c>
      <c r="F1069">
        <f t="shared" si="50"/>
        <v>8</v>
      </c>
    </row>
    <row r="1070" spans="1:6" x14ac:dyDescent="0.35">
      <c r="A1070" t="s">
        <v>2202</v>
      </c>
      <c r="B1070">
        <v>37</v>
      </c>
      <c r="D1070">
        <f t="shared" si="48"/>
        <v>113</v>
      </c>
      <c r="E1070" t="str">
        <f t="shared" si="49"/>
        <v>Kiskunhalasi SZC Kiskunfélegyházi Kossuth Lajos Technikum, Szakképző Iskola és Kollégium Kereskedelem</v>
      </c>
      <c r="F1070">
        <f t="shared" si="50"/>
        <v>37</v>
      </c>
    </row>
    <row r="1071" spans="1:6" x14ac:dyDescent="0.35">
      <c r="A1071" t="s">
        <v>2203</v>
      </c>
      <c r="B1071">
        <v>2</v>
      </c>
      <c r="D1071">
        <f t="shared" si="48"/>
        <v>101</v>
      </c>
      <c r="E1071" t="str">
        <f t="shared" si="49"/>
        <v xml:space="preserve">Kiskunhalasi SZC Kiskunfélegyházi Kossuth Lajos Technikum, Szakképző Iskola és Kollégium </v>
      </c>
      <c r="F1071">
        <f t="shared" si="50"/>
        <v>2</v>
      </c>
    </row>
    <row r="1072" spans="1:6" x14ac:dyDescent="0.35">
      <c r="A1072" t="s">
        <v>2204</v>
      </c>
      <c r="B1072">
        <v>11</v>
      </c>
      <c r="D1072">
        <f t="shared" si="48"/>
        <v>126</v>
      </c>
      <c r="E1072" t="str">
        <f t="shared" si="49"/>
        <v>Kiskunhalasi SZC Kiskunfélegyházi Kossuth Lajos Technikum, Szakképző Iskola és Kollégium Rendészet és közszolgálat</v>
      </c>
      <c r="F1072">
        <f t="shared" si="50"/>
        <v>11</v>
      </c>
    </row>
    <row r="1073" spans="1:6" x14ac:dyDescent="0.35">
      <c r="A1073" t="s">
        <v>2205</v>
      </c>
      <c r="B1073">
        <v>92</v>
      </c>
      <c r="D1073">
        <f t="shared" si="48"/>
        <v>134</v>
      </c>
      <c r="E1073" t="str">
        <f t="shared" si="49"/>
        <v>Kiskunhalasi SZC Kiskunfélegyházi Kossuth Lajos Technikum, Szakképző Iskola és Kollégium Specializált gép- és járműgyártás</v>
      </c>
      <c r="F1073">
        <f t="shared" si="50"/>
        <v>92</v>
      </c>
    </row>
    <row r="1074" spans="1:6" x14ac:dyDescent="0.35">
      <c r="A1074" t="s">
        <v>2206</v>
      </c>
      <c r="B1074">
        <v>66</v>
      </c>
      <c r="D1074">
        <f t="shared" si="48"/>
        <v>110</v>
      </c>
      <c r="E1074" t="str">
        <f t="shared" si="49"/>
        <v>Kiskunhalasi SZC Kiskunfélegyházi Kossuth Lajos Technikum, Szakképző Iskola és Kollégium Szépészet</v>
      </c>
      <c r="F1074">
        <f t="shared" si="50"/>
        <v>66</v>
      </c>
    </row>
    <row r="1075" spans="1:6" x14ac:dyDescent="0.35">
      <c r="A1075" t="s">
        <v>2207</v>
      </c>
      <c r="B1075">
        <v>69</v>
      </c>
      <c r="D1075">
        <f t="shared" si="48"/>
        <v>110</v>
      </c>
      <c r="E1075" t="str">
        <f t="shared" si="49"/>
        <v>Kiskunhalasi SZC Kiskunfélegyházi Kossuth Lajos Technikum, Szakképző Iskola és Kollégium Szociális</v>
      </c>
      <c r="F1075">
        <f t="shared" si="50"/>
        <v>69</v>
      </c>
    </row>
    <row r="1076" spans="1:6" x14ac:dyDescent="0.35">
      <c r="A1076" t="s">
        <v>2208</v>
      </c>
      <c r="B1076">
        <v>26</v>
      </c>
      <c r="D1076">
        <f t="shared" si="48"/>
        <v>121</v>
      </c>
      <c r="E1076" t="str">
        <f t="shared" si="49"/>
        <v>Kiskunhalasi SZC Kiskunfélegyházi Kossuth Lajos Technikum, Szakképző Iskola és Kollégium Turizmus-vendéglátás</v>
      </c>
      <c r="F1076">
        <f t="shared" si="50"/>
        <v>26</v>
      </c>
    </row>
    <row r="1077" spans="1:6" x14ac:dyDescent="0.35">
      <c r="A1077" t="s">
        <v>2209</v>
      </c>
      <c r="B1077">
        <v>261</v>
      </c>
      <c r="D1077">
        <f t="shared" si="48"/>
        <v>95</v>
      </c>
      <c r="E1077" t="str">
        <f t="shared" si="49"/>
        <v>Kiskunhalasi SZC Kiskunfélegyházi Közgazdasági Technikum Gazdálkodás és menedzsment</v>
      </c>
      <c r="F1077">
        <f t="shared" si="50"/>
        <v>261</v>
      </c>
    </row>
    <row r="1078" spans="1:6" x14ac:dyDescent="0.35">
      <c r="A1078" t="s">
        <v>2210</v>
      </c>
      <c r="B1078">
        <v>56</v>
      </c>
      <c r="D1078">
        <f t="shared" si="48"/>
        <v>93</v>
      </c>
      <c r="E1078" t="str">
        <f t="shared" si="49"/>
        <v>Kiskunhalasi SZC Kiskunfélegyházi Közgazdasági Technikum Informatika és távközlés</v>
      </c>
      <c r="F1078">
        <f t="shared" si="50"/>
        <v>56</v>
      </c>
    </row>
    <row r="1079" spans="1:6" x14ac:dyDescent="0.35">
      <c r="A1079" t="s">
        <v>2211</v>
      </c>
      <c r="B1079">
        <v>152</v>
      </c>
      <c r="D1079">
        <f t="shared" si="48"/>
        <v>98</v>
      </c>
      <c r="E1079" t="str">
        <f t="shared" si="49"/>
        <v>Kiskunhalasi SZC Kiskunfélegyházi Közgazdasági Technikum Közlekedés és szállítmányozás</v>
      </c>
      <c r="F1079">
        <f t="shared" si="50"/>
        <v>152</v>
      </c>
    </row>
    <row r="1080" spans="1:6" x14ac:dyDescent="0.35">
      <c r="A1080" t="s">
        <v>2212</v>
      </c>
      <c r="B1080">
        <v>60</v>
      </c>
      <c r="D1080">
        <f t="shared" si="48"/>
        <v>89</v>
      </c>
      <c r="E1080" t="str">
        <f t="shared" si="49"/>
        <v>Kiskunhalasi SZC Kiskunfélegyházi Közgazdasági Technikum Turizmus-vendéglátás</v>
      </c>
      <c r="F1080">
        <f t="shared" si="50"/>
        <v>60</v>
      </c>
    </row>
    <row r="1081" spans="1:6" x14ac:dyDescent="0.35">
      <c r="A1081" t="s">
        <v>2213</v>
      </c>
      <c r="B1081">
        <v>32</v>
      </c>
      <c r="D1081">
        <f t="shared" si="48"/>
        <v>107</v>
      </c>
      <c r="E1081" t="str">
        <f t="shared" si="49"/>
        <v>Kiskunhalasi SZC Vári Szabó István Szakképző Iskola és Kollégium Elektronika és elektrotechnika</v>
      </c>
      <c r="F1081">
        <f t="shared" si="50"/>
        <v>32</v>
      </c>
    </row>
    <row r="1082" spans="1:6" x14ac:dyDescent="0.35">
      <c r="A1082" t="s">
        <v>2214</v>
      </c>
      <c r="B1082">
        <v>30</v>
      </c>
      <c r="D1082">
        <f t="shared" si="48"/>
        <v>91</v>
      </c>
      <c r="E1082" t="str">
        <f t="shared" si="49"/>
        <v>Kiskunhalasi SZC Vári Szabó István Szakképző Iskola és Kollégium Élelmiszeripar</v>
      </c>
      <c r="F1082">
        <f t="shared" si="50"/>
        <v>30</v>
      </c>
    </row>
    <row r="1083" spans="1:6" x14ac:dyDescent="0.35">
      <c r="A1083" t="s">
        <v>2215</v>
      </c>
      <c r="B1083">
        <v>62</v>
      </c>
      <c r="D1083">
        <f t="shared" si="48"/>
        <v>86</v>
      </c>
      <c r="E1083" t="str">
        <f t="shared" si="49"/>
        <v>Kiskunhalasi SZC Vári Szabó István Szakképző Iskola és Kollégium Építőipar</v>
      </c>
      <c r="F1083">
        <f t="shared" si="50"/>
        <v>62</v>
      </c>
    </row>
    <row r="1084" spans="1:6" x14ac:dyDescent="0.35">
      <c r="A1084" t="s">
        <v>2216</v>
      </c>
      <c r="B1084">
        <v>23</v>
      </c>
      <c r="D1084">
        <f t="shared" si="48"/>
        <v>93</v>
      </c>
      <c r="E1084" t="str">
        <f t="shared" si="49"/>
        <v>Kiskunhalasi SZC Vári Szabó István Szakképző Iskola és Kollégium Fa- és bútoripar</v>
      </c>
      <c r="F1084">
        <f t="shared" si="50"/>
        <v>23</v>
      </c>
    </row>
    <row r="1085" spans="1:6" x14ac:dyDescent="0.35">
      <c r="A1085" t="s">
        <v>2217</v>
      </c>
      <c r="B1085">
        <v>26</v>
      </c>
      <c r="D1085">
        <f t="shared" si="48"/>
        <v>85</v>
      </c>
      <c r="E1085" t="str">
        <f t="shared" si="49"/>
        <v>Kiskunhalasi SZC Vári Szabó István Szakképző Iskola és Kollégium Gépészet</v>
      </c>
      <c r="F1085">
        <f t="shared" si="50"/>
        <v>26</v>
      </c>
    </row>
    <row r="1086" spans="1:6" x14ac:dyDescent="0.35">
      <c r="A1086" t="s">
        <v>2218</v>
      </c>
      <c r="B1086">
        <v>27</v>
      </c>
      <c r="D1086">
        <f t="shared" si="48"/>
        <v>89</v>
      </c>
      <c r="E1086" t="str">
        <f t="shared" si="49"/>
        <v>Kiskunhalasi SZC Vári Szabó István Szakképző Iskola és Kollégium Kereskedelem</v>
      </c>
      <c r="F1086">
        <f t="shared" si="50"/>
        <v>27</v>
      </c>
    </row>
    <row r="1087" spans="1:6" x14ac:dyDescent="0.35">
      <c r="A1087" t="s">
        <v>2219</v>
      </c>
      <c r="B1087">
        <v>56</v>
      </c>
      <c r="D1087">
        <f t="shared" si="48"/>
        <v>110</v>
      </c>
      <c r="E1087" t="str">
        <f t="shared" si="49"/>
        <v>Kiskunhalasi SZC Vári Szabó István Szakképző Iskola és Kollégium Specializált gép- és járműgyártás</v>
      </c>
      <c r="F1087">
        <f t="shared" si="50"/>
        <v>56</v>
      </c>
    </row>
    <row r="1088" spans="1:6" x14ac:dyDescent="0.35">
      <c r="A1088" t="s">
        <v>2220</v>
      </c>
      <c r="B1088">
        <v>88</v>
      </c>
      <c r="D1088">
        <f t="shared" si="48"/>
        <v>97</v>
      </c>
      <c r="E1088" t="str">
        <f t="shared" si="49"/>
        <v>Kiskunhalasi SZC Vári Szabó István Szakképző Iskola és Kollégium Turizmus-vendéglátás</v>
      </c>
      <c r="F1088">
        <f t="shared" si="50"/>
        <v>88</v>
      </c>
    </row>
    <row r="1089" spans="1:6" x14ac:dyDescent="0.35">
      <c r="A1089" t="s">
        <v>2221</v>
      </c>
      <c r="B1089">
        <v>32</v>
      </c>
      <c r="D1089">
        <f t="shared" si="48"/>
        <v>77</v>
      </c>
      <c r="E1089" t="str">
        <f t="shared" si="49"/>
        <v>Kisvárdai SZC Csengeri Ady Endre Technikum és Kollégium Építőipar</v>
      </c>
      <c r="F1089">
        <f t="shared" si="50"/>
        <v>32</v>
      </c>
    </row>
    <row r="1090" spans="1:6" x14ac:dyDescent="0.35">
      <c r="A1090" t="s">
        <v>2222</v>
      </c>
      <c r="B1090">
        <v>87</v>
      </c>
      <c r="D1090">
        <f t="shared" si="48"/>
        <v>93</v>
      </c>
      <c r="E1090" t="str">
        <f t="shared" si="49"/>
        <v>Kisvárdai SZC Csengeri Ady Endre Technikum és Kollégium Rendészet és közszolgálat</v>
      </c>
      <c r="F1090">
        <f t="shared" si="50"/>
        <v>87</v>
      </c>
    </row>
    <row r="1091" spans="1:6" x14ac:dyDescent="0.35">
      <c r="A1091" t="s">
        <v>2223</v>
      </c>
      <c r="B1091">
        <v>15</v>
      </c>
      <c r="D1091">
        <f t="shared" si="48"/>
        <v>73</v>
      </c>
      <c r="E1091" t="str">
        <f t="shared" si="49"/>
        <v>Kisvárdai SZC Csengeri Ady Endre Technikum és Kollégium Sport</v>
      </c>
      <c r="F1091">
        <f t="shared" si="50"/>
        <v>15</v>
      </c>
    </row>
    <row r="1092" spans="1:6" x14ac:dyDescent="0.35">
      <c r="A1092" t="s">
        <v>2224</v>
      </c>
      <c r="B1092">
        <v>69</v>
      </c>
      <c r="D1092">
        <f t="shared" ref="D1092:D1155" si="51">LEN(A1092)</f>
        <v>88</v>
      </c>
      <c r="E1092" t="str">
        <f t="shared" ref="E1092:E1155" si="52">LEFT(A1092,D1092-12)</f>
        <v>Kisvárdai SZC Csengeri Ady Endre Technikum és Kollégium Turizmus-vendéglátás</v>
      </c>
      <c r="F1092">
        <f t="shared" ref="F1092:F1155" si="53">B1092</f>
        <v>69</v>
      </c>
    </row>
    <row r="1093" spans="1:6" x14ac:dyDescent="0.35">
      <c r="A1093" t="s">
        <v>2225</v>
      </c>
      <c r="B1093">
        <v>138</v>
      </c>
      <c r="D1093">
        <f t="shared" si="51"/>
        <v>90</v>
      </c>
      <c r="E1093" t="str">
        <f t="shared" si="52"/>
        <v>Kisvárdai SZC Fehérgyarmati Petőfi Sándor Technikum Gazdálkodás és menedzsment</v>
      </c>
      <c r="F1093">
        <f t="shared" si="53"/>
        <v>138</v>
      </c>
    </row>
    <row r="1094" spans="1:6" x14ac:dyDescent="0.35">
      <c r="A1094" t="s">
        <v>2226</v>
      </c>
      <c r="B1094">
        <v>124</v>
      </c>
      <c r="D1094">
        <f t="shared" si="51"/>
        <v>88</v>
      </c>
      <c r="E1094" t="str">
        <f t="shared" si="52"/>
        <v>Kisvárdai SZC Fehérgyarmati Petőfi Sándor Technikum Informatika és távközlés</v>
      </c>
      <c r="F1094">
        <f t="shared" si="53"/>
        <v>124</v>
      </c>
    </row>
    <row r="1095" spans="1:6" x14ac:dyDescent="0.35">
      <c r="A1095" t="s">
        <v>2227</v>
      </c>
      <c r="B1095">
        <v>66</v>
      </c>
      <c r="D1095">
        <f t="shared" si="51"/>
        <v>86</v>
      </c>
      <c r="E1095" t="str">
        <f t="shared" si="52"/>
        <v>Kisvárdai SZC II. Rákóczi Ferenc Technikum és Szakképző Iskola Egészségügy</v>
      </c>
      <c r="F1095">
        <f t="shared" si="53"/>
        <v>66</v>
      </c>
    </row>
    <row r="1096" spans="1:6" x14ac:dyDescent="0.35">
      <c r="A1096" t="s">
        <v>2228</v>
      </c>
      <c r="B1096">
        <v>54</v>
      </c>
      <c r="D1096">
        <f t="shared" si="51"/>
        <v>105</v>
      </c>
      <c r="E1096" t="str">
        <f t="shared" si="52"/>
        <v>Kisvárdai SZC II. Rákóczi Ferenc Technikum és Szakképző Iskola Elektronika és elektrotechnika</v>
      </c>
      <c r="F1096">
        <f t="shared" si="53"/>
        <v>54</v>
      </c>
    </row>
    <row r="1097" spans="1:6" x14ac:dyDescent="0.35">
      <c r="A1097" t="s">
        <v>2229</v>
      </c>
      <c r="B1097">
        <v>62</v>
      </c>
      <c r="D1097">
        <f t="shared" si="51"/>
        <v>89</v>
      </c>
      <c r="E1097" t="str">
        <f t="shared" si="52"/>
        <v>Kisvárdai SZC II. Rákóczi Ferenc Technikum és Szakképző Iskola Élelmiszeripar</v>
      </c>
      <c r="F1097">
        <f t="shared" si="53"/>
        <v>62</v>
      </c>
    </row>
    <row r="1098" spans="1:6" x14ac:dyDescent="0.35">
      <c r="A1098" t="s">
        <v>2230</v>
      </c>
      <c r="B1098">
        <v>104</v>
      </c>
      <c r="D1098">
        <f t="shared" si="51"/>
        <v>84</v>
      </c>
      <c r="E1098" t="str">
        <f t="shared" si="52"/>
        <v>Kisvárdai SZC II. Rákóczi Ferenc Technikum és Szakképző Iskola Építőipar</v>
      </c>
      <c r="F1098">
        <f t="shared" si="53"/>
        <v>104</v>
      </c>
    </row>
    <row r="1099" spans="1:6" x14ac:dyDescent="0.35">
      <c r="A1099" t="s">
        <v>2231</v>
      </c>
      <c r="B1099">
        <v>30</v>
      </c>
      <c r="D1099">
        <f t="shared" si="51"/>
        <v>91</v>
      </c>
      <c r="E1099" t="str">
        <f t="shared" si="52"/>
        <v>Kisvárdai SZC II. Rákóczi Ferenc Technikum és Szakképző Iskola Fa- és bútoripar</v>
      </c>
      <c r="F1099">
        <f t="shared" si="53"/>
        <v>30</v>
      </c>
    </row>
    <row r="1100" spans="1:6" x14ac:dyDescent="0.35">
      <c r="A1100" t="s">
        <v>2232</v>
      </c>
      <c r="B1100">
        <v>92</v>
      </c>
      <c r="D1100">
        <f t="shared" si="51"/>
        <v>83</v>
      </c>
      <c r="E1100" t="str">
        <f t="shared" si="52"/>
        <v>Kisvárdai SZC II. Rákóczi Ferenc Technikum és Szakképző Iskola Gépészet</v>
      </c>
      <c r="F1100">
        <f t="shared" si="53"/>
        <v>92</v>
      </c>
    </row>
    <row r="1101" spans="1:6" x14ac:dyDescent="0.35">
      <c r="A1101" t="s">
        <v>2233</v>
      </c>
      <c r="B1101">
        <v>113</v>
      </c>
      <c r="D1101">
        <f t="shared" si="51"/>
        <v>99</v>
      </c>
      <c r="E1101" t="str">
        <f t="shared" si="52"/>
        <v>Kisvárdai SZC II. Rákóczi Ferenc Technikum és Szakképző Iskola Informatika és távközlés</v>
      </c>
      <c r="F1101">
        <f t="shared" si="53"/>
        <v>113</v>
      </c>
    </row>
    <row r="1102" spans="1:6" x14ac:dyDescent="0.35">
      <c r="A1102" t="s">
        <v>2234</v>
      </c>
      <c r="B1102">
        <v>58</v>
      </c>
      <c r="D1102">
        <f t="shared" si="51"/>
        <v>87</v>
      </c>
      <c r="E1102" t="str">
        <f t="shared" si="52"/>
        <v>Kisvárdai SZC II. Rákóczi Ferenc Technikum és Szakképző Iskola Kereskedelem</v>
      </c>
      <c r="F1102">
        <f t="shared" si="53"/>
        <v>58</v>
      </c>
    </row>
    <row r="1103" spans="1:6" x14ac:dyDescent="0.35">
      <c r="A1103" t="s">
        <v>2235</v>
      </c>
      <c r="B1103">
        <v>5</v>
      </c>
      <c r="D1103">
        <f t="shared" si="51"/>
        <v>82</v>
      </c>
      <c r="E1103" t="str">
        <f t="shared" si="52"/>
        <v>Kisvárdai SZC II. Rákóczi Ferenc Technikum és Szakképző Iskola Kreatív</v>
      </c>
      <c r="F1103">
        <f t="shared" si="53"/>
        <v>5</v>
      </c>
    </row>
    <row r="1104" spans="1:6" x14ac:dyDescent="0.35">
      <c r="A1104" t="s">
        <v>2236</v>
      </c>
      <c r="B1104">
        <v>140</v>
      </c>
      <c r="D1104">
        <f t="shared" si="51"/>
        <v>108</v>
      </c>
      <c r="E1104" t="str">
        <f t="shared" si="52"/>
        <v>Kisvárdai SZC II. Rákóczi Ferenc Technikum és Szakképző Iskola Specializált gép- és járműgyártás</v>
      </c>
      <c r="F1104">
        <f t="shared" si="53"/>
        <v>140</v>
      </c>
    </row>
    <row r="1105" spans="1:6" x14ac:dyDescent="0.35">
      <c r="A1105" t="s">
        <v>2237</v>
      </c>
      <c r="B1105">
        <v>97</v>
      </c>
      <c r="D1105">
        <f t="shared" si="51"/>
        <v>80</v>
      </c>
      <c r="E1105" t="str">
        <f t="shared" si="52"/>
        <v>Kisvárdai SZC II. Rákóczi Ferenc Technikum és Szakképző Iskola Sport</v>
      </c>
      <c r="F1105">
        <f t="shared" si="53"/>
        <v>97</v>
      </c>
    </row>
    <row r="1106" spans="1:6" x14ac:dyDescent="0.35">
      <c r="A1106" t="s">
        <v>2238</v>
      </c>
      <c r="B1106">
        <v>32</v>
      </c>
      <c r="D1106">
        <f t="shared" si="51"/>
        <v>84</v>
      </c>
      <c r="E1106" t="str">
        <f t="shared" si="52"/>
        <v>Kisvárdai SZC II. Rákóczi Ferenc Technikum és Szakképző Iskola Szociális</v>
      </c>
      <c r="F1106">
        <f t="shared" si="53"/>
        <v>32</v>
      </c>
    </row>
    <row r="1107" spans="1:6" x14ac:dyDescent="0.35">
      <c r="A1107" t="s">
        <v>2239</v>
      </c>
      <c r="B1107">
        <v>202</v>
      </c>
      <c r="D1107">
        <f t="shared" si="51"/>
        <v>95</v>
      </c>
      <c r="E1107" t="str">
        <f t="shared" si="52"/>
        <v>Kisvárdai SZC II. Rákóczi Ferenc Technikum és Szakképző Iskola Turizmus-vendéglátás</v>
      </c>
      <c r="F1107">
        <f t="shared" si="53"/>
        <v>202</v>
      </c>
    </row>
    <row r="1108" spans="1:6" x14ac:dyDescent="0.35">
      <c r="A1108" t="s">
        <v>2240</v>
      </c>
      <c r="B1108">
        <v>7</v>
      </c>
      <c r="D1108">
        <f t="shared" si="51"/>
        <v>109</v>
      </c>
      <c r="E1108" t="str">
        <f t="shared" si="52"/>
        <v>Kisvárdai SZC Kandó Kálmán Technikum és Dr. Béres József Kollégium Elektronika és elektrotechnika</v>
      </c>
      <c r="F1108">
        <f t="shared" si="53"/>
        <v>7</v>
      </c>
    </row>
    <row r="1109" spans="1:6" x14ac:dyDescent="0.35">
      <c r="A1109" t="s">
        <v>2241</v>
      </c>
      <c r="B1109">
        <v>75</v>
      </c>
      <c r="D1109">
        <f t="shared" si="51"/>
        <v>105</v>
      </c>
      <c r="E1109" t="str">
        <f t="shared" si="52"/>
        <v>Kisvárdai SZC Kandó Kálmán Technikum és Dr. Béres József Kollégium Gazdálkodás és menedzsment</v>
      </c>
      <c r="F1109">
        <f t="shared" si="53"/>
        <v>75</v>
      </c>
    </row>
    <row r="1110" spans="1:6" x14ac:dyDescent="0.35">
      <c r="A1110" t="s">
        <v>2242</v>
      </c>
      <c r="B1110">
        <v>131</v>
      </c>
      <c r="D1110">
        <f t="shared" si="51"/>
        <v>108</v>
      </c>
      <c r="E1110" t="str">
        <f t="shared" si="52"/>
        <v>Kisvárdai SZC Kandó Kálmán Technikum és Dr. Béres József Kollégium Közlekedés és szállítmányozás</v>
      </c>
      <c r="F1110">
        <f t="shared" si="53"/>
        <v>131</v>
      </c>
    </row>
    <row r="1111" spans="1:6" x14ac:dyDescent="0.35">
      <c r="A1111" t="s">
        <v>2243</v>
      </c>
      <c r="B1111">
        <v>92</v>
      </c>
      <c r="D1111">
        <f t="shared" si="51"/>
        <v>104</v>
      </c>
      <c r="E1111" t="str">
        <f t="shared" si="52"/>
        <v>Kisvárdai SZC Kandó Kálmán Technikum és Dr. Béres József Kollégium Rendészet és közszolgálat</v>
      </c>
      <c r="F1111">
        <f t="shared" si="53"/>
        <v>92</v>
      </c>
    </row>
    <row r="1112" spans="1:6" x14ac:dyDescent="0.35">
      <c r="A1112" t="s">
        <v>2244</v>
      </c>
      <c r="B1112">
        <v>40</v>
      </c>
      <c r="D1112">
        <f t="shared" si="51"/>
        <v>68</v>
      </c>
      <c r="E1112" t="str">
        <f t="shared" si="52"/>
        <v>Kisvárdai SZC Móricz Zsigmond Szakképző Iskola Építőipar</v>
      </c>
      <c r="F1112">
        <f t="shared" si="53"/>
        <v>40</v>
      </c>
    </row>
    <row r="1113" spans="1:6" x14ac:dyDescent="0.35">
      <c r="A1113" t="s">
        <v>2245</v>
      </c>
      <c r="B1113">
        <v>17</v>
      </c>
      <c r="D1113">
        <f t="shared" si="51"/>
        <v>73</v>
      </c>
      <c r="E1113" t="str">
        <f t="shared" si="52"/>
        <v>Kisvárdai SZC Móricz Zsigmond Szakképző Iskola Épületgépészet</v>
      </c>
      <c r="F1113">
        <f t="shared" si="53"/>
        <v>17</v>
      </c>
    </row>
    <row r="1114" spans="1:6" x14ac:dyDescent="0.35">
      <c r="A1114" t="s">
        <v>2246</v>
      </c>
      <c r="B1114">
        <v>29</v>
      </c>
      <c r="D1114">
        <f t="shared" si="51"/>
        <v>75</v>
      </c>
      <c r="E1114" t="str">
        <f t="shared" si="52"/>
        <v>Kisvárdai SZC Móricz Zsigmond Szakképző Iskola Fa- és bútoripar</v>
      </c>
      <c r="F1114">
        <f t="shared" si="53"/>
        <v>29</v>
      </c>
    </row>
    <row r="1115" spans="1:6" x14ac:dyDescent="0.35">
      <c r="A1115" t="s">
        <v>2247</v>
      </c>
      <c r="B1115">
        <v>48</v>
      </c>
      <c r="D1115">
        <f t="shared" si="51"/>
        <v>67</v>
      </c>
      <c r="E1115" t="str">
        <f t="shared" si="52"/>
        <v>Kisvárdai SZC Móricz Zsigmond Szakképző Iskola Gépészet</v>
      </c>
      <c r="F1115">
        <f t="shared" si="53"/>
        <v>48</v>
      </c>
    </row>
    <row r="1116" spans="1:6" x14ac:dyDescent="0.35">
      <c r="A1116" t="s">
        <v>2248</v>
      </c>
      <c r="B1116">
        <v>9</v>
      </c>
      <c r="D1116">
        <f t="shared" si="51"/>
        <v>83</v>
      </c>
      <c r="E1116" t="str">
        <f t="shared" si="52"/>
        <v>Kisvárdai SZC Móricz Zsigmond Szakképző Iskola Informatika és távközlés</v>
      </c>
      <c r="F1116">
        <f t="shared" si="53"/>
        <v>9</v>
      </c>
    </row>
    <row r="1117" spans="1:6" x14ac:dyDescent="0.35">
      <c r="A1117" t="s">
        <v>2249</v>
      </c>
      <c r="B1117">
        <v>82</v>
      </c>
      <c r="D1117">
        <f t="shared" si="51"/>
        <v>71</v>
      </c>
      <c r="E1117" t="str">
        <f t="shared" si="52"/>
        <v>Kisvárdai SZC Móricz Zsigmond Szakképző Iskola Kereskedelem</v>
      </c>
      <c r="F1117">
        <f t="shared" si="53"/>
        <v>82</v>
      </c>
    </row>
    <row r="1118" spans="1:6" x14ac:dyDescent="0.35">
      <c r="A1118" t="s">
        <v>2250</v>
      </c>
      <c r="B1118">
        <v>145</v>
      </c>
      <c r="D1118">
        <f t="shared" si="51"/>
        <v>79</v>
      </c>
      <c r="E1118" t="str">
        <f t="shared" si="52"/>
        <v>Kisvárdai SZC Móricz Zsigmond Szakképző Iskola Turizmus-vendéglátás</v>
      </c>
      <c r="F1118">
        <f t="shared" si="53"/>
        <v>145</v>
      </c>
    </row>
    <row r="1119" spans="1:6" x14ac:dyDescent="0.35">
      <c r="A1119" t="s">
        <v>2251</v>
      </c>
      <c r="B1119">
        <v>64</v>
      </c>
      <c r="D1119">
        <f t="shared" si="51"/>
        <v>106</v>
      </c>
      <c r="E1119" t="str">
        <f t="shared" si="52"/>
        <v>Kolping Nagyváthy János Technikum, Szakgimnázium, Szakképző Iskola és Kollégium Élelmiszeripar</v>
      </c>
      <c r="F1119">
        <f t="shared" si="53"/>
        <v>64</v>
      </c>
    </row>
    <row r="1120" spans="1:6" x14ac:dyDescent="0.35">
      <c r="A1120" t="s">
        <v>2252</v>
      </c>
      <c r="B1120">
        <v>6</v>
      </c>
      <c r="D1120">
        <f t="shared" si="51"/>
        <v>101</v>
      </c>
      <c r="E1120" t="str">
        <f t="shared" si="52"/>
        <v>Kolping Nagyváthy János Technikum, Szakgimnázium, Szakképző Iskola és Kollégium Építőipar</v>
      </c>
      <c r="F1120">
        <f t="shared" si="53"/>
        <v>6</v>
      </c>
    </row>
    <row r="1121" spans="1:6" x14ac:dyDescent="0.35">
      <c r="A1121" t="s">
        <v>2253</v>
      </c>
      <c r="B1121">
        <v>42</v>
      </c>
      <c r="D1121">
        <f t="shared" si="51"/>
        <v>100</v>
      </c>
      <c r="E1121" t="str">
        <f t="shared" si="52"/>
        <v>Kolping Nagyváthy János Technikum, Szakgimnázium, Szakképző Iskola és Kollégium Gépészet</v>
      </c>
      <c r="F1121">
        <f t="shared" si="53"/>
        <v>42</v>
      </c>
    </row>
    <row r="1122" spans="1:6" x14ac:dyDescent="0.35">
      <c r="A1122" t="s">
        <v>2254</v>
      </c>
      <c r="B1122">
        <v>142</v>
      </c>
      <c r="D1122">
        <f t="shared" si="51"/>
        <v>116</v>
      </c>
      <c r="E1122" t="str">
        <f t="shared" si="52"/>
        <v>Kolping Nagyváthy János Technikum, Szakgimnázium, Szakképző Iskola és Kollégium Mezőgazdaság és erdészet</v>
      </c>
      <c r="F1122">
        <f t="shared" si="53"/>
        <v>142</v>
      </c>
    </row>
    <row r="1123" spans="1:6" x14ac:dyDescent="0.35">
      <c r="A1123" t="s">
        <v>2255</v>
      </c>
      <c r="B1123">
        <v>22</v>
      </c>
      <c r="D1123">
        <f t="shared" si="51"/>
        <v>83</v>
      </c>
      <c r="E1123" t="str">
        <f t="shared" si="52"/>
        <v>Kolping Nagyváthy János Technikum, Szakgimnázium, Szakképző Iskola és K</v>
      </c>
      <c r="F1123">
        <f t="shared" si="53"/>
        <v>22</v>
      </c>
    </row>
    <row r="1124" spans="1:6" x14ac:dyDescent="0.35">
      <c r="A1124" t="s">
        <v>2256</v>
      </c>
      <c r="B1124">
        <v>21</v>
      </c>
      <c r="D1124">
        <f t="shared" si="51"/>
        <v>101</v>
      </c>
      <c r="E1124" t="str">
        <f t="shared" si="52"/>
        <v>Kolping Nagyváthy János Technikum, Szakgimnázium, Szakképző Iskola és Kollégium Szociális</v>
      </c>
      <c r="F1124">
        <f t="shared" si="53"/>
        <v>21</v>
      </c>
    </row>
    <row r="1125" spans="1:6" x14ac:dyDescent="0.35">
      <c r="A1125" t="s">
        <v>2257</v>
      </c>
      <c r="B1125">
        <v>36</v>
      </c>
      <c r="D1125">
        <f t="shared" si="51"/>
        <v>112</v>
      </c>
      <c r="E1125" t="str">
        <f t="shared" si="52"/>
        <v>Kolping Nagyváthy János Technikum, Szakgimnázium, Szakképző Iskola és Kollégium Turizmus-vendéglátás</v>
      </c>
      <c r="F1125">
        <f t="shared" si="53"/>
        <v>36</v>
      </c>
    </row>
    <row r="1126" spans="1:6" x14ac:dyDescent="0.35">
      <c r="A1126" t="s">
        <v>2258</v>
      </c>
      <c r="B1126">
        <v>189</v>
      </c>
      <c r="D1126">
        <f t="shared" si="51"/>
        <v>68</v>
      </c>
      <c r="E1126" t="str">
        <f t="shared" si="52"/>
        <v>KÖRMENDI RENDVÉDELMI TECHNIKUM Rendészet és közszolgálat</v>
      </c>
      <c r="F1126">
        <f t="shared" si="53"/>
        <v>189</v>
      </c>
    </row>
    <row r="1127" spans="1:6" x14ac:dyDescent="0.35">
      <c r="A1127" t="s">
        <v>2259</v>
      </c>
      <c r="B1127">
        <v>18</v>
      </c>
      <c r="D1127">
        <f t="shared" si="51"/>
        <v>113</v>
      </c>
      <c r="E1127" t="str">
        <f t="shared" si="52"/>
        <v>Kőszegi Evangélikus Gimnázium, Technikum, Szakképző Iskola és Kollégium Közlekedés és szállítmányozás</v>
      </c>
      <c r="F1127">
        <f t="shared" si="53"/>
        <v>18</v>
      </c>
    </row>
    <row r="1128" spans="1:6" x14ac:dyDescent="0.35">
      <c r="A1128" t="s">
        <v>2260</v>
      </c>
      <c r="B1128">
        <v>53</v>
      </c>
      <c r="D1128">
        <f t="shared" si="51"/>
        <v>108</v>
      </c>
      <c r="E1128" t="str">
        <f t="shared" si="52"/>
        <v>Kőszegi Evangélikus Gimnázium, Technikum, Szakképző Iskola és Kollégium Mezőgazdaság és erdészet</v>
      </c>
      <c r="F1128">
        <f t="shared" si="53"/>
        <v>53</v>
      </c>
    </row>
    <row r="1129" spans="1:6" x14ac:dyDescent="0.35">
      <c r="A1129" t="s">
        <v>2261</v>
      </c>
      <c r="B1129">
        <v>104</v>
      </c>
      <c r="D1129">
        <f t="shared" si="51"/>
        <v>104</v>
      </c>
      <c r="E1129" t="str">
        <f t="shared" si="52"/>
        <v>Kőszegi Evangélikus Gimnázium, Technikum, Szakképző Iskola és Kollégium Turizmus-vendéglátás</v>
      </c>
      <c r="F1129">
        <f t="shared" si="53"/>
        <v>104</v>
      </c>
    </row>
    <row r="1130" spans="1:6" x14ac:dyDescent="0.35">
      <c r="A1130" t="s">
        <v>2262</v>
      </c>
      <c r="B1130">
        <v>15</v>
      </c>
      <c r="D1130">
        <f t="shared" si="51"/>
        <v>133</v>
      </c>
      <c r="E1130" t="str">
        <f t="shared" si="52"/>
        <v>Kövessi Erzsébet Baptista Technikum, Szakképző Iskola, Gimnázium, Szakiskola és Általános Iskola Informatika és távközlés</v>
      </c>
      <c r="F1130">
        <f t="shared" si="53"/>
        <v>15</v>
      </c>
    </row>
    <row r="1131" spans="1:6" x14ac:dyDescent="0.35">
      <c r="A1131" t="s">
        <v>2263</v>
      </c>
      <c r="B1131">
        <v>50</v>
      </c>
      <c r="D1131">
        <f t="shared" si="51"/>
        <v>129</v>
      </c>
      <c r="E1131" t="str">
        <f t="shared" si="52"/>
        <v>Kövessi Erzsébet Baptista Technikum, Szakképző Iskola, Gimnázium, Szakiskola és Általános Iskola Turizmus-vendéglátás</v>
      </c>
      <c r="F1131">
        <f t="shared" si="53"/>
        <v>50</v>
      </c>
    </row>
    <row r="1132" spans="1:6" x14ac:dyDescent="0.35">
      <c r="A1132" t="s">
        <v>2264</v>
      </c>
      <c r="B1132">
        <v>32</v>
      </c>
      <c r="D1132">
        <f t="shared" si="51"/>
        <v>82</v>
      </c>
      <c r="E1132" t="str">
        <f t="shared" si="52"/>
        <v>Közép-európai Szakgimnázium, Technikum és Szakképző Iskola Egészségügy</v>
      </c>
      <c r="F1132">
        <f t="shared" si="53"/>
        <v>32</v>
      </c>
    </row>
    <row r="1133" spans="1:6" x14ac:dyDescent="0.35">
      <c r="A1133" t="s">
        <v>2265</v>
      </c>
      <c r="B1133">
        <v>86</v>
      </c>
      <c r="D1133">
        <f t="shared" si="51"/>
        <v>142</v>
      </c>
      <c r="E1133" t="str">
        <f t="shared" si="52"/>
        <v>Közép-magyarországi ASZC Bercsényi Miklós Élelmiszeripari-Környezetvédelmi Technikum, Szakképző Iskola és Kollégium Élelmiszeripar</v>
      </c>
      <c r="F1133">
        <f t="shared" si="53"/>
        <v>86</v>
      </c>
    </row>
    <row r="1134" spans="1:6" x14ac:dyDescent="0.35">
      <c r="A1134" t="s">
        <v>2266</v>
      </c>
      <c r="B1134">
        <v>59</v>
      </c>
      <c r="D1134">
        <f t="shared" si="51"/>
        <v>154</v>
      </c>
      <c r="E1134" t="str">
        <f t="shared" si="52"/>
        <v>Közép-magyarországi ASZC Bercsényi Miklós Élelmiszeripari-Környezetvédelmi Technikum, Szakképző Iskola és Kollégium Környezetvédelem és vízügy</v>
      </c>
      <c r="F1134">
        <f t="shared" si="53"/>
        <v>59</v>
      </c>
    </row>
    <row r="1135" spans="1:6" x14ac:dyDescent="0.35">
      <c r="A1135" t="s">
        <v>2267</v>
      </c>
      <c r="B1135">
        <v>230</v>
      </c>
      <c r="D1135">
        <f t="shared" si="51"/>
        <v>135</v>
      </c>
      <c r="E1135" t="str">
        <f t="shared" si="52"/>
        <v>Közép-magyarországi ASzC Dr. Szepesi László Mezőgazdasági Technikum, Szakképző Iskola és Kollégium Mezőgazdaság és erdészet</v>
      </c>
      <c r="F1135">
        <f t="shared" si="53"/>
        <v>230</v>
      </c>
    </row>
    <row r="1136" spans="1:6" x14ac:dyDescent="0.35">
      <c r="A1136" t="s">
        <v>2268</v>
      </c>
      <c r="B1136">
        <v>316</v>
      </c>
      <c r="D1136">
        <f t="shared" si="51"/>
        <v>127</v>
      </c>
      <c r="E1136" t="str">
        <f t="shared" si="52"/>
        <v>Közép-magyarországi ASzC Fáy András Mezőgazdasági Technikum, Szakképző Iskola és Kollégium Mezőgazdaság és erdészet</v>
      </c>
      <c r="F1136">
        <f t="shared" si="53"/>
        <v>316</v>
      </c>
    </row>
    <row r="1137" spans="1:6" x14ac:dyDescent="0.35">
      <c r="A1137" t="s">
        <v>2269</v>
      </c>
      <c r="B1137">
        <v>91</v>
      </c>
      <c r="D1137">
        <f t="shared" si="51"/>
        <v>138</v>
      </c>
      <c r="E1137" t="str">
        <f t="shared" si="52"/>
        <v>Közép-magyarországi ASzC Lipthay Béla Mezőgazdasági és Élelmiszeripari Technikum, Szakképző Iskola és Kollégium Élelmiszeripar</v>
      </c>
      <c r="F1137">
        <f t="shared" si="53"/>
        <v>91</v>
      </c>
    </row>
    <row r="1138" spans="1:6" x14ac:dyDescent="0.35">
      <c r="A1138" t="s">
        <v>2270</v>
      </c>
      <c r="B1138">
        <v>103</v>
      </c>
      <c r="D1138">
        <f t="shared" si="51"/>
        <v>148</v>
      </c>
      <c r="E1138" t="str">
        <f t="shared" si="52"/>
        <v>Közép-magyarországi ASzC Lipthay Béla Mezőgazdasági és Élelmiszeripari Technikum, Szakképző Iskola és Kollégium Mezőgazdaság és erdészet</v>
      </c>
      <c r="F1138">
        <f t="shared" si="53"/>
        <v>103</v>
      </c>
    </row>
    <row r="1139" spans="1:6" x14ac:dyDescent="0.35">
      <c r="A1139" t="s">
        <v>2271</v>
      </c>
      <c r="B1139">
        <v>371</v>
      </c>
      <c r="D1139">
        <f t="shared" si="51"/>
        <v>115</v>
      </c>
      <c r="E1139" t="str">
        <f t="shared" si="52"/>
        <v>Közép-magyarországi ASzC Magyar Gyula Kertészeti Technikum és Szakképző Iskola Mezőgazdaság és erdészet</v>
      </c>
      <c r="F1139">
        <f t="shared" si="53"/>
        <v>371</v>
      </c>
    </row>
    <row r="1140" spans="1:6" x14ac:dyDescent="0.35">
      <c r="A1140" t="s">
        <v>2272</v>
      </c>
      <c r="B1140">
        <v>301</v>
      </c>
      <c r="D1140">
        <f t="shared" si="51"/>
        <v>112</v>
      </c>
      <c r="E1140" t="str">
        <f t="shared" si="52"/>
        <v>Közép-magyarországi ASzC Pesti Barnabás Élelmiszeripari Technikum és Szakképző Iskola Élelmiszeripar</v>
      </c>
      <c r="F1140">
        <f t="shared" si="53"/>
        <v>301</v>
      </c>
    </row>
    <row r="1141" spans="1:6" x14ac:dyDescent="0.35">
      <c r="A1141" t="s">
        <v>2273</v>
      </c>
      <c r="B1141">
        <v>88</v>
      </c>
      <c r="D1141">
        <f t="shared" si="51"/>
        <v>118</v>
      </c>
      <c r="E1141" t="str">
        <f t="shared" si="52"/>
        <v>Közép-magyarországi ASzC Pesti Barnabás Élelmiszeripari Technikum és Szakképző Iskola Turizmus-vendéglátás</v>
      </c>
      <c r="F1141">
        <f t="shared" si="53"/>
        <v>88</v>
      </c>
    </row>
    <row r="1142" spans="1:6" x14ac:dyDescent="0.35">
      <c r="A1142" t="s">
        <v>2274</v>
      </c>
      <c r="B1142">
        <v>81</v>
      </c>
      <c r="D1142">
        <f t="shared" si="51"/>
        <v>103</v>
      </c>
      <c r="E1142" t="str">
        <f t="shared" si="52"/>
        <v>Közép-magyarországi ASzC Soós István Borászati Technikum és Szakképző Iskola Élelmiszeripar</v>
      </c>
      <c r="F1142">
        <f t="shared" si="53"/>
        <v>81</v>
      </c>
    </row>
    <row r="1143" spans="1:6" x14ac:dyDescent="0.35">
      <c r="A1143" t="s">
        <v>2275</v>
      </c>
      <c r="B1143">
        <v>418</v>
      </c>
      <c r="D1143">
        <f t="shared" si="51"/>
        <v>132</v>
      </c>
      <c r="E1143" t="str">
        <f t="shared" si="52"/>
        <v>Közép-magyarországi ASzC Táncsics Mihály Mezőgazdasági Technikum, Szakképző Iskola és Kollégium Mezőgazdaság és erdészet</v>
      </c>
      <c r="F1143">
        <f t="shared" si="53"/>
        <v>418</v>
      </c>
    </row>
    <row r="1144" spans="1:6" x14ac:dyDescent="0.35">
      <c r="A1144" t="s">
        <v>2276</v>
      </c>
      <c r="B1144">
        <v>283</v>
      </c>
      <c r="D1144">
        <f t="shared" si="51"/>
        <v>121</v>
      </c>
      <c r="E1144" t="str">
        <f t="shared" si="52"/>
        <v>Közép-magyarországi ASzC Toldi Miklós Élelmiszeripari Technikum, Szakképző Iskola és Kollégium Élelmiszeripar</v>
      </c>
      <c r="F1144">
        <f t="shared" si="53"/>
        <v>283</v>
      </c>
    </row>
    <row r="1145" spans="1:6" x14ac:dyDescent="0.35">
      <c r="A1145" t="s">
        <v>2277</v>
      </c>
      <c r="B1145">
        <v>10</v>
      </c>
      <c r="D1145">
        <f t="shared" si="51"/>
        <v>131</v>
      </c>
      <c r="E1145" t="str">
        <f t="shared" si="52"/>
        <v>Közép-magyarországi ASzC Toldi Miklós Élelmiszeripari Technikum, Szakképző Iskola és Kollégium Mezőgazdaság és erdészet</v>
      </c>
      <c r="F1145">
        <f t="shared" si="53"/>
        <v>10</v>
      </c>
    </row>
    <row r="1146" spans="1:6" x14ac:dyDescent="0.35">
      <c r="A1146" t="s">
        <v>2278</v>
      </c>
      <c r="B1146">
        <v>55</v>
      </c>
      <c r="D1146">
        <f t="shared" si="51"/>
        <v>127</v>
      </c>
      <c r="E1146" t="str">
        <f t="shared" si="52"/>
        <v>Közép-magyarországi ASzC Toldi Miklós Élelmiszeripari Technikum, Szakképző Iskola és Kollégium Turizmus-vendéglátás</v>
      </c>
      <c r="F1146">
        <f t="shared" si="53"/>
        <v>55</v>
      </c>
    </row>
    <row r="1147" spans="1:6" x14ac:dyDescent="0.35">
      <c r="A1147" t="s">
        <v>2279</v>
      </c>
      <c r="B1147">
        <v>303</v>
      </c>
      <c r="D1147">
        <f t="shared" si="51"/>
        <v>122</v>
      </c>
      <c r="E1147" t="str">
        <f t="shared" si="52"/>
        <v>Közép-magyarországi ASzC Varga Márton Kertészeti és Földmérési Technikum és Kollégium Mezőgazdaság és erdészet</v>
      </c>
      <c r="F1147">
        <f t="shared" si="53"/>
        <v>303</v>
      </c>
    </row>
    <row r="1148" spans="1:6" x14ac:dyDescent="0.35">
      <c r="A1148" t="s">
        <v>2280</v>
      </c>
      <c r="B1148">
        <v>51</v>
      </c>
      <c r="D1148">
        <f t="shared" si="51"/>
        <v>72</v>
      </c>
      <c r="E1148" t="str">
        <f t="shared" si="52"/>
        <v>Kratochvil Károly Honvéd Középiskola és Kollégium Honvédelem</v>
      </c>
      <c r="F1148">
        <f t="shared" si="53"/>
        <v>51</v>
      </c>
    </row>
    <row r="1149" spans="1:6" x14ac:dyDescent="0.35">
      <c r="A1149" t="s">
        <v>2281</v>
      </c>
      <c r="B1149">
        <v>11</v>
      </c>
      <c r="D1149">
        <f t="shared" si="51"/>
        <v>81</v>
      </c>
      <c r="E1149" t="str">
        <f t="shared" si="52"/>
        <v>Lónyay Menyhért Baptista Technikum és Szakképző Iskola Élelmiszeripar</v>
      </c>
      <c r="F1149">
        <f t="shared" si="53"/>
        <v>11</v>
      </c>
    </row>
    <row r="1150" spans="1:6" x14ac:dyDescent="0.35">
      <c r="A1150" t="s">
        <v>2282</v>
      </c>
      <c r="B1150">
        <v>99</v>
      </c>
      <c r="D1150">
        <f t="shared" si="51"/>
        <v>75</v>
      </c>
      <c r="E1150" t="str">
        <f t="shared" si="52"/>
        <v>Lónyay Menyhért Baptista Technikum és Szakképző Iskola Gépészet</v>
      </c>
      <c r="F1150">
        <f t="shared" si="53"/>
        <v>99</v>
      </c>
    </row>
    <row r="1151" spans="1:6" x14ac:dyDescent="0.35">
      <c r="A1151" t="s">
        <v>2283</v>
      </c>
      <c r="B1151">
        <v>30</v>
      </c>
      <c r="D1151">
        <f t="shared" si="51"/>
        <v>91</v>
      </c>
      <c r="E1151" t="str">
        <f t="shared" si="52"/>
        <v>Lónyay Menyhért Baptista Technikum és Szakképző Iskola Informatika és távközlés</v>
      </c>
      <c r="F1151">
        <f t="shared" si="53"/>
        <v>30</v>
      </c>
    </row>
    <row r="1152" spans="1:6" x14ac:dyDescent="0.35">
      <c r="A1152" t="s">
        <v>2284</v>
      </c>
      <c r="B1152">
        <v>57</v>
      </c>
      <c r="D1152">
        <f t="shared" si="51"/>
        <v>79</v>
      </c>
      <c r="E1152" t="str">
        <f t="shared" si="52"/>
        <v>Lónyay Menyhért Baptista Technikum és Szakképző Iskola Kereskedelem</v>
      </c>
      <c r="F1152">
        <f t="shared" si="53"/>
        <v>57</v>
      </c>
    </row>
    <row r="1153" spans="1:6" x14ac:dyDescent="0.35">
      <c r="A1153" t="s">
        <v>2285</v>
      </c>
      <c r="B1153">
        <v>1</v>
      </c>
      <c r="D1153">
        <f t="shared" si="51"/>
        <v>74</v>
      </c>
      <c r="E1153" t="str">
        <f t="shared" si="52"/>
        <v>Lónyay Menyhért Baptista Technikum és Szakképző Iskola Kreatív</v>
      </c>
      <c r="F1153">
        <f t="shared" si="53"/>
        <v>1</v>
      </c>
    </row>
    <row r="1154" spans="1:6" x14ac:dyDescent="0.35">
      <c r="A1154" t="s">
        <v>2286</v>
      </c>
      <c r="B1154">
        <v>45</v>
      </c>
      <c r="D1154">
        <f t="shared" si="51"/>
        <v>92</v>
      </c>
      <c r="E1154" t="str">
        <f t="shared" si="52"/>
        <v>Lónyay Menyhért Baptista Technikum és Szakképző Iskola Rendészet és közszolgálat</v>
      </c>
      <c r="F1154">
        <f t="shared" si="53"/>
        <v>45</v>
      </c>
    </row>
    <row r="1155" spans="1:6" x14ac:dyDescent="0.35">
      <c r="A1155" t="s">
        <v>2287</v>
      </c>
      <c r="B1155">
        <v>148</v>
      </c>
      <c r="D1155">
        <f t="shared" si="51"/>
        <v>87</v>
      </c>
      <c r="E1155" t="str">
        <f t="shared" si="52"/>
        <v>Lónyay Menyhért Baptista Technikum és Szakképző Iskola Turizmus-vendéglátás</v>
      </c>
      <c r="F1155">
        <f t="shared" si="53"/>
        <v>148</v>
      </c>
    </row>
    <row r="1156" spans="1:6" x14ac:dyDescent="0.35">
      <c r="A1156" t="s">
        <v>2288</v>
      </c>
      <c r="B1156">
        <v>29</v>
      </c>
      <c r="D1156">
        <f t="shared" ref="D1156:D1219" si="54">LEN(A1156)</f>
        <v>79</v>
      </c>
      <c r="E1156" t="str">
        <f t="shared" ref="E1156:E1219" si="55">LEFT(A1156,D1156-12)</f>
        <v>Magyar Máltai Szeretetszolgálat Devecseri Szakképző Iskola Gépészet</v>
      </c>
      <c r="F1156">
        <f t="shared" ref="F1156:F1219" si="56">B1156</f>
        <v>29</v>
      </c>
    </row>
    <row r="1157" spans="1:6" x14ac:dyDescent="0.35">
      <c r="A1157" t="s">
        <v>2289</v>
      </c>
      <c r="B1157">
        <v>38</v>
      </c>
      <c r="D1157">
        <f t="shared" si="54"/>
        <v>80</v>
      </c>
      <c r="E1157" t="str">
        <f t="shared" si="55"/>
        <v>Magyar Máltai Szeretetszolgálat Devecseri Szakképző Iskola Szociális</v>
      </c>
      <c r="F1157">
        <f t="shared" si="56"/>
        <v>38</v>
      </c>
    </row>
    <row r="1158" spans="1:6" x14ac:dyDescent="0.35">
      <c r="A1158" t="s">
        <v>2290</v>
      </c>
      <c r="B1158">
        <v>25</v>
      </c>
      <c r="D1158">
        <f t="shared" si="54"/>
        <v>113</v>
      </c>
      <c r="E1158" t="str">
        <f t="shared" si="55"/>
        <v>Magyar Máltai Szeretetszolgálat Esterházy Miklós Technikum, Szakképző Iskola és Kollégium Egészségügy</v>
      </c>
      <c r="F1158">
        <f t="shared" si="56"/>
        <v>25</v>
      </c>
    </row>
    <row r="1159" spans="1:6" x14ac:dyDescent="0.35">
      <c r="A1159" t="s">
        <v>2291</v>
      </c>
      <c r="B1159">
        <v>40</v>
      </c>
      <c r="D1159">
        <f t="shared" si="54"/>
        <v>132</v>
      </c>
      <c r="E1159" t="str">
        <f t="shared" si="55"/>
        <v>Magyar Máltai Szeretetszolgálat Esterházy Miklós Technikum, Szakképző Iskola és Kollégium Elektronika és elektrotechnika</v>
      </c>
      <c r="F1159">
        <f t="shared" si="56"/>
        <v>40</v>
      </c>
    </row>
    <row r="1160" spans="1:6" x14ac:dyDescent="0.35">
      <c r="A1160" t="s">
        <v>2292</v>
      </c>
      <c r="B1160">
        <v>9</v>
      </c>
      <c r="D1160">
        <f t="shared" si="54"/>
        <v>109</v>
      </c>
      <c r="E1160" t="str">
        <f t="shared" si="55"/>
        <v>Magyar Máltai Szeretetszolgálat Esterházy Miklós Technikum, Szakképző Iskola és Kollégium Előkész</v>
      </c>
      <c r="F1160">
        <f t="shared" si="56"/>
        <v>9</v>
      </c>
    </row>
    <row r="1161" spans="1:6" x14ac:dyDescent="0.35">
      <c r="A1161" t="s">
        <v>2293</v>
      </c>
      <c r="B1161">
        <v>29</v>
      </c>
      <c r="D1161">
        <f t="shared" si="54"/>
        <v>111</v>
      </c>
      <c r="E1161" t="str">
        <f t="shared" si="55"/>
        <v>Magyar Máltai Szeretetszolgálat Esterházy Miklós Technikum, Szakképző Iskola és Kollégium Építőipar</v>
      </c>
      <c r="F1161">
        <f t="shared" si="56"/>
        <v>29</v>
      </c>
    </row>
    <row r="1162" spans="1:6" x14ac:dyDescent="0.35">
      <c r="A1162" t="s">
        <v>2294</v>
      </c>
      <c r="B1162">
        <v>21</v>
      </c>
      <c r="D1162">
        <f t="shared" si="54"/>
        <v>118</v>
      </c>
      <c r="E1162" t="str">
        <f t="shared" si="55"/>
        <v>Magyar Máltai Szeretetszolgálat Esterházy Miklós Technikum, Szakképző Iskola és Kollégium Fa- és bútoripar</v>
      </c>
      <c r="F1162">
        <f t="shared" si="56"/>
        <v>21</v>
      </c>
    </row>
    <row r="1163" spans="1:6" x14ac:dyDescent="0.35">
      <c r="A1163" t="s">
        <v>2295</v>
      </c>
      <c r="B1163">
        <v>56</v>
      </c>
      <c r="D1163">
        <f t="shared" si="54"/>
        <v>110</v>
      </c>
      <c r="E1163" t="str">
        <f t="shared" si="55"/>
        <v>Magyar Máltai Szeretetszolgálat Esterházy Miklós Technikum, Szakképző Iskola és Kollégium Gépészet</v>
      </c>
      <c r="F1163">
        <f t="shared" si="56"/>
        <v>56</v>
      </c>
    </row>
    <row r="1164" spans="1:6" x14ac:dyDescent="0.35">
      <c r="A1164" t="s">
        <v>2296</v>
      </c>
      <c r="B1164">
        <v>4</v>
      </c>
      <c r="D1164">
        <f t="shared" si="54"/>
        <v>114</v>
      </c>
      <c r="E1164" t="str">
        <f t="shared" si="55"/>
        <v>Magyar Máltai Szeretetszolgálat Esterházy Miklós Technikum, Szakképző Iskola és Kollégium Kereskedelem</v>
      </c>
      <c r="F1164">
        <f t="shared" si="56"/>
        <v>4</v>
      </c>
    </row>
    <row r="1165" spans="1:6" x14ac:dyDescent="0.35">
      <c r="A1165" t="s">
        <v>2297</v>
      </c>
      <c r="B1165">
        <v>7</v>
      </c>
      <c r="D1165">
        <f t="shared" si="54"/>
        <v>109</v>
      </c>
      <c r="E1165" t="str">
        <f t="shared" si="55"/>
        <v>Magyar Máltai Szeretetszolgálat Esterházy Miklós Technikum, Szakképző Iskola és Kollégium Kreatív</v>
      </c>
      <c r="F1165">
        <f t="shared" si="56"/>
        <v>7</v>
      </c>
    </row>
    <row r="1166" spans="1:6" x14ac:dyDescent="0.35">
      <c r="A1166" t="s">
        <v>2298</v>
      </c>
      <c r="B1166">
        <v>10</v>
      </c>
      <c r="D1166">
        <f t="shared" si="54"/>
        <v>102</v>
      </c>
      <c r="E1166" t="str">
        <f t="shared" si="55"/>
        <v xml:space="preserve">Magyar Máltai Szeretetszolgálat Esterházy Miklós Technikum, Szakképző Iskola és Kollégium </v>
      </c>
      <c r="F1166">
        <f t="shared" si="56"/>
        <v>10</v>
      </c>
    </row>
    <row r="1167" spans="1:6" x14ac:dyDescent="0.35">
      <c r="A1167" t="s">
        <v>2299</v>
      </c>
      <c r="B1167">
        <v>18</v>
      </c>
      <c r="D1167">
        <f t="shared" si="54"/>
        <v>135</v>
      </c>
      <c r="E1167" t="str">
        <f t="shared" si="55"/>
        <v>Magyar Máltai Szeretetszolgálat Esterházy Miklós Technikum, Szakképző Iskola és Kollégium Specializált gép- és járműgyártás</v>
      </c>
      <c r="F1167">
        <f t="shared" si="56"/>
        <v>18</v>
      </c>
    </row>
    <row r="1168" spans="1:6" x14ac:dyDescent="0.35">
      <c r="A1168" t="s">
        <v>2300</v>
      </c>
      <c r="B1168">
        <v>33</v>
      </c>
      <c r="D1168">
        <f t="shared" si="54"/>
        <v>107</v>
      </c>
      <c r="E1168" t="str">
        <f t="shared" si="55"/>
        <v>Magyar Máltai Szeretetszolgálat Esterházy Miklós Technikum, Szakképző Iskola és Kollégium Sport</v>
      </c>
      <c r="F1168">
        <f t="shared" si="56"/>
        <v>33</v>
      </c>
    </row>
    <row r="1169" spans="1:6" x14ac:dyDescent="0.35">
      <c r="A1169" t="s">
        <v>2301</v>
      </c>
      <c r="B1169">
        <v>48</v>
      </c>
      <c r="D1169">
        <f t="shared" si="54"/>
        <v>111</v>
      </c>
      <c r="E1169" t="str">
        <f t="shared" si="55"/>
        <v>Magyar Máltai Szeretetszolgálat Esterházy Miklós Technikum, Szakképző Iskola és Kollégium Szépészet</v>
      </c>
      <c r="F1169">
        <f t="shared" si="56"/>
        <v>48</v>
      </c>
    </row>
    <row r="1170" spans="1:6" x14ac:dyDescent="0.35">
      <c r="A1170" t="s">
        <v>2302</v>
      </c>
      <c r="B1170">
        <v>10</v>
      </c>
      <c r="D1170">
        <f t="shared" si="54"/>
        <v>111</v>
      </c>
      <c r="E1170" t="str">
        <f t="shared" si="55"/>
        <v>Magyar Máltai Szeretetszolgálat Esterházy Miklós Technikum, Szakképző Iskola és Kollégium Szociális</v>
      </c>
      <c r="F1170">
        <f t="shared" si="56"/>
        <v>10</v>
      </c>
    </row>
    <row r="1171" spans="1:6" x14ac:dyDescent="0.35">
      <c r="A1171" t="s">
        <v>2303</v>
      </c>
      <c r="B1171">
        <v>93</v>
      </c>
      <c r="D1171">
        <f t="shared" si="54"/>
        <v>122</v>
      </c>
      <c r="E1171" t="str">
        <f t="shared" si="55"/>
        <v>Magyar Máltai Szeretetszolgálat Esterházy Miklós Technikum, Szakképző Iskola és Kollégium Turizmus-vendéglátás</v>
      </c>
      <c r="F1171">
        <f t="shared" si="56"/>
        <v>93</v>
      </c>
    </row>
    <row r="1172" spans="1:6" x14ac:dyDescent="0.35">
      <c r="A1172" t="s">
        <v>2304</v>
      </c>
      <c r="B1172">
        <v>50</v>
      </c>
      <c r="D1172">
        <f t="shared" si="54"/>
        <v>111</v>
      </c>
      <c r="E1172" t="str">
        <f t="shared" si="55"/>
        <v>Magyar Máltai Szeretetszolgálat Károly Róbert Technikum, Szakképző Iskola és Gimnázium Kereskedelem</v>
      </c>
      <c r="F1172">
        <f t="shared" si="56"/>
        <v>50</v>
      </c>
    </row>
    <row r="1173" spans="1:6" x14ac:dyDescent="0.35">
      <c r="A1173" t="s">
        <v>2305</v>
      </c>
      <c r="B1173">
        <v>13</v>
      </c>
      <c r="D1173">
        <f t="shared" si="54"/>
        <v>99</v>
      </c>
      <c r="E1173" t="str">
        <f t="shared" si="55"/>
        <v xml:space="preserve">Magyar Máltai Szeretetszolgálat Károly Róbert Technikum, Szakképző Iskola és Gimnázium </v>
      </c>
      <c r="F1173">
        <f t="shared" si="56"/>
        <v>13</v>
      </c>
    </row>
    <row r="1174" spans="1:6" x14ac:dyDescent="0.35">
      <c r="A1174" t="s">
        <v>2306</v>
      </c>
      <c r="B1174">
        <v>271</v>
      </c>
      <c r="D1174">
        <f t="shared" si="54"/>
        <v>119</v>
      </c>
      <c r="E1174" t="str">
        <f t="shared" si="55"/>
        <v>Magyar Máltai Szeretetszolgálat Károly Róbert Technikum, Szakképző Iskola és Gimnázium Turizmus-vendéglátás</v>
      </c>
      <c r="F1174">
        <f t="shared" si="56"/>
        <v>271</v>
      </c>
    </row>
    <row r="1175" spans="1:6" x14ac:dyDescent="0.35">
      <c r="A1175" t="s">
        <v>2307</v>
      </c>
      <c r="B1175">
        <v>16</v>
      </c>
      <c r="D1175">
        <f t="shared" si="54"/>
        <v>90</v>
      </c>
      <c r="E1175" t="str">
        <f t="shared" si="55"/>
        <v>Magyar Máltai Szeretetszolgálat Óbudai Technikum és Szakképző Iskola Szociális</v>
      </c>
      <c r="F1175">
        <f t="shared" si="56"/>
        <v>16</v>
      </c>
    </row>
    <row r="1176" spans="1:6" x14ac:dyDescent="0.35">
      <c r="A1176" t="s">
        <v>2308</v>
      </c>
      <c r="B1176">
        <v>233</v>
      </c>
      <c r="D1176">
        <f t="shared" si="54"/>
        <v>101</v>
      </c>
      <c r="E1176" t="str">
        <f t="shared" si="55"/>
        <v>Magyar Máltai Szeretetszolgálat Óbudai Technikum és Szakképző Iskola Turizmus-vendéglátás</v>
      </c>
      <c r="F1176">
        <f t="shared" si="56"/>
        <v>233</v>
      </c>
    </row>
    <row r="1177" spans="1:6" x14ac:dyDescent="0.35">
      <c r="A1177" t="s">
        <v>2309</v>
      </c>
      <c r="B1177">
        <v>87</v>
      </c>
      <c r="D1177">
        <f t="shared" si="54"/>
        <v>101</v>
      </c>
      <c r="E1177" t="str">
        <f t="shared" si="55"/>
        <v>MAMI Magyar Motorkerékpár Technikum és Szakképző Iskola Specializált gép- és járműgyártás</v>
      </c>
      <c r="F1177">
        <f t="shared" si="56"/>
        <v>87</v>
      </c>
    </row>
    <row r="1178" spans="1:6" x14ac:dyDescent="0.35">
      <c r="A1178" t="s">
        <v>2310</v>
      </c>
      <c r="B1178">
        <v>40</v>
      </c>
      <c r="D1178">
        <f t="shared" si="54"/>
        <v>113</v>
      </c>
      <c r="E1178" t="str">
        <f t="shared" si="55"/>
        <v>Mátészalkai SZC Bethlen Gábor Technikum, Szakképző Iskola és Kollégium Elektronika és elektrotechnika</v>
      </c>
      <c r="F1178">
        <f t="shared" si="56"/>
        <v>40</v>
      </c>
    </row>
    <row r="1179" spans="1:6" x14ac:dyDescent="0.35">
      <c r="A1179" t="s">
        <v>2311</v>
      </c>
      <c r="B1179">
        <v>7</v>
      </c>
      <c r="D1179">
        <f t="shared" si="54"/>
        <v>90</v>
      </c>
      <c r="E1179" t="str">
        <f t="shared" si="55"/>
        <v>Mátészalkai SZC Bethlen Gábor Technikum, Szakképző Iskola és Kollégium Előkész</v>
      </c>
      <c r="F1179">
        <f t="shared" si="56"/>
        <v>7</v>
      </c>
    </row>
    <row r="1180" spans="1:6" x14ac:dyDescent="0.35">
      <c r="A1180" t="s">
        <v>2312</v>
      </c>
      <c r="B1180">
        <v>25</v>
      </c>
      <c r="D1180">
        <f t="shared" si="54"/>
        <v>92</v>
      </c>
      <c r="E1180" t="str">
        <f t="shared" si="55"/>
        <v>Mátészalkai SZC Bethlen Gábor Technikum, Szakképző Iskola és Kollégium Építőipar</v>
      </c>
      <c r="F1180">
        <f t="shared" si="56"/>
        <v>25</v>
      </c>
    </row>
    <row r="1181" spans="1:6" x14ac:dyDescent="0.35">
      <c r="A1181" t="s">
        <v>2313</v>
      </c>
      <c r="B1181">
        <v>13</v>
      </c>
      <c r="D1181">
        <f t="shared" si="54"/>
        <v>97</v>
      </c>
      <c r="E1181" t="str">
        <f t="shared" si="55"/>
        <v>Mátészalkai SZC Bethlen Gábor Technikum, Szakképző Iskola és Kollégium Épületgépészet</v>
      </c>
      <c r="F1181">
        <f t="shared" si="56"/>
        <v>13</v>
      </c>
    </row>
    <row r="1182" spans="1:6" x14ac:dyDescent="0.35">
      <c r="A1182" t="s">
        <v>2314</v>
      </c>
      <c r="B1182">
        <v>26</v>
      </c>
      <c r="D1182">
        <f t="shared" si="54"/>
        <v>99</v>
      </c>
      <c r="E1182" t="str">
        <f t="shared" si="55"/>
        <v>Mátészalkai SZC Bethlen Gábor Technikum, Szakképző Iskola és Kollégium Fa- és bútoripar</v>
      </c>
      <c r="F1182">
        <f t="shared" si="56"/>
        <v>26</v>
      </c>
    </row>
    <row r="1183" spans="1:6" x14ac:dyDescent="0.35">
      <c r="A1183" t="s">
        <v>2315</v>
      </c>
      <c r="B1183">
        <v>50</v>
      </c>
      <c r="D1183">
        <f t="shared" si="54"/>
        <v>109</v>
      </c>
      <c r="E1183" t="str">
        <f t="shared" si="55"/>
        <v>Mátészalkai SZC Bethlen Gábor Technikum, Szakképző Iskola és Kollégium Gazdálkodás és menedzsment</v>
      </c>
      <c r="F1183">
        <f t="shared" si="56"/>
        <v>50</v>
      </c>
    </row>
    <row r="1184" spans="1:6" x14ac:dyDescent="0.35">
      <c r="A1184" t="s">
        <v>2316</v>
      </c>
      <c r="B1184">
        <v>23</v>
      </c>
      <c r="D1184">
        <f t="shared" si="54"/>
        <v>91</v>
      </c>
      <c r="E1184" t="str">
        <f t="shared" si="55"/>
        <v>Mátészalkai SZC Bethlen Gábor Technikum, Szakképző Iskola és Kollégium Gépészet</v>
      </c>
      <c r="F1184">
        <f t="shared" si="56"/>
        <v>23</v>
      </c>
    </row>
    <row r="1185" spans="1:6" x14ac:dyDescent="0.35">
      <c r="A1185" t="s">
        <v>2317</v>
      </c>
      <c r="B1185">
        <v>25</v>
      </c>
      <c r="D1185">
        <f t="shared" si="54"/>
        <v>107</v>
      </c>
      <c r="E1185" t="str">
        <f t="shared" si="55"/>
        <v>Mátészalkai SZC Bethlen Gábor Technikum, Szakképző Iskola és Kollégium Informatika és távközlés</v>
      </c>
      <c r="F1185">
        <f t="shared" si="56"/>
        <v>25</v>
      </c>
    </row>
    <row r="1186" spans="1:6" x14ac:dyDescent="0.35">
      <c r="A1186" t="s">
        <v>2318</v>
      </c>
      <c r="B1186">
        <v>63</v>
      </c>
      <c r="D1186">
        <f t="shared" si="54"/>
        <v>95</v>
      </c>
      <c r="E1186" t="str">
        <f t="shared" si="55"/>
        <v>Mátészalkai SZC Bethlen Gábor Technikum, Szakképző Iskola és Kollégium Kereskedelem</v>
      </c>
      <c r="F1186">
        <f t="shared" si="56"/>
        <v>63</v>
      </c>
    </row>
    <row r="1187" spans="1:6" x14ac:dyDescent="0.35">
      <c r="A1187" t="s">
        <v>2319</v>
      </c>
      <c r="B1187">
        <v>21</v>
      </c>
      <c r="D1187">
        <f t="shared" si="54"/>
        <v>90</v>
      </c>
      <c r="E1187" t="str">
        <f t="shared" si="55"/>
        <v>Mátészalkai SZC Bethlen Gábor Technikum, Szakképző Iskola és Kollégium Kreatív</v>
      </c>
      <c r="F1187">
        <f t="shared" si="56"/>
        <v>21</v>
      </c>
    </row>
    <row r="1188" spans="1:6" x14ac:dyDescent="0.35">
      <c r="A1188" t="s">
        <v>2320</v>
      </c>
      <c r="B1188">
        <v>77</v>
      </c>
      <c r="D1188">
        <f t="shared" si="54"/>
        <v>108</v>
      </c>
      <c r="E1188" t="str">
        <f t="shared" si="55"/>
        <v>Mátészalkai SZC Bethlen Gábor Technikum, Szakképző Iskola és Kollégium Rendészet és közszolgálat</v>
      </c>
      <c r="F1188">
        <f t="shared" si="56"/>
        <v>77</v>
      </c>
    </row>
    <row r="1189" spans="1:6" x14ac:dyDescent="0.35">
      <c r="A1189" t="s">
        <v>2321</v>
      </c>
      <c r="B1189">
        <v>30</v>
      </c>
      <c r="D1189">
        <f t="shared" si="54"/>
        <v>116</v>
      </c>
      <c r="E1189" t="str">
        <f t="shared" si="55"/>
        <v>Mátészalkai SZC Bethlen Gábor Technikum, Szakképző Iskola és Kollégium Specializált gép- és járműgyártás</v>
      </c>
      <c r="F1189">
        <f t="shared" si="56"/>
        <v>30</v>
      </c>
    </row>
    <row r="1190" spans="1:6" x14ac:dyDescent="0.35">
      <c r="A1190" t="s">
        <v>2322</v>
      </c>
      <c r="B1190">
        <v>40</v>
      </c>
      <c r="D1190">
        <f t="shared" si="54"/>
        <v>92</v>
      </c>
      <c r="E1190" t="str">
        <f t="shared" si="55"/>
        <v>Mátészalkai SZC Bethlen Gábor Technikum, Szakképző Iskola és Kollégium Szociális</v>
      </c>
      <c r="F1190">
        <f t="shared" si="56"/>
        <v>40</v>
      </c>
    </row>
    <row r="1191" spans="1:6" x14ac:dyDescent="0.35">
      <c r="A1191" t="s">
        <v>2323</v>
      </c>
      <c r="B1191">
        <v>63</v>
      </c>
      <c r="D1191">
        <f t="shared" si="54"/>
        <v>98</v>
      </c>
      <c r="E1191" t="str">
        <f t="shared" si="55"/>
        <v>Mátészalkai SZC Budai Nagy Antal Technikum és Szakgimnázium Gazdálkodás és menedzsment</v>
      </c>
      <c r="F1191">
        <f t="shared" si="56"/>
        <v>63</v>
      </c>
    </row>
    <row r="1192" spans="1:6" x14ac:dyDescent="0.35">
      <c r="A1192" t="s">
        <v>2324</v>
      </c>
      <c r="B1192">
        <v>14</v>
      </c>
      <c r="D1192">
        <f t="shared" si="54"/>
        <v>96</v>
      </c>
      <c r="E1192" t="str">
        <f t="shared" si="55"/>
        <v>Mátészalkai SZC Budai Nagy Antal Technikum és Szakgimnázium Informatika és távközlés</v>
      </c>
      <c r="F1192">
        <f t="shared" si="56"/>
        <v>14</v>
      </c>
    </row>
    <row r="1193" spans="1:6" x14ac:dyDescent="0.35">
      <c r="A1193" t="s">
        <v>2325</v>
      </c>
      <c r="B1193">
        <v>177</v>
      </c>
      <c r="D1193">
        <f t="shared" si="54"/>
        <v>97</v>
      </c>
      <c r="E1193" t="str">
        <f t="shared" si="55"/>
        <v>Mátészalkai SZC Budai Nagy Antal Technikum és Szakgimnázium Rendészet és közszolgálat</v>
      </c>
      <c r="F1193">
        <f t="shared" si="56"/>
        <v>177</v>
      </c>
    </row>
    <row r="1194" spans="1:6" x14ac:dyDescent="0.35">
      <c r="A1194" t="s">
        <v>2326</v>
      </c>
      <c r="B1194">
        <v>52</v>
      </c>
      <c r="D1194">
        <f t="shared" si="54"/>
        <v>92</v>
      </c>
      <c r="E1194" t="str">
        <f t="shared" si="55"/>
        <v>Mátészalkai SZC Budai Nagy Antal Technikum és Szakgimnázium Turizmus-vendéglátás</v>
      </c>
      <c r="F1194">
        <f t="shared" si="56"/>
        <v>52</v>
      </c>
    </row>
    <row r="1195" spans="1:6" x14ac:dyDescent="0.35">
      <c r="A1195" t="s">
        <v>2327</v>
      </c>
      <c r="B1195">
        <v>37</v>
      </c>
      <c r="D1195">
        <f t="shared" si="54"/>
        <v>101</v>
      </c>
      <c r="E1195" t="str">
        <f t="shared" si="55"/>
        <v>Mátészalkai SZC Déri Miksa Technikum, Szakképző Iskola és Kollégium Egészségügyi technika</v>
      </c>
      <c r="F1195">
        <f t="shared" si="56"/>
        <v>37</v>
      </c>
    </row>
    <row r="1196" spans="1:6" x14ac:dyDescent="0.35">
      <c r="A1196" t="s">
        <v>2328</v>
      </c>
      <c r="B1196">
        <v>41</v>
      </c>
      <c r="D1196">
        <f t="shared" si="54"/>
        <v>110</v>
      </c>
      <c r="E1196" t="str">
        <f t="shared" si="55"/>
        <v>Mátészalkai SZC Déri Miksa Technikum, Szakképző Iskola és Kollégium Elektronika és elektrotechnika</v>
      </c>
      <c r="F1196">
        <f t="shared" si="56"/>
        <v>41</v>
      </c>
    </row>
    <row r="1197" spans="1:6" x14ac:dyDescent="0.35">
      <c r="A1197" t="s">
        <v>2329</v>
      </c>
      <c r="B1197">
        <v>10</v>
      </c>
      <c r="D1197">
        <f t="shared" si="54"/>
        <v>87</v>
      </c>
      <c r="E1197" t="str">
        <f t="shared" si="55"/>
        <v>Mátészalkai SZC Déri Miksa Technikum, Szakképző Iskola és Kollégium Előkész</v>
      </c>
      <c r="F1197">
        <f t="shared" si="56"/>
        <v>10</v>
      </c>
    </row>
    <row r="1198" spans="1:6" x14ac:dyDescent="0.35">
      <c r="A1198" t="s">
        <v>2330</v>
      </c>
      <c r="B1198">
        <v>109</v>
      </c>
      <c r="D1198">
        <f t="shared" si="54"/>
        <v>89</v>
      </c>
      <c r="E1198" t="str">
        <f t="shared" si="55"/>
        <v>Mátészalkai SZC Déri Miksa Technikum, Szakképző Iskola és Kollégium Építőipar</v>
      </c>
      <c r="F1198">
        <f t="shared" si="56"/>
        <v>109</v>
      </c>
    </row>
    <row r="1199" spans="1:6" x14ac:dyDescent="0.35">
      <c r="A1199" t="s">
        <v>2331</v>
      </c>
      <c r="B1199">
        <v>30</v>
      </c>
      <c r="D1199">
        <f t="shared" si="54"/>
        <v>96</v>
      </c>
      <c r="E1199" t="str">
        <f t="shared" si="55"/>
        <v>Mátészalkai SZC Déri Miksa Technikum, Szakképző Iskola és Kollégium Fa- és bútoripar</v>
      </c>
      <c r="F1199">
        <f t="shared" si="56"/>
        <v>30</v>
      </c>
    </row>
    <row r="1200" spans="1:6" x14ac:dyDescent="0.35">
      <c r="A1200" t="s">
        <v>2332</v>
      </c>
      <c r="B1200">
        <v>40</v>
      </c>
      <c r="D1200">
        <f t="shared" si="54"/>
        <v>88</v>
      </c>
      <c r="E1200" t="str">
        <f t="shared" si="55"/>
        <v>Mátészalkai SZC Déri Miksa Technikum, Szakképző Iskola és Kollégium Gépészet</v>
      </c>
      <c r="F1200">
        <f t="shared" si="56"/>
        <v>40</v>
      </c>
    </row>
    <row r="1201" spans="1:6" x14ac:dyDescent="0.35">
      <c r="A1201" t="s">
        <v>2333</v>
      </c>
      <c r="B1201">
        <v>14</v>
      </c>
      <c r="D1201">
        <f t="shared" si="54"/>
        <v>104</v>
      </c>
      <c r="E1201" t="str">
        <f t="shared" si="55"/>
        <v>Mátészalkai SZC Déri Miksa Technikum, Szakképző Iskola és Kollégium Informatika és távközlés</v>
      </c>
      <c r="F1201">
        <f t="shared" si="56"/>
        <v>14</v>
      </c>
    </row>
    <row r="1202" spans="1:6" x14ac:dyDescent="0.35">
      <c r="A1202" t="s">
        <v>2334</v>
      </c>
      <c r="B1202">
        <v>36</v>
      </c>
      <c r="D1202">
        <f t="shared" si="54"/>
        <v>87</v>
      </c>
      <c r="E1202" t="str">
        <f t="shared" si="55"/>
        <v>Mátészalkai SZC Déri Miksa Technikum, Szakképző Iskola és Kollégium Kreatív</v>
      </c>
      <c r="F1202">
        <f t="shared" si="56"/>
        <v>36</v>
      </c>
    </row>
    <row r="1203" spans="1:6" x14ac:dyDescent="0.35">
      <c r="A1203" t="s">
        <v>2335</v>
      </c>
      <c r="B1203">
        <v>3</v>
      </c>
      <c r="D1203">
        <f t="shared" si="54"/>
        <v>80</v>
      </c>
      <c r="E1203" t="str">
        <f t="shared" si="55"/>
        <v xml:space="preserve">Mátészalkai SZC Déri Miksa Technikum, Szakképző Iskola és Kollégium </v>
      </c>
      <c r="F1203">
        <f t="shared" si="56"/>
        <v>3</v>
      </c>
    </row>
    <row r="1204" spans="1:6" x14ac:dyDescent="0.35">
      <c r="A1204" t="s">
        <v>2336</v>
      </c>
      <c r="B1204">
        <v>63</v>
      </c>
      <c r="D1204">
        <f t="shared" si="54"/>
        <v>105</v>
      </c>
      <c r="E1204" t="str">
        <f t="shared" si="55"/>
        <v>Mátészalkai SZC Déri Miksa Technikum, Szakképző Iskola és Kollégium Rendészet és közszolgálat</v>
      </c>
      <c r="F1204">
        <f t="shared" si="56"/>
        <v>63</v>
      </c>
    </row>
    <row r="1205" spans="1:6" x14ac:dyDescent="0.35">
      <c r="A1205" t="s">
        <v>2337</v>
      </c>
      <c r="B1205">
        <v>111</v>
      </c>
      <c r="D1205">
        <f t="shared" si="54"/>
        <v>113</v>
      </c>
      <c r="E1205" t="str">
        <f t="shared" si="55"/>
        <v>Mátészalkai SZC Déri Miksa Technikum, Szakképző Iskola és Kollégium Specializált gép- és járműgyártás</v>
      </c>
      <c r="F1205">
        <f t="shared" si="56"/>
        <v>111</v>
      </c>
    </row>
    <row r="1206" spans="1:6" x14ac:dyDescent="0.35">
      <c r="A1206" t="s">
        <v>2338</v>
      </c>
      <c r="B1206">
        <v>107</v>
      </c>
      <c r="D1206">
        <f t="shared" si="54"/>
        <v>89</v>
      </c>
      <c r="E1206" t="str">
        <f t="shared" si="55"/>
        <v>Mátészalkai SZC Déri Miksa Technikum, Szakképző Iskola és Kollégium Szépészet</v>
      </c>
      <c r="F1206">
        <f t="shared" si="56"/>
        <v>107</v>
      </c>
    </row>
    <row r="1207" spans="1:6" x14ac:dyDescent="0.35">
      <c r="A1207" t="s">
        <v>2339</v>
      </c>
      <c r="B1207">
        <v>78</v>
      </c>
      <c r="D1207">
        <f t="shared" si="54"/>
        <v>100</v>
      </c>
      <c r="E1207" t="str">
        <f t="shared" si="55"/>
        <v>Mátészalkai SZC Déri Miksa Technikum, Szakképző Iskola és Kollégium Turizmus-vendéglátás</v>
      </c>
      <c r="F1207">
        <f t="shared" si="56"/>
        <v>78</v>
      </c>
    </row>
    <row r="1208" spans="1:6" x14ac:dyDescent="0.35">
      <c r="A1208" t="s">
        <v>2340</v>
      </c>
      <c r="B1208">
        <v>122</v>
      </c>
      <c r="D1208">
        <f t="shared" si="54"/>
        <v>72</v>
      </c>
      <c r="E1208" t="str">
        <f t="shared" si="55"/>
        <v>Mátészalkai SZC Gépészeti Technikum és Kollégium Egészségügy</v>
      </c>
      <c r="F1208">
        <f t="shared" si="56"/>
        <v>122</v>
      </c>
    </row>
    <row r="1209" spans="1:6" x14ac:dyDescent="0.35">
      <c r="A1209" t="s">
        <v>2341</v>
      </c>
      <c r="B1209">
        <v>157</v>
      </c>
      <c r="D1209">
        <f t="shared" si="54"/>
        <v>87</v>
      </c>
      <c r="E1209" t="str">
        <f t="shared" si="55"/>
        <v>Mátészalkai SZC Gépészeti Technikum és Kollégium Gazdálkodás és menedzsment</v>
      </c>
      <c r="F1209">
        <f t="shared" si="56"/>
        <v>157</v>
      </c>
    </row>
    <row r="1210" spans="1:6" x14ac:dyDescent="0.35">
      <c r="A1210" t="s">
        <v>2342</v>
      </c>
      <c r="B1210">
        <v>168</v>
      </c>
      <c r="D1210">
        <f t="shared" si="54"/>
        <v>69</v>
      </c>
      <c r="E1210" t="str">
        <f t="shared" si="55"/>
        <v>Mátészalkai SZC Gépészeti Technikum és Kollégium Gépészet</v>
      </c>
      <c r="F1210">
        <f t="shared" si="56"/>
        <v>168</v>
      </c>
    </row>
    <row r="1211" spans="1:6" x14ac:dyDescent="0.35">
      <c r="A1211" t="s">
        <v>2343</v>
      </c>
      <c r="B1211">
        <v>196</v>
      </c>
      <c r="D1211">
        <f t="shared" si="54"/>
        <v>85</v>
      </c>
      <c r="E1211" t="str">
        <f t="shared" si="55"/>
        <v>Mátészalkai SZC Gépészeti Technikum és Kollégium Informatika és távközlés</v>
      </c>
      <c r="F1211">
        <f t="shared" si="56"/>
        <v>196</v>
      </c>
    </row>
    <row r="1212" spans="1:6" x14ac:dyDescent="0.35">
      <c r="A1212" t="s">
        <v>2344</v>
      </c>
      <c r="B1212">
        <v>130</v>
      </c>
      <c r="D1212">
        <f t="shared" si="54"/>
        <v>86</v>
      </c>
      <c r="E1212" t="str">
        <f t="shared" si="55"/>
        <v>Mátészalkai SZC Gépészeti Technikum és Kollégium Rendészet és közszolgálat</v>
      </c>
      <c r="F1212">
        <f t="shared" si="56"/>
        <v>130</v>
      </c>
    </row>
    <row r="1213" spans="1:6" x14ac:dyDescent="0.35">
      <c r="A1213" t="s">
        <v>2345</v>
      </c>
      <c r="B1213">
        <v>14</v>
      </c>
      <c r="D1213">
        <f t="shared" si="54"/>
        <v>70</v>
      </c>
      <c r="E1213" t="str">
        <f t="shared" si="55"/>
        <v>Mátészalkai SZC Gépészeti Technikum és Kollégium Szociális</v>
      </c>
      <c r="F1213">
        <f t="shared" si="56"/>
        <v>14</v>
      </c>
    </row>
    <row r="1214" spans="1:6" x14ac:dyDescent="0.35">
      <c r="A1214" t="s">
        <v>2346</v>
      </c>
      <c r="B1214">
        <v>43</v>
      </c>
      <c r="D1214">
        <f t="shared" si="54"/>
        <v>68</v>
      </c>
      <c r="E1214" t="str">
        <f t="shared" si="55"/>
        <v>Mátészalkai SZC Kállay Rudolf Szakképző Iskola Építőipar</v>
      </c>
      <c r="F1214">
        <f t="shared" si="56"/>
        <v>43</v>
      </c>
    </row>
    <row r="1215" spans="1:6" x14ac:dyDescent="0.35">
      <c r="A1215" t="s">
        <v>2347</v>
      </c>
      <c r="B1215">
        <v>62</v>
      </c>
      <c r="D1215">
        <f t="shared" si="54"/>
        <v>67</v>
      </c>
      <c r="E1215" t="str">
        <f t="shared" si="55"/>
        <v>Mátészalkai SZC Kállay Rudolf Szakképző Iskola Gépészet</v>
      </c>
      <c r="F1215">
        <f t="shared" si="56"/>
        <v>62</v>
      </c>
    </row>
    <row r="1216" spans="1:6" x14ac:dyDescent="0.35">
      <c r="A1216" t="s">
        <v>2348</v>
      </c>
      <c r="B1216">
        <v>46</v>
      </c>
      <c r="D1216">
        <f t="shared" si="54"/>
        <v>71</v>
      </c>
      <c r="E1216" t="str">
        <f t="shared" si="55"/>
        <v>Mátészalkai SZC Kállay Rudolf Szakképző Iskola Kereskedelem</v>
      </c>
      <c r="F1216">
        <f t="shared" si="56"/>
        <v>46</v>
      </c>
    </row>
    <row r="1217" spans="1:6" x14ac:dyDescent="0.35">
      <c r="A1217" t="s">
        <v>2349</v>
      </c>
      <c r="B1217">
        <v>39</v>
      </c>
      <c r="D1217">
        <f t="shared" si="54"/>
        <v>68</v>
      </c>
      <c r="E1217" t="str">
        <f t="shared" si="55"/>
        <v>Mátészalkai SZC Kállay Rudolf Szakképző Iskola Szociális</v>
      </c>
      <c r="F1217">
        <f t="shared" si="56"/>
        <v>39</v>
      </c>
    </row>
    <row r="1218" spans="1:6" x14ac:dyDescent="0.35">
      <c r="A1218" t="s">
        <v>2350</v>
      </c>
      <c r="B1218">
        <v>106</v>
      </c>
      <c r="D1218">
        <f t="shared" si="54"/>
        <v>79</v>
      </c>
      <c r="E1218" t="str">
        <f t="shared" si="55"/>
        <v>Mátészalkai SZC Kállay Rudolf Szakképző Iskola Turizmus-vendéglátás</v>
      </c>
      <c r="F1218">
        <f t="shared" si="56"/>
        <v>106</v>
      </c>
    </row>
    <row r="1219" spans="1:6" x14ac:dyDescent="0.35">
      <c r="A1219" t="s">
        <v>2351</v>
      </c>
      <c r="B1219">
        <v>197</v>
      </c>
      <c r="D1219">
        <f t="shared" si="54"/>
        <v>67</v>
      </c>
      <c r="E1219" t="str">
        <f t="shared" si="55"/>
        <v>META - Don Bosco Technikum és Szakgimnázium Egészségügy</v>
      </c>
      <c r="F1219">
        <f t="shared" si="56"/>
        <v>197</v>
      </c>
    </row>
    <row r="1220" spans="1:6" x14ac:dyDescent="0.35">
      <c r="A1220" t="s">
        <v>2352</v>
      </c>
      <c r="B1220">
        <v>52</v>
      </c>
      <c r="D1220">
        <f t="shared" ref="D1220:D1283" si="57">LEN(A1220)</f>
        <v>82</v>
      </c>
      <c r="E1220" t="str">
        <f t="shared" ref="E1220:E1283" si="58">LEFT(A1220,D1220-12)</f>
        <v>META - Don Bosco Technikum és Szakgimnázium Gazdálkodás és menedzsment</v>
      </c>
      <c r="F1220">
        <f t="shared" ref="F1220:F1283" si="59">B1220</f>
        <v>52</v>
      </c>
    </row>
    <row r="1221" spans="1:6" x14ac:dyDescent="0.35">
      <c r="A1221" t="s">
        <v>2353</v>
      </c>
      <c r="B1221">
        <v>38</v>
      </c>
      <c r="D1221">
        <f t="shared" si="57"/>
        <v>68</v>
      </c>
      <c r="E1221" t="str">
        <f t="shared" si="58"/>
        <v>META - Don Bosco Technikum és Szakgimnázium Kereskedelem</v>
      </c>
      <c r="F1221">
        <f t="shared" si="59"/>
        <v>38</v>
      </c>
    </row>
    <row r="1222" spans="1:6" x14ac:dyDescent="0.35">
      <c r="A1222" t="s">
        <v>2354</v>
      </c>
      <c r="B1222">
        <v>97</v>
      </c>
      <c r="D1222">
        <f t="shared" si="57"/>
        <v>85</v>
      </c>
      <c r="E1222" t="str">
        <f t="shared" si="58"/>
        <v>META - Don Bosco Technikum és Szakgimnázium Közlekedés és szállítmányozás</v>
      </c>
      <c r="F1222">
        <f t="shared" si="59"/>
        <v>97</v>
      </c>
    </row>
    <row r="1223" spans="1:6" x14ac:dyDescent="0.35">
      <c r="A1223" t="s">
        <v>2355</v>
      </c>
      <c r="B1223">
        <v>56</v>
      </c>
      <c r="D1223">
        <f t="shared" si="57"/>
        <v>61</v>
      </c>
      <c r="E1223" t="str">
        <f t="shared" si="58"/>
        <v>META - Don Bosco Technikum és Szakgimnázium Sport</v>
      </c>
      <c r="F1223">
        <f t="shared" si="59"/>
        <v>56</v>
      </c>
    </row>
    <row r="1224" spans="1:6" x14ac:dyDescent="0.35">
      <c r="A1224" t="s">
        <v>2356</v>
      </c>
      <c r="B1224">
        <v>93</v>
      </c>
      <c r="D1224">
        <f t="shared" si="57"/>
        <v>65</v>
      </c>
      <c r="E1224" t="str">
        <f t="shared" si="58"/>
        <v>META - Don Bosco Technikum és Szakgimnázium Szociális</v>
      </c>
      <c r="F1224">
        <f t="shared" si="59"/>
        <v>93</v>
      </c>
    </row>
    <row r="1225" spans="1:6" x14ac:dyDescent="0.35">
      <c r="A1225" t="s">
        <v>2357</v>
      </c>
      <c r="B1225">
        <v>44</v>
      </c>
      <c r="D1225">
        <f t="shared" si="57"/>
        <v>76</v>
      </c>
      <c r="E1225" t="str">
        <f t="shared" si="58"/>
        <v>META - Don Bosco Technikum és Szakgimnázium Turizmus-vendéglátás</v>
      </c>
      <c r="F1225">
        <f t="shared" si="59"/>
        <v>44</v>
      </c>
    </row>
    <row r="1226" spans="1:6" x14ac:dyDescent="0.35">
      <c r="A1226" t="s">
        <v>2358</v>
      </c>
      <c r="B1226">
        <v>4</v>
      </c>
      <c r="D1226">
        <f t="shared" si="57"/>
        <v>73</v>
      </c>
      <c r="E1226" t="str">
        <f t="shared" si="58"/>
        <v>Mezőhegyesi Technikum, Szakképző Iskola és Kollégium Gépészet</v>
      </c>
      <c r="F1226">
        <f t="shared" si="59"/>
        <v>4</v>
      </c>
    </row>
    <row r="1227" spans="1:6" x14ac:dyDescent="0.35">
      <c r="A1227" t="s">
        <v>2359</v>
      </c>
      <c r="B1227">
        <v>235</v>
      </c>
      <c r="D1227">
        <f t="shared" si="57"/>
        <v>89</v>
      </c>
      <c r="E1227" t="str">
        <f t="shared" si="58"/>
        <v>Mezőhegyesi Technikum, Szakképző Iskola és Kollégium Mezőgazdaság és erdészet</v>
      </c>
      <c r="F1227">
        <f t="shared" si="59"/>
        <v>235</v>
      </c>
    </row>
    <row r="1228" spans="1:6" x14ac:dyDescent="0.35">
      <c r="A1228" t="s">
        <v>2360</v>
      </c>
      <c r="B1228">
        <v>13</v>
      </c>
      <c r="D1228">
        <f t="shared" si="57"/>
        <v>90</v>
      </c>
      <c r="E1228" t="str">
        <f t="shared" si="58"/>
        <v>Mezőhegyesi Technikum, Szakképző Iskola és Kollégium Rendészet és közszolgálat</v>
      </c>
      <c r="F1228">
        <f t="shared" si="59"/>
        <v>13</v>
      </c>
    </row>
    <row r="1229" spans="1:6" x14ac:dyDescent="0.35">
      <c r="A1229" t="s">
        <v>2361</v>
      </c>
      <c r="B1229">
        <v>19</v>
      </c>
      <c r="D1229">
        <f t="shared" si="57"/>
        <v>122</v>
      </c>
      <c r="E1229" t="str">
        <f t="shared" si="58"/>
        <v>Mezőkövesdi Széchenyi István Katolikus Technikum, Szakképző Iskola és Gimnázium Elektronika és elektrotechnika</v>
      </c>
      <c r="F1229">
        <f t="shared" si="59"/>
        <v>19</v>
      </c>
    </row>
    <row r="1230" spans="1:6" x14ac:dyDescent="0.35">
      <c r="A1230" t="s">
        <v>2362</v>
      </c>
      <c r="B1230">
        <v>26</v>
      </c>
      <c r="D1230">
        <f t="shared" si="57"/>
        <v>101</v>
      </c>
      <c r="E1230" t="str">
        <f t="shared" si="58"/>
        <v>Mezőkövesdi Széchenyi István Katolikus Technikum, Szakképző Iskola és Gimnázium Építőipar</v>
      </c>
      <c r="F1230">
        <f t="shared" si="59"/>
        <v>26</v>
      </c>
    </row>
    <row r="1231" spans="1:6" x14ac:dyDescent="0.35">
      <c r="A1231" t="s">
        <v>2363</v>
      </c>
      <c r="B1231">
        <v>5</v>
      </c>
      <c r="D1231">
        <f t="shared" si="57"/>
        <v>108</v>
      </c>
      <c r="E1231" t="str">
        <f t="shared" si="58"/>
        <v>Mezőkövesdi Széchenyi István Katolikus Technikum, Szakképző Iskola és Gimnázium Fa- és bútoripar</v>
      </c>
      <c r="F1231">
        <f t="shared" si="59"/>
        <v>5</v>
      </c>
    </row>
    <row r="1232" spans="1:6" x14ac:dyDescent="0.35">
      <c r="A1232" t="s">
        <v>2364</v>
      </c>
      <c r="B1232">
        <v>126</v>
      </c>
      <c r="D1232">
        <f t="shared" si="57"/>
        <v>100</v>
      </c>
      <c r="E1232" t="str">
        <f t="shared" si="58"/>
        <v>Mezőkövesdi Széchenyi István Katolikus Technikum, Szakképző Iskola és Gimnázium Gépészet</v>
      </c>
      <c r="F1232">
        <f t="shared" si="59"/>
        <v>126</v>
      </c>
    </row>
    <row r="1233" spans="1:6" x14ac:dyDescent="0.35">
      <c r="A1233" t="s">
        <v>2365</v>
      </c>
      <c r="B1233">
        <v>61</v>
      </c>
      <c r="D1233">
        <f t="shared" si="57"/>
        <v>116</v>
      </c>
      <c r="E1233" t="str">
        <f t="shared" si="58"/>
        <v>Mezőkövesdi Széchenyi István Katolikus Technikum, Szakképző Iskola és Gimnázium Informatika és távközlés</v>
      </c>
      <c r="F1233">
        <f t="shared" si="59"/>
        <v>61</v>
      </c>
    </row>
    <row r="1234" spans="1:6" x14ac:dyDescent="0.35">
      <c r="A1234" t="s">
        <v>2366</v>
      </c>
      <c r="B1234">
        <v>88</v>
      </c>
      <c r="D1234">
        <f t="shared" si="57"/>
        <v>104</v>
      </c>
      <c r="E1234" t="str">
        <f t="shared" si="58"/>
        <v>Mezőkövesdi Széchenyi István Katolikus Technikum, Szakképző Iskola és Gimnázium Kereskedelem</v>
      </c>
      <c r="F1234">
        <f t="shared" si="59"/>
        <v>88</v>
      </c>
    </row>
    <row r="1235" spans="1:6" x14ac:dyDescent="0.35">
      <c r="A1235" t="s">
        <v>2367</v>
      </c>
      <c r="B1235">
        <v>10</v>
      </c>
      <c r="D1235">
        <f t="shared" si="57"/>
        <v>99</v>
      </c>
      <c r="E1235" t="str">
        <f t="shared" si="58"/>
        <v>Mezőkövesdi Széchenyi István Katolikus Technikum, Szakképző Iskola és Gimnázium Kreatív</v>
      </c>
      <c r="F1235">
        <f t="shared" si="59"/>
        <v>10</v>
      </c>
    </row>
    <row r="1236" spans="1:6" x14ac:dyDescent="0.35">
      <c r="A1236" t="s">
        <v>2368</v>
      </c>
      <c r="B1236">
        <v>70</v>
      </c>
      <c r="D1236">
        <f t="shared" si="57"/>
        <v>116</v>
      </c>
      <c r="E1236" t="str">
        <f t="shared" si="58"/>
        <v>Mezőkövesdi Széchenyi István Katolikus Technikum, Szakképző Iskola és Gimnázium Mezőgazdaság és erdészet</v>
      </c>
      <c r="F1236">
        <f t="shared" si="59"/>
        <v>70</v>
      </c>
    </row>
    <row r="1237" spans="1:6" x14ac:dyDescent="0.35">
      <c r="A1237" t="s">
        <v>2369</v>
      </c>
      <c r="B1237">
        <v>26</v>
      </c>
      <c r="D1237">
        <f t="shared" si="57"/>
        <v>125</v>
      </c>
      <c r="E1237" t="str">
        <f t="shared" si="58"/>
        <v>Mezőkövesdi Széchenyi István Katolikus Technikum, Szakképző Iskola és Gimnázium Specializált gép- és járműgyártás</v>
      </c>
      <c r="F1237">
        <f t="shared" si="59"/>
        <v>26</v>
      </c>
    </row>
    <row r="1238" spans="1:6" x14ac:dyDescent="0.35">
      <c r="A1238" t="s">
        <v>2370</v>
      </c>
      <c r="B1238">
        <v>38</v>
      </c>
      <c r="D1238">
        <f t="shared" si="57"/>
        <v>112</v>
      </c>
      <c r="E1238" t="str">
        <f t="shared" si="58"/>
        <v>Mezőkövesdi Széchenyi István Katolikus Technikum, Szakképző Iskola és Gimnázium Turizmus-vendéglátás</v>
      </c>
      <c r="F1238">
        <f t="shared" si="59"/>
        <v>38</v>
      </c>
    </row>
    <row r="1239" spans="1:6" x14ac:dyDescent="0.35">
      <c r="A1239" t="s">
        <v>2371</v>
      </c>
      <c r="B1239">
        <v>459</v>
      </c>
      <c r="D1239">
        <f t="shared" si="57"/>
        <v>79</v>
      </c>
      <c r="E1239" t="str">
        <f t="shared" si="58"/>
        <v>Miskolci Egyetem Ferenczi Sándor Egészségügyi Technikum Egészségügy</v>
      </c>
      <c r="F1239">
        <f t="shared" si="59"/>
        <v>459</v>
      </c>
    </row>
    <row r="1240" spans="1:6" x14ac:dyDescent="0.35">
      <c r="A1240" t="s">
        <v>2372</v>
      </c>
      <c r="B1240">
        <v>196</v>
      </c>
      <c r="D1240">
        <f t="shared" si="57"/>
        <v>77</v>
      </c>
      <c r="E1240" t="str">
        <f t="shared" si="58"/>
        <v>Miskolci Egyetem Ferenczi Sándor Egészségügyi Technikum Szociális</v>
      </c>
      <c r="F1240">
        <f t="shared" si="59"/>
        <v>196</v>
      </c>
    </row>
    <row r="1241" spans="1:6" x14ac:dyDescent="0.35">
      <c r="A1241" t="s">
        <v>2373</v>
      </c>
      <c r="B1241">
        <v>7</v>
      </c>
      <c r="D1241">
        <f t="shared" si="57"/>
        <v>92</v>
      </c>
      <c r="E1241" t="str">
        <f t="shared" si="58"/>
        <v>Miskolci Kolping Katolikus Technikum, Szakképző Iskola és Szakgimnázium Gépészet</v>
      </c>
      <c r="F1241">
        <f t="shared" si="59"/>
        <v>7</v>
      </c>
    </row>
    <row r="1242" spans="1:6" x14ac:dyDescent="0.35">
      <c r="A1242" t="s">
        <v>2374</v>
      </c>
      <c r="B1242">
        <v>49</v>
      </c>
      <c r="D1242">
        <f t="shared" si="57"/>
        <v>96</v>
      </c>
      <c r="E1242" t="str">
        <f t="shared" si="58"/>
        <v>Miskolci Kolping Katolikus Technikum, Szakképző Iskola és Szakgimnázium Kereskedelem</v>
      </c>
      <c r="F1242">
        <f t="shared" si="59"/>
        <v>49</v>
      </c>
    </row>
    <row r="1243" spans="1:6" x14ac:dyDescent="0.35">
      <c r="A1243" t="s">
        <v>2375</v>
      </c>
      <c r="B1243">
        <v>24</v>
      </c>
      <c r="D1243">
        <f t="shared" si="57"/>
        <v>93</v>
      </c>
      <c r="E1243" t="str">
        <f t="shared" si="58"/>
        <v>Miskolci Kolping Katolikus Technikum, Szakképző Iskola és Szakgimnázium Szociális</v>
      </c>
      <c r="F1243">
        <f t="shared" si="59"/>
        <v>24</v>
      </c>
    </row>
    <row r="1244" spans="1:6" x14ac:dyDescent="0.35">
      <c r="A1244" t="s">
        <v>2376</v>
      </c>
      <c r="B1244">
        <v>55</v>
      </c>
      <c r="D1244">
        <f t="shared" si="57"/>
        <v>104</v>
      </c>
      <c r="E1244" t="str">
        <f t="shared" si="58"/>
        <v>Miskolci Kolping Katolikus Technikum, Szakképző Iskola és Szakgimnázium Turizmus-vendéglátás</v>
      </c>
      <c r="F1244">
        <f t="shared" si="59"/>
        <v>55</v>
      </c>
    </row>
    <row r="1245" spans="1:6" x14ac:dyDescent="0.35">
      <c r="A1245" t="s">
        <v>2377</v>
      </c>
      <c r="B1245">
        <v>386</v>
      </c>
      <c r="D1245">
        <f t="shared" si="57"/>
        <v>68</v>
      </c>
      <c r="E1245" t="str">
        <f t="shared" si="58"/>
        <v>Miskolci Rendvédelmi Technikum Rendészet és közszolgálat</v>
      </c>
      <c r="F1245">
        <f t="shared" si="59"/>
        <v>386</v>
      </c>
    </row>
    <row r="1246" spans="1:6" x14ac:dyDescent="0.35">
      <c r="A1246" t="s">
        <v>2378</v>
      </c>
      <c r="B1246">
        <v>362</v>
      </c>
      <c r="D1246">
        <f t="shared" si="57"/>
        <v>67</v>
      </c>
      <c r="E1246" t="str">
        <f t="shared" si="58"/>
        <v>Miskolci SZC Andrássy Gyula Gépipari Technikum Gépészet</v>
      </c>
      <c r="F1246">
        <f t="shared" si="59"/>
        <v>362</v>
      </c>
    </row>
    <row r="1247" spans="1:6" x14ac:dyDescent="0.35">
      <c r="A1247" t="s">
        <v>2379</v>
      </c>
      <c r="B1247">
        <v>72</v>
      </c>
      <c r="D1247">
        <f t="shared" si="57"/>
        <v>83</v>
      </c>
      <c r="E1247" t="str">
        <f t="shared" si="58"/>
        <v>Miskolci SZC Andrássy Gyula Gépipari Technikum Informatika és távközlés</v>
      </c>
      <c r="F1247">
        <f t="shared" si="59"/>
        <v>72</v>
      </c>
    </row>
    <row r="1248" spans="1:6" x14ac:dyDescent="0.35">
      <c r="A1248" t="s">
        <v>2380</v>
      </c>
      <c r="B1248">
        <v>108</v>
      </c>
      <c r="D1248">
        <f t="shared" si="57"/>
        <v>92</v>
      </c>
      <c r="E1248" t="str">
        <f t="shared" si="58"/>
        <v>Miskolci SZC Andrássy Gyula Gépipari Technikum Specializált gép- és járműgyártás</v>
      </c>
      <c r="F1248">
        <f t="shared" si="59"/>
        <v>108</v>
      </c>
    </row>
    <row r="1249" spans="1:6" x14ac:dyDescent="0.35">
      <c r="A1249" t="s">
        <v>2381</v>
      </c>
      <c r="B1249">
        <v>89</v>
      </c>
      <c r="D1249">
        <f t="shared" si="57"/>
        <v>96</v>
      </c>
      <c r="E1249" t="str">
        <f t="shared" si="58"/>
        <v>Miskolci SZC Baross Gábor Üzleti és Közlekedési Technikum Gazdálkodás és menedzsment</v>
      </c>
      <c r="F1249">
        <f t="shared" si="59"/>
        <v>89</v>
      </c>
    </row>
    <row r="1250" spans="1:6" x14ac:dyDescent="0.35">
      <c r="A1250" t="s">
        <v>2382</v>
      </c>
      <c r="B1250">
        <v>6</v>
      </c>
      <c r="D1250">
        <f t="shared" si="57"/>
        <v>78</v>
      </c>
      <c r="E1250" t="str">
        <f t="shared" si="58"/>
        <v>Miskolci SZC Baross Gábor Üzleti és Közlekedési Technikum Gépészet</v>
      </c>
      <c r="F1250">
        <f t="shared" si="59"/>
        <v>6</v>
      </c>
    </row>
    <row r="1251" spans="1:6" x14ac:dyDescent="0.35">
      <c r="A1251" t="s">
        <v>2383</v>
      </c>
      <c r="B1251">
        <v>263</v>
      </c>
      <c r="D1251">
        <f t="shared" si="57"/>
        <v>99</v>
      </c>
      <c r="E1251" t="str">
        <f t="shared" si="58"/>
        <v>Miskolci SZC Baross Gábor Üzleti és Közlekedési Technikum Közlekedés és szállítmányozás</v>
      </c>
      <c r="F1251">
        <f t="shared" si="59"/>
        <v>263</v>
      </c>
    </row>
    <row r="1252" spans="1:6" x14ac:dyDescent="0.35">
      <c r="A1252" t="s">
        <v>2384</v>
      </c>
      <c r="B1252">
        <v>21</v>
      </c>
      <c r="D1252">
        <f t="shared" si="57"/>
        <v>103</v>
      </c>
      <c r="E1252" t="str">
        <f t="shared" si="58"/>
        <v>Miskolci SZC Baross Gábor Üzleti és Közlekedési Technikum Specializált gép- és járműgyártás</v>
      </c>
      <c r="F1252">
        <f t="shared" si="59"/>
        <v>21</v>
      </c>
    </row>
    <row r="1253" spans="1:6" x14ac:dyDescent="0.35">
      <c r="A1253" t="s">
        <v>2385</v>
      </c>
      <c r="B1253">
        <v>276</v>
      </c>
      <c r="D1253">
        <f t="shared" si="57"/>
        <v>80</v>
      </c>
      <c r="E1253" t="str">
        <f t="shared" si="58"/>
        <v>Miskolci SZC Berzeviczy Gergely Technikum Gazdálkodás és menedzsment</v>
      </c>
      <c r="F1253">
        <f t="shared" si="59"/>
        <v>276</v>
      </c>
    </row>
    <row r="1254" spans="1:6" x14ac:dyDescent="0.35">
      <c r="A1254" t="s">
        <v>2386</v>
      </c>
      <c r="B1254">
        <v>195</v>
      </c>
      <c r="D1254">
        <f t="shared" si="57"/>
        <v>66</v>
      </c>
      <c r="E1254" t="str">
        <f t="shared" si="58"/>
        <v>Miskolci SZC Berzeviczy Gergely Technikum Kereskedelem</v>
      </c>
      <c r="F1254">
        <f t="shared" si="59"/>
        <v>195</v>
      </c>
    </row>
    <row r="1255" spans="1:6" x14ac:dyDescent="0.35">
      <c r="A1255" t="s">
        <v>2387</v>
      </c>
      <c r="B1255">
        <v>205</v>
      </c>
      <c r="D1255">
        <f t="shared" si="57"/>
        <v>74</v>
      </c>
      <c r="E1255" t="str">
        <f t="shared" si="58"/>
        <v>Miskolci SZC Berzeviczy Gergely Technikum Turizmus-vendéglátás</v>
      </c>
      <c r="F1255">
        <f t="shared" si="59"/>
        <v>205</v>
      </c>
    </row>
    <row r="1256" spans="1:6" x14ac:dyDescent="0.35">
      <c r="A1256" t="s">
        <v>2388</v>
      </c>
      <c r="B1256">
        <v>345</v>
      </c>
      <c r="D1256">
        <f t="shared" si="57"/>
        <v>91</v>
      </c>
      <c r="E1256" t="str">
        <f t="shared" si="58"/>
        <v>Miskolci SZC Bláthy Ottó Villamosipari Technikum Elektronika és elektrotechnika</v>
      </c>
      <c r="F1256">
        <f t="shared" si="59"/>
        <v>345</v>
      </c>
    </row>
    <row r="1257" spans="1:6" x14ac:dyDescent="0.35">
      <c r="A1257" t="s">
        <v>2389</v>
      </c>
      <c r="B1257">
        <v>92</v>
      </c>
      <c r="D1257">
        <f t="shared" si="57"/>
        <v>85</v>
      </c>
      <c r="E1257" t="str">
        <f t="shared" si="58"/>
        <v>Miskolci SZC Bláthy Ottó Villamosipari Technikum Informatika és távközlés</v>
      </c>
      <c r="F1257">
        <f t="shared" si="59"/>
        <v>92</v>
      </c>
    </row>
    <row r="1258" spans="1:6" x14ac:dyDescent="0.35">
      <c r="A1258" t="s">
        <v>2390</v>
      </c>
      <c r="B1258">
        <v>55</v>
      </c>
      <c r="D1258">
        <f t="shared" si="57"/>
        <v>91</v>
      </c>
      <c r="E1258" t="str">
        <f t="shared" si="58"/>
        <v>Miskolci SZC Kandó Kálmán Informatikai Technikum Elektronika és elektrotechnika</v>
      </c>
      <c r="F1258">
        <f t="shared" si="59"/>
        <v>55</v>
      </c>
    </row>
    <row r="1259" spans="1:6" x14ac:dyDescent="0.35">
      <c r="A1259" t="s">
        <v>2391</v>
      </c>
      <c r="B1259">
        <v>559</v>
      </c>
      <c r="D1259">
        <f t="shared" si="57"/>
        <v>85</v>
      </c>
      <c r="E1259" t="str">
        <f t="shared" si="58"/>
        <v>Miskolci SZC Kandó Kálmán Informatikai Technikum Informatika és távközlés</v>
      </c>
      <c r="F1259">
        <f t="shared" si="59"/>
        <v>559</v>
      </c>
    </row>
    <row r="1260" spans="1:6" x14ac:dyDescent="0.35">
      <c r="A1260" t="s">
        <v>2392</v>
      </c>
      <c r="B1260">
        <v>176</v>
      </c>
      <c r="D1260">
        <f t="shared" si="57"/>
        <v>95</v>
      </c>
      <c r="E1260" t="str">
        <f t="shared" si="58"/>
        <v>Miskolci SZC Kós Károly Építőipari, Kreatív Technikum és Szakképző Iskola Építőipar</v>
      </c>
      <c r="F1260">
        <f t="shared" si="59"/>
        <v>176</v>
      </c>
    </row>
    <row r="1261" spans="1:6" x14ac:dyDescent="0.35">
      <c r="A1261" t="s">
        <v>2393</v>
      </c>
      <c r="B1261">
        <v>156</v>
      </c>
      <c r="D1261">
        <f t="shared" si="57"/>
        <v>100</v>
      </c>
      <c r="E1261" t="str">
        <f t="shared" si="58"/>
        <v>Miskolci SZC Kós Károly Építőipari, Kreatív Technikum és Szakképző Iskola Épületgépészet</v>
      </c>
      <c r="F1261">
        <f t="shared" si="59"/>
        <v>156</v>
      </c>
    </row>
    <row r="1262" spans="1:6" x14ac:dyDescent="0.35">
      <c r="A1262" t="s">
        <v>2394</v>
      </c>
      <c r="B1262">
        <v>44</v>
      </c>
      <c r="D1262">
        <f t="shared" si="57"/>
        <v>102</v>
      </c>
      <c r="E1262" t="str">
        <f t="shared" si="58"/>
        <v>Miskolci SZC Kós Károly Építőipari, Kreatív Technikum és Szakképző Iskola Fa- és bútoripar</v>
      </c>
      <c r="F1262">
        <f t="shared" si="59"/>
        <v>44</v>
      </c>
    </row>
    <row r="1263" spans="1:6" x14ac:dyDescent="0.35">
      <c r="A1263" t="s">
        <v>2395</v>
      </c>
      <c r="B1263">
        <v>53</v>
      </c>
      <c r="D1263">
        <f t="shared" si="57"/>
        <v>94</v>
      </c>
      <c r="E1263" t="str">
        <f t="shared" si="58"/>
        <v>Miskolci SZC Kós Károly Építőipari, Kreatív Technikum és Szakképző Iskola Gépészet</v>
      </c>
      <c r="F1263">
        <f t="shared" si="59"/>
        <v>53</v>
      </c>
    </row>
    <row r="1264" spans="1:6" x14ac:dyDescent="0.35">
      <c r="A1264" t="s">
        <v>2396</v>
      </c>
      <c r="B1264">
        <v>9</v>
      </c>
      <c r="D1264">
        <f t="shared" si="57"/>
        <v>112</v>
      </c>
      <c r="E1264" t="str">
        <f t="shared" si="58"/>
        <v>Miskolci SZC Kós Károly Építőipari, Kreatív Technikum és Szakképző Iskola Környezetvédelem és vízügy</v>
      </c>
      <c r="F1264">
        <f t="shared" si="59"/>
        <v>9</v>
      </c>
    </row>
    <row r="1265" spans="1:6" x14ac:dyDescent="0.35">
      <c r="A1265" t="s">
        <v>2397</v>
      </c>
      <c r="B1265">
        <v>67</v>
      </c>
      <c r="D1265">
        <f t="shared" si="57"/>
        <v>93</v>
      </c>
      <c r="E1265" t="str">
        <f t="shared" si="58"/>
        <v>Miskolci SZC Kós Károly Építőipari, Kreatív Technikum és Szakképző Iskola Kreatív</v>
      </c>
      <c r="F1265">
        <f t="shared" si="59"/>
        <v>67</v>
      </c>
    </row>
    <row r="1266" spans="1:6" x14ac:dyDescent="0.35">
      <c r="A1266" t="s">
        <v>2398</v>
      </c>
      <c r="B1266">
        <v>12</v>
      </c>
      <c r="D1266">
        <f t="shared" si="57"/>
        <v>77</v>
      </c>
      <c r="E1266" t="str">
        <f t="shared" si="58"/>
        <v>Miskolci SZC Kós Károly Építőipari, Kreatív Technikum és Szakképz</v>
      </c>
      <c r="F1266">
        <f t="shared" si="59"/>
        <v>12</v>
      </c>
    </row>
    <row r="1267" spans="1:6" x14ac:dyDescent="0.35">
      <c r="A1267" t="s">
        <v>2399</v>
      </c>
      <c r="B1267">
        <v>13</v>
      </c>
      <c r="D1267">
        <f t="shared" si="57"/>
        <v>79</v>
      </c>
      <c r="E1267" t="str">
        <f t="shared" si="58"/>
        <v>Miskolci SZC Mezőcsáti Gimnázium és Szakképző Iskola Élelmiszeripar</v>
      </c>
      <c r="F1267">
        <f t="shared" si="59"/>
        <v>13</v>
      </c>
    </row>
    <row r="1268" spans="1:6" x14ac:dyDescent="0.35">
      <c r="A1268" t="s">
        <v>2400</v>
      </c>
      <c r="B1268">
        <v>25</v>
      </c>
      <c r="D1268">
        <f t="shared" si="57"/>
        <v>73</v>
      </c>
      <c r="E1268" t="str">
        <f t="shared" si="58"/>
        <v>Miskolci SZC Mezőcsáti Gimnázium és Szakképző Iskola Gépészet</v>
      </c>
      <c r="F1268">
        <f t="shared" si="59"/>
        <v>25</v>
      </c>
    </row>
    <row r="1269" spans="1:6" x14ac:dyDescent="0.35">
      <c r="A1269" t="s">
        <v>2401</v>
      </c>
      <c r="B1269">
        <v>14</v>
      </c>
      <c r="D1269">
        <f t="shared" si="57"/>
        <v>77</v>
      </c>
      <c r="E1269" t="str">
        <f t="shared" si="58"/>
        <v>Miskolci SZC Mezőcsáti Gimnázium és Szakképző Iskola Kereskedelem</v>
      </c>
      <c r="F1269">
        <f t="shared" si="59"/>
        <v>14</v>
      </c>
    </row>
    <row r="1270" spans="1:6" x14ac:dyDescent="0.35">
      <c r="A1270" t="s">
        <v>2402</v>
      </c>
      <c r="B1270">
        <v>31</v>
      </c>
      <c r="D1270">
        <f t="shared" si="57"/>
        <v>74</v>
      </c>
      <c r="E1270" t="str">
        <f t="shared" si="58"/>
        <v>Miskolci SZC Mezőcsáti Gimnázium és Szakképző Iskola Szociális</v>
      </c>
      <c r="F1270">
        <f t="shared" si="59"/>
        <v>31</v>
      </c>
    </row>
    <row r="1271" spans="1:6" x14ac:dyDescent="0.35">
      <c r="A1271" t="s">
        <v>2403</v>
      </c>
      <c r="B1271">
        <v>98</v>
      </c>
      <c r="D1271">
        <f t="shared" si="57"/>
        <v>112</v>
      </c>
      <c r="E1271" t="str">
        <f t="shared" si="58"/>
        <v>Miskolci SZC Mezőkövesdi Szent László Gimnázium és Közgazdasági Technikum Gazdálkodás és menedzsment</v>
      </c>
      <c r="F1271">
        <f t="shared" si="59"/>
        <v>98</v>
      </c>
    </row>
    <row r="1272" spans="1:6" x14ac:dyDescent="0.35">
      <c r="A1272" t="s">
        <v>2404</v>
      </c>
      <c r="B1272">
        <v>35</v>
      </c>
      <c r="D1272">
        <f t="shared" si="57"/>
        <v>115</v>
      </c>
      <c r="E1272" t="str">
        <f t="shared" si="58"/>
        <v>Miskolci SZC Mezőkövesdi Szent László Gimnázium és Közgazdasági Technikum Közlekedés és szállítmányozás</v>
      </c>
      <c r="F1272">
        <f t="shared" si="59"/>
        <v>35</v>
      </c>
    </row>
    <row r="1273" spans="1:6" x14ac:dyDescent="0.35">
      <c r="A1273" t="s">
        <v>2405</v>
      </c>
      <c r="B1273">
        <v>104</v>
      </c>
      <c r="D1273">
        <f t="shared" si="57"/>
        <v>111</v>
      </c>
      <c r="E1273" t="str">
        <f t="shared" si="58"/>
        <v>Miskolci SZC Mezőkövesdi Szent László Gimnázium és Közgazdasági Technikum Rendészet és közszolgálat</v>
      </c>
      <c r="F1273">
        <f t="shared" si="59"/>
        <v>104</v>
      </c>
    </row>
    <row r="1274" spans="1:6" x14ac:dyDescent="0.35">
      <c r="A1274" t="s">
        <v>2406</v>
      </c>
      <c r="B1274">
        <v>10</v>
      </c>
      <c r="D1274">
        <f t="shared" si="57"/>
        <v>91</v>
      </c>
      <c r="E1274" t="str">
        <f t="shared" si="58"/>
        <v>Miskolci SZC Mezőkövesdi Szent László Gimnázium és Közgazdasági Technikum Sport</v>
      </c>
      <c r="F1274">
        <f t="shared" si="59"/>
        <v>10</v>
      </c>
    </row>
    <row r="1275" spans="1:6" x14ac:dyDescent="0.35">
      <c r="A1275" t="s">
        <v>2407</v>
      </c>
      <c r="B1275">
        <v>56</v>
      </c>
      <c r="D1275">
        <f t="shared" si="57"/>
        <v>113</v>
      </c>
      <c r="E1275" t="str">
        <f t="shared" si="58"/>
        <v>Miskolci SZC Szemere Bertalan Technikum, Szakképző Iskola és Kollégium Elektronika és elektrotechnika</v>
      </c>
      <c r="F1275">
        <f t="shared" si="59"/>
        <v>56</v>
      </c>
    </row>
    <row r="1276" spans="1:6" x14ac:dyDescent="0.35">
      <c r="A1276" t="s">
        <v>2408</v>
      </c>
      <c r="B1276">
        <v>29</v>
      </c>
      <c r="D1276">
        <f t="shared" si="57"/>
        <v>90</v>
      </c>
      <c r="E1276" t="str">
        <f t="shared" si="58"/>
        <v>Miskolci SZC Szemere Bertalan Technikum, Szakképző Iskola és Kollégium Kreatív</v>
      </c>
      <c r="F1276">
        <f t="shared" si="59"/>
        <v>29</v>
      </c>
    </row>
    <row r="1277" spans="1:6" x14ac:dyDescent="0.35">
      <c r="A1277" t="s">
        <v>2409</v>
      </c>
      <c r="B1277">
        <v>296</v>
      </c>
      <c r="D1277">
        <f t="shared" si="57"/>
        <v>108</v>
      </c>
      <c r="E1277" t="str">
        <f t="shared" si="58"/>
        <v>Miskolci SZC Szemere Bertalan Technikum, Szakképző Iskola és Kollégium Rendészet és közszolgálat</v>
      </c>
      <c r="F1277">
        <f t="shared" si="59"/>
        <v>296</v>
      </c>
    </row>
    <row r="1278" spans="1:6" x14ac:dyDescent="0.35">
      <c r="A1278" t="s">
        <v>2410</v>
      </c>
      <c r="B1278">
        <v>370</v>
      </c>
      <c r="D1278">
        <f t="shared" si="57"/>
        <v>116</v>
      </c>
      <c r="E1278" t="str">
        <f t="shared" si="58"/>
        <v>Miskolci SZC Szemere Bertalan Technikum, Szakképző Iskola és Kollégium Specializált gép- és járműgyártás</v>
      </c>
      <c r="F1278">
        <f t="shared" si="59"/>
        <v>370</v>
      </c>
    </row>
    <row r="1279" spans="1:6" x14ac:dyDescent="0.35">
      <c r="A1279" t="s">
        <v>2411</v>
      </c>
      <c r="B1279">
        <v>95</v>
      </c>
      <c r="D1279">
        <f t="shared" si="57"/>
        <v>88</v>
      </c>
      <c r="E1279" t="str">
        <f t="shared" si="58"/>
        <v>Miskolci SZC Szemere Bertalan Technikum, Szakképző Iskola és Kollégium Sport</v>
      </c>
      <c r="F1279">
        <f t="shared" si="59"/>
        <v>95</v>
      </c>
    </row>
    <row r="1280" spans="1:6" x14ac:dyDescent="0.35">
      <c r="A1280" t="s">
        <v>2412</v>
      </c>
      <c r="B1280">
        <v>310</v>
      </c>
      <c r="D1280">
        <f t="shared" si="57"/>
        <v>92</v>
      </c>
      <c r="E1280" t="str">
        <f t="shared" si="58"/>
        <v>Miskolci SZC Szemere Bertalan Technikum, Szakképző Iskola és Kollégium Szépészet</v>
      </c>
      <c r="F1280">
        <f t="shared" si="59"/>
        <v>310</v>
      </c>
    </row>
    <row r="1281" spans="1:6" x14ac:dyDescent="0.35">
      <c r="A1281" t="s">
        <v>2413</v>
      </c>
      <c r="B1281">
        <v>57</v>
      </c>
      <c r="D1281">
        <f t="shared" si="57"/>
        <v>92</v>
      </c>
      <c r="E1281" t="str">
        <f t="shared" si="58"/>
        <v>Miskolci SZC Szemere Bertalan Technikum, Szakképző Iskola és Kollégium Szociális</v>
      </c>
      <c r="F1281">
        <f t="shared" si="59"/>
        <v>57</v>
      </c>
    </row>
    <row r="1282" spans="1:6" x14ac:dyDescent="0.35">
      <c r="A1282" t="s">
        <v>2414</v>
      </c>
      <c r="B1282">
        <v>99</v>
      </c>
      <c r="D1282">
        <f t="shared" si="57"/>
        <v>111</v>
      </c>
      <c r="E1282" t="str">
        <f t="shared" si="58"/>
        <v>Miskolci SZC Szentpáli István Kereskedelmi és Vendéglátó Technikum és Szakképző Iskola Kereskedelem</v>
      </c>
      <c r="F1282">
        <f t="shared" si="59"/>
        <v>99</v>
      </c>
    </row>
    <row r="1283" spans="1:6" x14ac:dyDescent="0.35">
      <c r="A1283" t="s">
        <v>2415</v>
      </c>
      <c r="B1283">
        <v>9</v>
      </c>
      <c r="D1283">
        <f t="shared" si="57"/>
        <v>99</v>
      </c>
      <c r="E1283" t="str">
        <f t="shared" si="58"/>
        <v xml:space="preserve">Miskolci SZC Szentpáli István Kereskedelmi és Vendéglátó Technikum és Szakképző Iskola </v>
      </c>
      <c r="F1283">
        <f t="shared" si="59"/>
        <v>9</v>
      </c>
    </row>
    <row r="1284" spans="1:6" x14ac:dyDescent="0.35">
      <c r="A1284" t="s">
        <v>2416</v>
      </c>
      <c r="B1284">
        <v>540</v>
      </c>
      <c r="D1284">
        <f t="shared" ref="D1284:D1347" si="60">LEN(A1284)</f>
        <v>119</v>
      </c>
      <c r="E1284" t="str">
        <f t="shared" ref="E1284:E1347" si="61">LEFT(A1284,D1284-12)</f>
        <v>Miskolci SZC Szentpáli István Kereskedelmi és Vendéglátó Technikum és Szakképző Iskola Turizmus-vendéglátás</v>
      </c>
      <c r="F1284">
        <f t="shared" ref="F1284:F1347" si="62">B1284</f>
        <v>540</v>
      </c>
    </row>
    <row r="1285" spans="1:6" x14ac:dyDescent="0.35">
      <c r="A1285" t="s">
        <v>2417</v>
      </c>
      <c r="B1285">
        <v>85</v>
      </c>
      <c r="D1285">
        <f t="shared" si="60"/>
        <v>98</v>
      </c>
      <c r="E1285" t="str">
        <f t="shared" si="61"/>
        <v>Nagykanizsai SZC Cserháti Sándor Technikum és Kollégium Elektronika és elektrotechnika</v>
      </c>
      <c r="F1285">
        <f t="shared" si="62"/>
        <v>85</v>
      </c>
    </row>
    <row r="1286" spans="1:6" x14ac:dyDescent="0.35">
      <c r="A1286" t="s">
        <v>2418</v>
      </c>
      <c r="B1286">
        <v>103</v>
      </c>
      <c r="D1286">
        <f t="shared" si="60"/>
        <v>76</v>
      </c>
      <c r="E1286" t="str">
        <f t="shared" si="61"/>
        <v>Nagykanizsai SZC Cserháti Sándor Technikum és Kollégium Gépészet</v>
      </c>
      <c r="F1286">
        <f t="shared" si="62"/>
        <v>103</v>
      </c>
    </row>
    <row r="1287" spans="1:6" x14ac:dyDescent="0.35">
      <c r="A1287" t="s">
        <v>2419</v>
      </c>
      <c r="B1287">
        <v>56</v>
      </c>
      <c r="D1287">
        <f t="shared" si="60"/>
        <v>92</v>
      </c>
      <c r="E1287" t="str">
        <f t="shared" si="61"/>
        <v>Nagykanizsai SZC Cserháti Sándor Technikum és Kollégium Informatika és távközlés</v>
      </c>
      <c r="F1287">
        <f t="shared" si="62"/>
        <v>56</v>
      </c>
    </row>
    <row r="1288" spans="1:6" x14ac:dyDescent="0.35">
      <c r="A1288" t="s">
        <v>2420</v>
      </c>
      <c r="B1288">
        <v>45</v>
      </c>
      <c r="D1288">
        <f t="shared" si="60"/>
        <v>59</v>
      </c>
      <c r="E1288" t="str">
        <f t="shared" si="61"/>
        <v>Nagykanizsai SZC Cserháti Sándor Technikum és K</v>
      </c>
      <c r="F1288">
        <f t="shared" si="62"/>
        <v>45</v>
      </c>
    </row>
    <row r="1289" spans="1:6" x14ac:dyDescent="0.35">
      <c r="A1289" t="s">
        <v>2421</v>
      </c>
      <c r="B1289">
        <v>67</v>
      </c>
      <c r="D1289">
        <f t="shared" si="60"/>
        <v>101</v>
      </c>
      <c r="E1289" t="str">
        <f t="shared" si="61"/>
        <v>Nagykanizsai SZC Cserháti Sándor Technikum és Kollégium Specializált gép- és járműgyártás</v>
      </c>
      <c r="F1289">
        <f t="shared" si="62"/>
        <v>67</v>
      </c>
    </row>
    <row r="1290" spans="1:6" x14ac:dyDescent="0.35">
      <c r="A1290" t="s">
        <v>2422</v>
      </c>
      <c r="B1290">
        <v>42</v>
      </c>
      <c r="D1290">
        <f t="shared" si="60"/>
        <v>73</v>
      </c>
      <c r="E1290" t="str">
        <f t="shared" si="61"/>
        <v>Nagykanizsai SZC Cserháti Sándor Technikum és Kollégium Sport</v>
      </c>
      <c r="F1290">
        <f t="shared" si="62"/>
        <v>42</v>
      </c>
    </row>
    <row r="1291" spans="1:6" x14ac:dyDescent="0.35">
      <c r="A1291" t="s">
        <v>2423</v>
      </c>
      <c r="B1291">
        <v>17</v>
      </c>
      <c r="D1291">
        <f t="shared" si="60"/>
        <v>66</v>
      </c>
      <c r="E1291" t="str">
        <f t="shared" si="61"/>
        <v>Nagykanizsai SZC Thúry György Technikum Élelmiszeripar</v>
      </c>
      <c r="F1291">
        <f t="shared" si="62"/>
        <v>17</v>
      </c>
    </row>
    <row r="1292" spans="1:6" x14ac:dyDescent="0.35">
      <c r="A1292" t="s">
        <v>2424</v>
      </c>
      <c r="B1292">
        <v>95</v>
      </c>
      <c r="D1292">
        <f t="shared" si="60"/>
        <v>78</v>
      </c>
      <c r="E1292" t="str">
        <f t="shared" si="61"/>
        <v>Nagykanizsai SZC Thúry György Technikum Gazdálkodás és menedzsment</v>
      </c>
      <c r="F1292">
        <f t="shared" si="62"/>
        <v>95</v>
      </c>
    </row>
    <row r="1293" spans="1:6" x14ac:dyDescent="0.35">
      <c r="A1293" t="s">
        <v>2425</v>
      </c>
      <c r="B1293">
        <v>40</v>
      </c>
      <c r="D1293">
        <f t="shared" si="60"/>
        <v>64</v>
      </c>
      <c r="E1293" t="str">
        <f t="shared" si="61"/>
        <v>Nagykanizsai SZC Thúry György Technikum Kereskedelem</v>
      </c>
      <c r="F1293">
        <f t="shared" si="62"/>
        <v>40</v>
      </c>
    </row>
    <row r="1294" spans="1:6" x14ac:dyDescent="0.35">
      <c r="A1294" t="s">
        <v>2426</v>
      </c>
      <c r="B1294">
        <v>10</v>
      </c>
      <c r="D1294">
        <f t="shared" si="60"/>
        <v>81</v>
      </c>
      <c r="E1294" t="str">
        <f t="shared" si="61"/>
        <v>Nagykanizsai SZC Thúry György Technikum Közlekedés és szállítmányozás</v>
      </c>
      <c r="F1294">
        <f t="shared" si="62"/>
        <v>10</v>
      </c>
    </row>
    <row r="1295" spans="1:6" x14ac:dyDescent="0.35">
      <c r="A1295" t="s">
        <v>2427</v>
      </c>
      <c r="B1295">
        <v>338</v>
      </c>
      <c r="D1295">
        <f t="shared" si="60"/>
        <v>72</v>
      </c>
      <c r="E1295" t="str">
        <f t="shared" si="61"/>
        <v>Nagykanizsai SZC Thúry György Technikum Turizmus-vendéglátás</v>
      </c>
      <c r="F1295">
        <f t="shared" si="62"/>
        <v>338</v>
      </c>
    </row>
    <row r="1296" spans="1:6" x14ac:dyDescent="0.35">
      <c r="A1296" t="s">
        <v>2428</v>
      </c>
      <c r="B1296">
        <v>16</v>
      </c>
      <c r="D1296">
        <f t="shared" si="60"/>
        <v>77</v>
      </c>
      <c r="E1296" t="str">
        <f t="shared" si="61"/>
        <v>Nagykanizsai SZC Zsigmondy Vilmos Technikum Bányászat és kohászat</v>
      </c>
      <c r="F1296">
        <f t="shared" si="62"/>
        <v>16</v>
      </c>
    </row>
    <row r="1297" spans="1:6" x14ac:dyDescent="0.35">
      <c r="A1297" t="s">
        <v>2429</v>
      </c>
      <c r="B1297">
        <v>58</v>
      </c>
      <c r="D1297">
        <f t="shared" si="60"/>
        <v>67</v>
      </c>
      <c r="E1297" t="str">
        <f t="shared" si="61"/>
        <v>Nagykanizsai SZC Zsigmondy Vilmos Technikum Egészségügy</v>
      </c>
      <c r="F1297">
        <f t="shared" si="62"/>
        <v>58</v>
      </c>
    </row>
    <row r="1298" spans="1:6" x14ac:dyDescent="0.35">
      <c r="A1298" t="s">
        <v>2430</v>
      </c>
      <c r="B1298">
        <v>31</v>
      </c>
      <c r="D1298">
        <f t="shared" si="60"/>
        <v>86</v>
      </c>
      <c r="E1298" t="str">
        <f t="shared" si="61"/>
        <v>Nagykanizsai SZC Zsigmondy Vilmos Technikum Elektronika és elektrotechnika</v>
      </c>
      <c r="F1298">
        <f t="shared" si="62"/>
        <v>31</v>
      </c>
    </row>
    <row r="1299" spans="1:6" x14ac:dyDescent="0.35">
      <c r="A1299" t="s">
        <v>2431</v>
      </c>
      <c r="B1299">
        <v>8</v>
      </c>
      <c r="D1299">
        <f t="shared" si="60"/>
        <v>63</v>
      </c>
      <c r="E1299" t="str">
        <f t="shared" si="61"/>
        <v>Nagykanizsai SZC Zsigmondy Vilmos Technikum Előkész</v>
      </c>
      <c r="F1299">
        <f t="shared" si="62"/>
        <v>8</v>
      </c>
    </row>
    <row r="1300" spans="1:6" x14ac:dyDescent="0.35">
      <c r="A1300" t="s">
        <v>2432</v>
      </c>
      <c r="B1300">
        <v>46</v>
      </c>
      <c r="D1300">
        <f t="shared" si="60"/>
        <v>65</v>
      </c>
      <c r="E1300" t="str">
        <f t="shared" si="61"/>
        <v>Nagykanizsai SZC Zsigmondy Vilmos Technikum Építőipar</v>
      </c>
      <c r="F1300">
        <f t="shared" si="62"/>
        <v>46</v>
      </c>
    </row>
    <row r="1301" spans="1:6" x14ac:dyDescent="0.35">
      <c r="A1301" t="s">
        <v>2433</v>
      </c>
      <c r="B1301">
        <v>50</v>
      </c>
      <c r="D1301">
        <f t="shared" si="60"/>
        <v>70</v>
      </c>
      <c r="E1301" t="str">
        <f t="shared" si="61"/>
        <v>Nagykanizsai SZC Zsigmondy Vilmos Technikum Épületgépészet</v>
      </c>
      <c r="F1301">
        <f t="shared" si="62"/>
        <v>50</v>
      </c>
    </row>
    <row r="1302" spans="1:6" x14ac:dyDescent="0.35">
      <c r="A1302" t="s">
        <v>2434</v>
      </c>
      <c r="B1302">
        <v>39</v>
      </c>
      <c r="D1302">
        <f t="shared" si="60"/>
        <v>72</v>
      </c>
      <c r="E1302" t="str">
        <f t="shared" si="61"/>
        <v>Nagykanizsai SZC Zsigmondy Vilmos Technikum Fa- és bútoripar</v>
      </c>
      <c r="F1302">
        <f t="shared" si="62"/>
        <v>39</v>
      </c>
    </row>
    <row r="1303" spans="1:6" x14ac:dyDescent="0.35">
      <c r="A1303" t="s">
        <v>2435</v>
      </c>
      <c r="B1303">
        <v>37</v>
      </c>
      <c r="D1303">
        <f t="shared" si="60"/>
        <v>64</v>
      </c>
      <c r="E1303" t="str">
        <f t="shared" si="61"/>
        <v>Nagykanizsai SZC Zsigmondy Vilmos Technikum Gépészet</v>
      </c>
      <c r="F1303">
        <f t="shared" si="62"/>
        <v>37</v>
      </c>
    </row>
    <row r="1304" spans="1:6" x14ac:dyDescent="0.35">
      <c r="A1304" t="s">
        <v>2436</v>
      </c>
      <c r="B1304">
        <v>114</v>
      </c>
      <c r="D1304">
        <f t="shared" si="60"/>
        <v>80</v>
      </c>
      <c r="E1304" t="str">
        <f t="shared" si="61"/>
        <v>Nagykanizsai SZC Zsigmondy Vilmos Technikum Informatika és távközlés</v>
      </c>
      <c r="F1304">
        <f t="shared" si="62"/>
        <v>114</v>
      </c>
    </row>
    <row r="1305" spans="1:6" x14ac:dyDescent="0.35">
      <c r="A1305" t="s">
        <v>2437</v>
      </c>
      <c r="B1305">
        <v>11</v>
      </c>
      <c r="D1305">
        <f t="shared" si="60"/>
        <v>63</v>
      </c>
      <c r="E1305" t="str">
        <f t="shared" si="61"/>
        <v>Nagykanizsai SZC Zsigmondy Vilmos Technikum Kreatív</v>
      </c>
      <c r="F1305">
        <f t="shared" si="62"/>
        <v>11</v>
      </c>
    </row>
    <row r="1306" spans="1:6" x14ac:dyDescent="0.35">
      <c r="A1306" t="s">
        <v>2438</v>
      </c>
      <c r="B1306">
        <v>7</v>
      </c>
      <c r="D1306">
        <f t="shared" si="60"/>
        <v>56</v>
      </c>
      <c r="E1306" t="str">
        <f t="shared" si="61"/>
        <v xml:space="preserve">Nagykanizsai SZC Zsigmondy Vilmos Technikum </v>
      </c>
      <c r="F1306">
        <f t="shared" si="62"/>
        <v>7</v>
      </c>
    </row>
    <row r="1307" spans="1:6" x14ac:dyDescent="0.35">
      <c r="A1307" t="s">
        <v>2439</v>
      </c>
      <c r="B1307">
        <v>141</v>
      </c>
      <c r="D1307">
        <f t="shared" si="60"/>
        <v>81</v>
      </c>
      <c r="E1307" t="str">
        <f t="shared" si="61"/>
        <v>Nagykanizsai SZC Zsigmondy Vilmos Technikum Rendészet és közszolgálat</v>
      </c>
      <c r="F1307">
        <f t="shared" si="62"/>
        <v>141</v>
      </c>
    </row>
    <row r="1308" spans="1:6" x14ac:dyDescent="0.35">
      <c r="A1308" t="s">
        <v>2440</v>
      </c>
      <c r="B1308">
        <v>32</v>
      </c>
      <c r="D1308">
        <f t="shared" si="60"/>
        <v>89</v>
      </c>
      <c r="E1308" t="str">
        <f t="shared" si="61"/>
        <v>Nagykanizsai SZC Zsigmondy Vilmos Technikum Specializált gép- és járműgyártás</v>
      </c>
      <c r="F1308">
        <f t="shared" si="62"/>
        <v>32</v>
      </c>
    </row>
    <row r="1309" spans="1:6" x14ac:dyDescent="0.35">
      <c r="A1309" t="s">
        <v>2441</v>
      </c>
      <c r="B1309">
        <v>80</v>
      </c>
      <c r="D1309">
        <f t="shared" si="60"/>
        <v>65</v>
      </c>
      <c r="E1309" t="str">
        <f t="shared" si="61"/>
        <v>Nagykanizsai SZC Zsigmondy Vilmos Technikum Szépészet</v>
      </c>
      <c r="F1309">
        <f t="shared" si="62"/>
        <v>80</v>
      </c>
    </row>
    <row r="1310" spans="1:6" x14ac:dyDescent="0.35">
      <c r="A1310" t="s">
        <v>2442</v>
      </c>
      <c r="B1310">
        <v>31</v>
      </c>
      <c r="D1310">
        <f t="shared" si="60"/>
        <v>65</v>
      </c>
      <c r="E1310" t="str">
        <f t="shared" si="61"/>
        <v>Nagykanizsai SZC Zsigmondy Vilmos Technikum Szociális</v>
      </c>
      <c r="F1310">
        <f t="shared" si="62"/>
        <v>31</v>
      </c>
    </row>
    <row r="1311" spans="1:6" x14ac:dyDescent="0.35">
      <c r="A1311" t="s">
        <v>2443</v>
      </c>
      <c r="B1311">
        <v>18</v>
      </c>
      <c r="D1311">
        <f t="shared" si="60"/>
        <v>115</v>
      </c>
      <c r="E1311" t="str">
        <f t="shared" si="61"/>
        <v>Nógrád Megyei SZC Borbély Lajos Technikum, Szakképző Iskola és Kollégium Elektronika és elektrotechnika</v>
      </c>
      <c r="F1311">
        <f t="shared" si="62"/>
        <v>18</v>
      </c>
    </row>
    <row r="1312" spans="1:6" x14ac:dyDescent="0.35">
      <c r="A1312" t="s">
        <v>2444</v>
      </c>
      <c r="B1312">
        <v>23</v>
      </c>
      <c r="D1312">
        <f t="shared" si="60"/>
        <v>92</v>
      </c>
      <c r="E1312" t="str">
        <f t="shared" si="61"/>
        <v>Nógrád Megyei SZC Borbély Lajos Technikum, Szakképző Iskola és Kollégium Előkész</v>
      </c>
      <c r="F1312">
        <f t="shared" si="62"/>
        <v>23</v>
      </c>
    </row>
    <row r="1313" spans="1:6" x14ac:dyDescent="0.35">
      <c r="A1313" t="s">
        <v>2445</v>
      </c>
      <c r="B1313">
        <v>46</v>
      </c>
      <c r="D1313">
        <f t="shared" si="60"/>
        <v>94</v>
      </c>
      <c r="E1313" t="str">
        <f t="shared" si="61"/>
        <v>Nógrád Megyei SZC Borbély Lajos Technikum, Szakképző Iskola és Kollégium Építőipar</v>
      </c>
      <c r="F1313">
        <f t="shared" si="62"/>
        <v>46</v>
      </c>
    </row>
    <row r="1314" spans="1:6" x14ac:dyDescent="0.35">
      <c r="A1314" t="s">
        <v>2446</v>
      </c>
      <c r="B1314">
        <v>24</v>
      </c>
      <c r="D1314">
        <f t="shared" si="60"/>
        <v>101</v>
      </c>
      <c r="E1314" t="str">
        <f t="shared" si="61"/>
        <v>Nógrád Megyei SZC Borbély Lajos Technikum, Szakképző Iskola és Kollégium Fa- és bútoripar</v>
      </c>
      <c r="F1314">
        <f t="shared" si="62"/>
        <v>24</v>
      </c>
    </row>
    <row r="1315" spans="1:6" x14ac:dyDescent="0.35">
      <c r="A1315" t="s">
        <v>2447</v>
      </c>
      <c r="B1315">
        <v>43</v>
      </c>
      <c r="D1315">
        <f t="shared" si="60"/>
        <v>93</v>
      </c>
      <c r="E1315" t="str">
        <f t="shared" si="61"/>
        <v>Nógrád Megyei SZC Borbély Lajos Technikum, Szakképző Iskola és Kollégium Gépészet</v>
      </c>
      <c r="F1315">
        <f t="shared" si="62"/>
        <v>43</v>
      </c>
    </row>
    <row r="1316" spans="1:6" x14ac:dyDescent="0.35">
      <c r="A1316" t="s">
        <v>2448</v>
      </c>
      <c r="B1316">
        <v>7</v>
      </c>
      <c r="D1316">
        <f t="shared" si="60"/>
        <v>92</v>
      </c>
      <c r="E1316" t="str">
        <f t="shared" si="61"/>
        <v>Nógrád Megyei SZC Borbély Lajos Technikum, Szakképző Iskola és Kollégium Kreatív</v>
      </c>
      <c r="F1316">
        <f t="shared" si="62"/>
        <v>7</v>
      </c>
    </row>
    <row r="1317" spans="1:6" x14ac:dyDescent="0.35">
      <c r="A1317" t="s">
        <v>2449</v>
      </c>
      <c r="B1317">
        <v>33</v>
      </c>
      <c r="D1317">
        <f t="shared" si="60"/>
        <v>118</v>
      </c>
      <c r="E1317" t="str">
        <f t="shared" si="61"/>
        <v>Nógrád Megyei SZC Borbély Lajos Technikum, Szakképző Iskola és Kollégium Specializált gép- és járműgyártás</v>
      </c>
      <c r="F1317">
        <f t="shared" si="62"/>
        <v>33</v>
      </c>
    </row>
    <row r="1318" spans="1:6" x14ac:dyDescent="0.35">
      <c r="A1318" t="s">
        <v>2450</v>
      </c>
      <c r="B1318">
        <v>67</v>
      </c>
      <c r="D1318">
        <f t="shared" si="60"/>
        <v>94</v>
      </c>
      <c r="E1318" t="str">
        <f t="shared" si="61"/>
        <v>Nógrád Megyei SZC Borbély Lajos Technikum, Szakképző Iskola és Kollégium Szépészet</v>
      </c>
      <c r="F1318">
        <f t="shared" si="62"/>
        <v>67</v>
      </c>
    </row>
    <row r="1319" spans="1:6" x14ac:dyDescent="0.35">
      <c r="A1319" t="s">
        <v>2451</v>
      </c>
      <c r="B1319">
        <v>8</v>
      </c>
      <c r="D1319">
        <f t="shared" si="60"/>
        <v>106</v>
      </c>
      <c r="E1319" t="str">
        <f t="shared" si="61"/>
        <v>Nógrád Megyei SZC Kereskedelmi és Vendéglátóipari Technikum és Szakképző Iskola Élelmiszeripar</v>
      </c>
      <c r="F1319">
        <f t="shared" si="62"/>
        <v>8</v>
      </c>
    </row>
    <row r="1320" spans="1:6" x14ac:dyDescent="0.35">
      <c r="A1320" t="s">
        <v>2452</v>
      </c>
      <c r="B1320">
        <v>108</v>
      </c>
      <c r="D1320">
        <f t="shared" si="60"/>
        <v>104</v>
      </c>
      <c r="E1320" t="str">
        <f t="shared" si="61"/>
        <v>Nógrád Megyei SZC Kereskedelmi és Vendéglátóipari Technikum és Szakképző Iskola Kereskedelem</v>
      </c>
      <c r="F1320">
        <f t="shared" si="62"/>
        <v>108</v>
      </c>
    </row>
    <row r="1321" spans="1:6" x14ac:dyDescent="0.35">
      <c r="A1321" t="s">
        <v>2453</v>
      </c>
      <c r="B1321">
        <v>265</v>
      </c>
      <c r="D1321">
        <f t="shared" si="60"/>
        <v>112</v>
      </c>
      <c r="E1321" t="str">
        <f t="shared" si="61"/>
        <v>Nógrád Megyei SZC Kereskedelmi és Vendéglátóipari Technikum és Szakképző Iskola Turizmus-vendéglátás</v>
      </c>
      <c r="F1321">
        <f t="shared" si="62"/>
        <v>265</v>
      </c>
    </row>
    <row r="1322" spans="1:6" x14ac:dyDescent="0.35">
      <c r="A1322" t="s">
        <v>2454</v>
      </c>
      <c r="B1322">
        <v>9</v>
      </c>
      <c r="D1322">
        <f t="shared" si="60"/>
        <v>90</v>
      </c>
      <c r="E1322" t="str">
        <f t="shared" si="61"/>
        <v>Nógrád Megyei SZC Mikszáth Kálmán Technikum és Szakképző Iskola Élelmiszeripar</v>
      </c>
      <c r="F1322">
        <f t="shared" si="62"/>
        <v>9</v>
      </c>
    </row>
    <row r="1323" spans="1:6" x14ac:dyDescent="0.35">
      <c r="A1323" t="s">
        <v>2455</v>
      </c>
      <c r="B1323">
        <v>18</v>
      </c>
      <c r="D1323">
        <f t="shared" si="60"/>
        <v>102</v>
      </c>
      <c r="E1323" t="str">
        <f t="shared" si="61"/>
        <v>Nógrád Megyei SZC Mikszáth Kálmán Technikum és Szakképző Iskola Gazdálkodás és menedzsment</v>
      </c>
      <c r="F1323">
        <f t="shared" si="62"/>
        <v>18</v>
      </c>
    </row>
    <row r="1324" spans="1:6" x14ac:dyDescent="0.35">
      <c r="A1324" t="s">
        <v>2456</v>
      </c>
      <c r="B1324">
        <v>3</v>
      </c>
      <c r="D1324">
        <f t="shared" si="60"/>
        <v>100</v>
      </c>
      <c r="E1324" t="str">
        <f t="shared" si="61"/>
        <v>Nógrád Megyei SZC Mikszáth Kálmán Technikum és Szakképző Iskola Informatika és távközlés</v>
      </c>
      <c r="F1324">
        <f t="shared" si="62"/>
        <v>3</v>
      </c>
    </row>
    <row r="1325" spans="1:6" x14ac:dyDescent="0.35">
      <c r="A1325" t="s">
        <v>2457</v>
      </c>
      <c r="B1325">
        <v>29</v>
      </c>
      <c r="D1325">
        <f t="shared" si="60"/>
        <v>88</v>
      </c>
      <c r="E1325" t="str">
        <f t="shared" si="61"/>
        <v>Nógrád Megyei SZC Mikszáth Kálmán Technikum és Szakképző Iskola Kereskedelem</v>
      </c>
      <c r="F1325">
        <f t="shared" si="62"/>
        <v>29</v>
      </c>
    </row>
    <row r="1326" spans="1:6" x14ac:dyDescent="0.35">
      <c r="A1326" t="s">
        <v>2458</v>
      </c>
      <c r="B1326">
        <v>102</v>
      </c>
      <c r="D1326">
        <f t="shared" si="60"/>
        <v>101</v>
      </c>
      <c r="E1326" t="str">
        <f t="shared" si="61"/>
        <v>Nógrád Megyei SZC Mikszáth Kálmán Technikum és Szakképző Iskola Rendészet és közszolgálat</v>
      </c>
      <c r="F1326">
        <f t="shared" si="62"/>
        <v>102</v>
      </c>
    </row>
    <row r="1327" spans="1:6" x14ac:dyDescent="0.35">
      <c r="A1327" t="s">
        <v>2459</v>
      </c>
      <c r="B1327">
        <v>121</v>
      </c>
      <c r="D1327">
        <f t="shared" si="60"/>
        <v>96</v>
      </c>
      <c r="E1327" t="str">
        <f t="shared" si="61"/>
        <v>Nógrád Megyei SZC Mikszáth Kálmán Technikum és Szakképző Iskola Turizmus-vendéglátás</v>
      </c>
      <c r="F1327">
        <f t="shared" si="62"/>
        <v>121</v>
      </c>
    </row>
    <row r="1328" spans="1:6" x14ac:dyDescent="0.35">
      <c r="A1328" t="s">
        <v>2460</v>
      </c>
      <c r="B1328">
        <v>87</v>
      </c>
      <c r="D1328">
        <f t="shared" si="60"/>
        <v>65</v>
      </c>
      <c r="E1328" t="str">
        <f t="shared" si="61"/>
        <v>Nógrád Megyei SZC Stromfeld Aurél Technikum Építőipar</v>
      </c>
      <c r="F1328">
        <f t="shared" si="62"/>
        <v>87</v>
      </c>
    </row>
    <row r="1329" spans="1:6" x14ac:dyDescent="0.35">
      <c r="A1329" t="s">
        <v>2461</v>
      </c>
      <c r="B1329">
        <v>159</v>
      </c>
      <c r="D1329">
        <f t="shared" si="60"/>
        <v>64</v>
      </c>
      <c r="E1329" t="str">
        <f t="shared" si="61"/>
        <v>Nógrád Megyei SZC Stromfeld Aurél Technikum Gépészet</v>
      </c>
      <c r="F1329">
        <f t="shared" si="62"/>
        <v>159</v>
      </c>
    </row>
    <row r="1330" spans="1:6" x14ac:dyDescent="0.35">
      <c r="A1330" t="s">
        <v>2462</v>
      </c>
      <c r="B1330">
        <v>174</v>
      </c>
      <c r="D1330">
        <f t="shared" si="60"/>
        <v>80</v>
      </c>
      <c r="E1330" t="str">
        <f t="shared" si="61"/>
        <v>Nógrád Megyei SZC Stromfeld Aurél Technikum Informatika és távközlés</v>
      </c>
      <c r="F1330">
        <f t="shared" si="62"/>
        <v>174</v>
      </c>
    </row>
    <row r="1331" spans="1:6" x14ac:dyDescent="0.35">
      <c r="A1331" t="s">
        <v>2463</v>
      </c>
      <c r="B1331">
        <v>9</v>
      </c>
      <c r="D1331">
        <f t="shared" si="60"/>
        <v>89</v>
      </c>
      <c r="E1331" t="str">
        <f t="shared" si="61"/>
        <v>Nógrád Megyei SZC Stromfeld Aurél Technikum Specializált gép- és járműgyártás</v>
      </c>
      <c r="F1331">
        <f t="shared" si="62"/>
        <v>9</v>
      </c>
    </row>
    <row r="1332" spans="1:6" x14ac:dyDescent="0.35">
      <c r="A1332" t="s">
        <v>2464</v>
      </c>
      <c r="B1332">
        <v>60</v>
      </c>
      <c r="D1332">
        <f t="shared" si="60"/>
        <v>72</v>
      </c>
      <c r="E1332" t="str">
        <f t="shared" si="61"/>
        <v>Nógrád Megyei SZC Szent-Györgyi Albert Technikum Egészségügy</v>
      </c>
      <c r="F1332">
        <f t="shared" si="62"/>
        <v>60</v>
      </c>
    </row>
    <row r="1333" spans="1:6" x14ac:dyDescent="0.35">
      <c r="A1333" t="s">
        <v>2465</v>
      </c>
      <c r="B1333">
        <v>180</v>
      </c>
      <c r="D1333">
        <f t="shared" si="60"/>
        <v>85</v>
      </c>
      <c r="E1333" t="str">
        <f t="shared" si="61"/>
        <v>Nógrád Megyei SZC Szent-Györgyi Albert Technikum Informatika és távközlés</v>
      </c>
      <c r="F1333">
        <f t="shared" si="62"/>
        <v>180</v>
      </c>
    </row>
    <row r="1334" spans="1:6" x14ac:dyDescent="0.35">
      <c r="A1334" t="s">
        <v>2466</v>
      </c>
      <c r="B1334">
        <v>69</v>
      </c>
      <c r="D1334">
        <f t="shared" si="60"/>
        <v>66</v>
      </c>
      <c r="E1334" t="str">
        <f t="shared" si="61"/>
        <v>Nógrád Megyei SZC Szent-Györgyi Albert Technikum Sport</v>
      </c>
      <c r="F1334">
        <f t="shared" si="62"/>
        <v>69</v>
      </c>
    </row>
    <row r="1335" spans="1:6" x14ac:dyDescent="0.35">
      <c r="A1335" t="s">
        <v>2467</v>
      </c>
      <c r="B1335">
        <v>63</v>
      </c>
      <c r="D1335">
        <f t="shared" si="60"/>
        <v>104</v>
      </c>
      <c r="E1335" t="str">
        <f t="shared" si="61"/>
        <v>Nógrád Megyei SZC Szondi György Technikum és Szakképző Iskola Elektronika és elektrotechnika</v>
      </c>
      <c r="F1335">
        <f t="shared" si="62"/>
        <v>63</v>
      </c>
    </row>
    <row r="1336" spans="1:6" x14ac:dyDescent="0.35">
      <c r="A1336" t="s">
        <v>2468</v>
      </c>
      <c r="B1336">
        <v>9</v>
      </c>
      <c r="D1336">
        <f t="shared" si="60"/>
        <v>81</v>
      </c>
      <c r="E1336" t="str">
        <f t="shared" si="61"/>
        <v>Nógrád Megyei SZC Szondi György Technikum és Szakképző Iskola Előkész</v>
      </c>
      <c r="F1336">
        <f t="shared" si="62"/>
        <v>9</v>
      </c>
    </row>
    <row r="1337" spans="1:6" x14ac:dyDescent="0.35">
      <c r="A1337" t="s">
        <v>2469</v>
      </c>
      <c r="B1337">
        <v>80</v>
      </c>
      <c r="D1337">
        <f t="shared" si="60"/>
        <v>83</v>
      </c>
      <c r="E1337" t="str">
        <f t="shared" si="61"/>
        <v>Nógrád Megyei SZC Szondi György Technikum és Szakképző Iskola Építőipar</v>
      </c>
      <c r="F1337">
        <f t="shared" si="62"/>
        <v>80</v>
      </c>
    </row>
    <row r="1338" spans="1:6" x14ac:dyDescent="0.35">
      <c r="A1338" t="s">
        <v>2470</v>
      </c>
      <c r="B1338">
        <v>35</v>
      </c>
      <c r="D1338">
        <f t="shared" si="60"/>
        <v>88</v>
      </c>
      <c r="E1338" t="str">
        <f t="shared" si="61"/>
        <v>Nógrád Megyei SZC Szondi György Technikum és Szakképző Iskola Épületgépészet</v>
      </c>
      <c r="F1338">
        <f t="shared" si="62"/>
        <v>35</v>
      </c>
    </row>
    <row r="1339" spans="1:6" x14ac:dyDescent="0.35">
      <c r="A1339" t="s">
        <v>2471</v>
      </c>
      <c r="B1339">
        <v>21</v>
      </c>
      <c r="D1339">
        <f t="shared" si="60"/>
        <v>90</v>
      </c>
      <c r="E1339" t="str">
        <f t="shared" si="61"/>
        <v>Nógrád Megyei SZC Szondi György Technikum és Szakképző Iskola Fa- és bútoripar</v>
      </c>
      <c r="F1339">
        <f t="shared" si="62"/>
        <v>21</v>
      </c>
    </row>
    <row r="1340" spans="1:6" x14ac:dyDescent="0.35">
      <c r="A1340" t="s">
        <v>2472</v>
      </c>
      <c r="B1340">
        <v>45</v>
      </c>
      <c r="D1340">
        <f t="shared" si="60"/>
        <v>82</v>
      </c>
      <c r="E1340" t="str">
        <f t="shared" si="61"/>
        <v>Nógrád Megyei SZC Szondi György Technikum és Szakképző Iskola Gépészet</v>
      </c>
      <c r="F1340">
        <f t="shared" si="62"/>
        <v>45</v>
      </c>
    </row>
    <row r="1341" spans="1:6" x14ac:dyDescent="0.35">
      <c r="A1341" t="s">
        <v>2473</v>
      </c>
      <c r="B1341">
        <v>19</v>
      </c>
      <c r="D1341">
        <f t="shared" si="60"/>
        <v>98</v>
      </c>
      <c r="E1341" t="str">
        <f t="shared" si="61"/>
        <v>Nógrád Megyei SZC Szondi György Technikum és Szakképző Iskola Informatika és távközlés</v>
      </c>
      <c r="F1341">
        <f t="shared" si="62"/>
        <v>19</v>
      </c>
    </row>
    <row r="1342" spans="1:6" x14ac:dyDescent="0.35">
      <c r="A1342" t="s">
        <v>2474</v>
      </c>
      <c r="B1342">
        <v>13</v>
      </c>
      <c r="D1342">
        <f t="shared" si="60"/>
        <v>81</v>
      </c>
      <c r="E1342" t="str">
        <f t="shared" si="61"/>
        <v>Nógrád Megyei SZC Szondi György Technikum és Szakképző Iskola Kreatív</v>
      </c>
      <c r="F1342">
        <f t="shared" si="62"/>
        <v>13</v>
      </c>
    </row>
    <row r="1343" spans="1:6" x14ac:dyDescent="0.35">
      <c r="A1343" t="s">
        <v>2475</v>
      </c>
      <c r="B1343">
        <v>18</v>
      </c>
      <c r="D1343">
        <f t="shared" si="60"/>
        <v>107</v>
      </c>
      <c r="E1343" t="str">
        <f t="shared" si="61"/>
        <v>Nógrád Megyei SZC Szondi György Technikum és Szakképző Iskola Specializált gép- és járműgyártás</v>
      </c>
      <c r="F1343">
        <f t="shared" si="62"/>
        <v>18</v>
      </c>
    </row>
    <row r="1344" spans="1:6" x14ac:dyDescent="0.35">
      <c r="A1344" t="s">
        <v>2476</v>
      </c>
      <c r="B1344">
        <v>90</v>
      </c>
      <c r="D1344">
        <f t="shared" si="60"/>
        <v>83</v>
      </c>
      <c r="E1344" t="str">
        <f t="shared" si="61"/>
        <v>Nógrád Megyei SZC Szondi György Technikum és Szakképző Iskola Szépészet</v>
      </c>
      <c r="F1344">
        <f t="shared" si="62"/>
        <v>90</v>
      </c>
    </row>
    <row r="1345" spans="1:6" x14ac:dyDescent="0.35">
      <c r="A1345" t="s">
        <v>2477</v>
      </c>
      <c r="B1345">
        <v>163</v>
      </c>
      <c r="D1345">
        <f t="shared" si="60"/>
        <v>82</v>
      </c>
      <c r="E1345" t="str">
        <f t="shared" si="61"/>
        <v>Nógrád Megyei SZC Táncsics Mihály Technikum Gazdálkodás és menedzsment</v>
      </c>
      <c r="F1345">
        <f t="shared" si="62"/>
        <v>163</v>
      </c>
    </row>
    <row r="1346" spans="1:6" x14ac:dyDescent="0.35">
      <c r="A1346" t="s">
        <v>2478</v>
      </c>
      <c r="B1346">
        <v>61</v>
      </c>
      <c r="D1346">
        <f t="shared" si="60"/>
        <v>80</v>
      </c>
      <c r="E1346" t="str">
        <f t="shared" si="61"/>
        <v>Nógrád Megyei SZC Táncsics Mihály Technikum Informatika és távközlés</v>
      </c>
      <c r="F1346">
        <f t="shared" si="62"/>
        <v>61</v>
      </c>
    </row>
    <row r="1347" spans="1:6" x14ac:dyDescent="0.35">
      <c r="A1347" t="s">
        <v>2479</v>
      </c>
      <c r="B1347">
        <v>30</v>
      </c>
      <c r="D1347">
        <f t="shared" si="60"/>
        <v>68</v>
      </c>
      <c r="E1347" t="str">
        <f t="shared" si="61"/>
        <v>Nógrád Megyei SZC Táncsics Mihály Technikum Kereskedelem</v>
      </c>
      <c r="F1347">
        <f t="shared" si="62"/>
        <v>30</v>
      </c>
    </row>
    <row r="1348" spans="1:6" x14ac:dyDescent="0.35">
      <c r="A1348" t="s">
        <v>2480</v>
      </c>
      <c r="B1348">
        <v>133</v>
      </c>
      <c r="D1348">
        <f t="shared" ref="D1348:D1411" si="63">LEN(A1348)</f>
        <v>85</v>
      </c>
      <c r="E1348" t="str">
        <f t="shared" ref="E1348:E1411" si="64">LEFT(A1348,D1348-12)</f>
        <v>Nógrád Megyei SZC Táncsics Mihály Technikum Közlekedés és szállítmányozás</v>
      </c>
      <c r="F1348">
        <f t="shared" ref="F1348:F1411" si="65">B1348</f>
        <v>133</v>
      </c>
    </row>
    <row r="1349" spans="1:6" x14ac:dyDescent="0.35">
      <c r="A1349" t="s">
        <v>2481</v>
      </c>
      <c r="B1349">
        <v>148</v>
      </c>
      <c r="D1349">
        <f t="shared" si="63"/>
        <v>76</v>
      </c>
      <c r="E1349" t="str">
        <f t="shared" si="64"/>
        <v>Nógrád Megyei SZC Táncsics Mihály Technikum Turizmus-vendéglátás</v>
      </c>
      <c r="F1349">
        <f t="shared" si="65"/>
        <v>148</v>
      </c>
    </row>
    <row r="1350" spans="1:6" x14ac:dyDescent="0.35">
      <c r="A1350" t="s">
        <v>2482</v>
      </c>
      <c r="B1350">
        <v>136</v>
      </c>
      <c r="D1350">
        <f t="shared" si="63"/>
        <v>101</v>
      </c>
      <c r="E1350" t="str">
        <f t="shared" si="64"/>
        <v>Nyíregyházi SZC Bánki Donát Műszaki Technikum és Kollégium Elektronika és elektrotechnika</v>
      </c>
      <c r="F1350">
        <f t="shared" si="65"/>
        <v>136</v>
      </c>
    </row>
    <row r="1351" spans="1:6" x14ac:dyDescent="0.35">
      <c r="A1351" t="s">
        <v>2483</v>
      </c>
      <c r="B1351">
        <v>185</v>
      </c>
      <c r="D1351">
        <f t="shared" si="63"/>
        <v>79</v>
      </c>
      <c r="E1351" t="str">
        <f t="shared" si="64"/>
        <v>Nyíregyházi SZC Bánki Donát Műszaki Technikum és Kollégium Gépészet</v>
      </c>
      <c r="F1351">
        <f t="shared" si="65"/>
        <v>185</v>
      </c>
    </row>
    <row r="1352" spans="1:6" x14ac:dyDescent="0.35">
      <c r="A1352" t="s">
        <v>2484</v>
      </c>
      <c r="B1352">
        <v>463</v>
      </c>
      <c r="D1352">
        <f t="shared" si="63"/>
        <v>104</v>
      </c>
      <c r="E1352" t="str">
        <f t="shared" si="64"/>
        <v>Nyíregyházi SZC Bánki Donát Műszaki Technikum és Kollégium Specializált gép- és járműgyártás</v>
      </c>
      <c r="F1352">
        <f t="shared" si="65"/>
        <v>463</v>
      </c>
    </row>
    <row r="1353" spans="1:6" x14ac:dyDescent="0.35">
      <c r="A1353" t="s">
        <v>2485</v>
      </c>
      <c r="B1353">
        <v>46</v>
      </c>
      <c r="D1353">
        <f t="shared" si="63"/>
        <v>65</v>
      </c>
      <c r="E1353" t="str">
        <f t="shared" si="64"/>
        <v>Nyíregyházi SZC Bencs László Szakképző Iskola Előkész</v>
      </c>
      <c r="F1353">
        <f t="shared" si="65"/>
        <v>46</v>
      </c>
    </row>
    <row r="1354" spans="1:6" x14ac:dyDescent="0.35">
      <c r="A1354" t="s">
        <v>2486</v>
      </c>
      <c r="B1354">
        <v>47</v>
      </c>
      <c r="D1354">
        <f t="shared" si="63"/>
        <v>67</v>
      </c>
      <c r="E1354" t="str">
        <f t="shared" si="64"/>
        <v>Nyíregyházi SZC Bencs László Szakképző Iskola Építőipar</v>
      </c>
      <c r="F1354">
        <f t="shared" si="65"/>
        <v>47</v>
      </c>
    </row>
    <row r="1355" spans="1:6" x14ac:dyDescent="0.35">
      <c r="A1355" t="s">
        <v>2487</v>
      </c>
      <c r="B1355">
        <v>23</v>
      </c>
      <c r="D1355">
        <f t="shared" si="63"/>
        <v>70</v>
      </c>
      <c r="E1355" t="str">
        <f t="shared" si="64"/>
        <v>Nyíregyházi SZC Bencs László Szakképző Iskola Kereskedelem</v>
      </c>
      <c r="F1355">
        <f t="shared" si="65"/>
        <v>23</v>
      </c>
    </row>
    <row r="1356" spans="1:6" x14ac:dyDescent="0.35">
      <c r="A1356" t="s">
        <v>2488</v>
      </c>
      <c r="B1356">
        <v>41</v>
      </c>
      <c r="D1356">
        <f t="shared" si="63"/>
        <v>78</v>
      </c>
      <c r="E1356" t="str">
        <f t="shared" si="64"/>
        <v>Nyíregyházi SZC Bencs László Szakképző Iskola Turizmus-vendéglátás</v>
      </c>
      <c r="F1356">
        <f t="shared" si="65"/>
        <v>41</v>
      </c>
    </row>
    <row r="1357" spans="1:6" x14ac:dyDescent="0.35">
      <c r="A1357" t="s">
        <v>2489</v>
      </c>
      <c r="B1357">
        <v>123</v>
      </c>
      <c r="D1357">
        <f t="shared" si="63"/>
        <v>82</v>
      </c>
      <c r="E1357" t="str">
        <f t="shared" si="64"/>
        <v>Nyíregyházi SZC Inczédy György Szakképző Iskola és Kollégium Építőipar</v>
      </c>
      <c r="F1357">
        <f t="shared" si="65"/>
        <v>123</v>
      </c>
    </row>
    <row r="1358" spans="1:6" x14ac:dyDescent="0.35">
      <c r="A1358" t="s">
        <v>2490</v>
      </c>
      <c r="B1358">
        <v>68</v>
      </c>
      <c r="D1358">
        <f t="shared" si="63"/>
        <v>87</v>
      </c>
      <c r="E1358" t="str">
        <f t="shared" si="64"/>
        <v>Nyíregyházi SZC Inczédy György Szakképző Iskola és Kollégium Épületgépészet</v>
      </c>
      <c r="F1358">
        <f t="shared" si="65"/>
        <v>68</v>
      </c>
    </row>
    <row r="1359" spans="1:6" x14ac:dyDescent="0.35">
      <c r="A1359" t="s">
        <v>2491</v>
      </c>
      <c r="B1359">
        <v>141</v>
      </c>
      <c r="D1359">
        <f t="shared" si="63"/>
        <v>81</v>
      </c>
      <c r="E1359" t="str">
        <f t="shared" si="64"/>
        <v>Nyíregyházi SZC Inczédy György Szakképző Iskola és Kollégium Gépészet</v>
      </c>
      <c r="F1359">
        <f t="shared" si="65"/>
        <v>141</v>
      </c>
    </row>
    <row r="1360" spans="1:6" x14ac:dyDescent="0.35">
      <c r="A1360" t="s">
        <v>2492</v>
      </c>
      <c r="B1360">
        <v>117</v>
      </c>
      <c r="D1360">
        <f t="shared" si="63"/>
        <v>97</v>
      </c>
      <c r="E1360" t="str">
        <f t="shared" si="64"/>
        <v>Nyíregyházi SZC Inczédy György Szakképző Iskola és Kollégium Informatika és távközlés</v>
      </c>
      <c r="F1360">
        <f t="shared" si="65"/>
        <v>117</v>
      </c>
    </row>
    <row r="1361" spans="1:6" x14ac:dyDescent="0.35">
      <c r="A1361" t="s">
        <v>2493</v>
      </c>
      <c r="B1361">
        <v>87</v>
      </c>
      <c r="D1361">
        <f t="shared" si="63"/>
        <v>102</v>
      </c>
      <c r="E1361" t="str">
        <f t="shared" si="64"/>
        <v>Nyíregyházi SZC Inczédy György Szakképző Iskola és Kollégium Közlekedés és szállítmányozás</v>
      </c>
      <c r="F1361">
        <f t="shared" si="65"/>
        <v>87</v>
      </c>
    </row>
    <row r="1362" spans="1:6" x14ac:dyDescent="0.35">
      <c r="A1362" t="s">
        <v>2494</v>
      </c>
      <c r="B1362">
        <v>79</v>
      </c>
      <c r="D1362">
        <f t="shared" si="63"/>
        <v>106</v>
      </c>
      <c r="E1362" t="str">
        <f t="shared" si="64"/>
        <v>Nyíregyházi SZC Inczédy György Szakképző Iskola és Kollégium Specializált gép- és járműgyártás</v>
      </c>
      <c r="F1362">
        <f t="shared" si="65"/>
        <v>79</v>
      </c>
    </row>
    <row r="1363" spans="1:6" x14ac:dyDescent="0.35">
      <c r="A1363" t="s">
        <v>2495</v>
      </c>
      <c r="B1363">
        <v>67</v>
      </c>
      <c r="D1363">
        <f t="shared" si="63"/>
        <v>78</v>
      </c>
      <c r="E1363" t="str">
        <f t="shared" si="64"/>
        <v>Nyíregyházi SZC Inczédy György Szakképző Iskola és Kollégium Sport</v>
      </c>
      <c r="F1363">
        <f t="shared" si="65"/>
        <v>67</v>
      </c>
    </row>
    <row r="1364" spans="1:6" x14ac:dyDescent="0.35">
      <c r="A1364" t="s">
        <v>2496</v>
      </c>
      <c r="B1364">
        <v>328</v>
      </c>
      <c r="D1364">
        <f t="shared" si="63"/>
        <v>63</v>
      </c>
      <c r="E1364" t="str">
        <f t="shared" si="64"/>
        <v>Nyíregyházi SZC Sipkay Barna Technikum Kereskedelem</v>
      </c>
      <c r="F1364">
        <f t="shared" si="65"/>
        <v>328</v>
      </c>
    </row>
    <row r="1365" spans="1:6" x14ac:dyDescent="0.35">
      <c r="A1365" t="s">
        <v>2497</v>
      </c>
      <c r="B1365">
        <v>529</v>
      </c>
      <c r="D1365">
        <f t="shared" si="63"/>
        <v>71</v>
      </c>
      <c r="E1365" t="str">
        <f t="shared" si="64"/>
        <v>Nyíregyházi SZC Sipkay Barna Technikum Turizmus-vendéglátás</v>
      </c>
      <c r="F1365">
        <f t="shared" si="65"/>
        <v>529</v>
      </c>
    </row>
    <row r="1366" spans="1:6" x14ac:dyDescent="0.35">
      <c r="A1366" t="s">
        <v>2498</v>
      </c>
      <c r="B1366">
        <v>403</v>
      </c>
      <c r="D1366">
        <f t="shared" si="63"/>
        <v>94</v>
      </c>
      <c r="E1366" t="str">
        <f t="shared" si="64"/>
        <v>Nyíregyházi SZC Széchenyi István Technikum és Kollégium Gazdálkodás és menedzsment</v>
      </c>
      <c r="F1366">
        <f t="shared" si="65"/>
        <v>403</v>
      </c>
    </row>
    <row r="1367" spans="1:6" x14ac:dyDescent="0.35">
      <c r="A1367" t="s">
        <v>2499</v>
      </c>
      <c r="B1367">
        <v>257</v>
      </c>
      <c r="D1367">
        <f t="shared" si="63"/>
        <v>92</v>
      </c>
      <c r="E1367" t="str">
        <f t="shared" si="64"/>
        <v>Nyíregyházi SZC Széchenyi István Technikum és Kollégium Informatika és távközlés</v>
      </c>
      <c r="F1367">
        <f t="shared" si="65"/>
        <v>257</v>
      </c>
    </row>
    <row r="1368" spans="1:6" x14ac:dyDescent="0.35">
      <c r="A1368" t="s">
        <v>2500</v>
      </c>
      <c r="B1368">
        <v>22</v>
      </c>
      <c r="D1368">
        <f t="shared" si="63"/>
        <v>73</v>
      </c>
      <c r="E1368" t="str">
        <f t="shared" si="64"/>
        <v>Nyíregyházi SZC Széchenyi István Technikum és Kollégium Sport</v>
      </c>
      <c r="F1368">
        <f t="shared" si="65"/>
        <v>22</v>
      </c>
    </row>
    <row r="1369" spans="1:6" x14ac:dyDescent="0.35">
      <c r="A1369" t="s">
        <v>2501</v>
      </c>
      <c r="B1369">
        <v>17</v>
      </c>
      <c r="D1369">
        <f t="shared" si="63"/>
        <v>79</v>
      </c>
      <c r="E1369" t="str">
        <f t="shared" si="64"/>
        <v>Nyíregyházi SZC Teleki Blanka Szakképző Iskola és Kollégium Előkész</v>
      </c>
      <c r="F1369">
        <f t="shared" si="65"/>
        <v>17</v>
      </c>
    </row>
    <row r="1370" spans="1:6" x14ac:dyDescent="0.35">
      <c r="A1370" t="s">
        <v>2502</v>
      </c>
      <c r="B1370">
        <v>54</v>
      </c>
      <c r="D1370">
        <f t="shared" si="63"/>
        <v>81</v>
      </c>
      <c r="E1370" t="str">
        <f t="shared" si="64"/>
        <v>Nyíregyházi SZC Teleki Blanka Szakképző Iskola és Kollégium Építőipar</v>
      </c>
      <c r="F1370">
        <f t="shared" si="65"/>
        <v>54</v>
      </c>
    </row>
    <row r="1371" spans="1:6" x14ac:dyDescent="0.35">
      <c r="A1371" t="s">
        <v>2503</v>
      </c>
      <c r="B1371">
        <v>20</v>
      </c>
      <c r="D1371">
        <f t="shared" si="63"/>
        <v>80</v>
      </c>
      <c r="E1371" t="str">
        <f t="shared" si="64"/>
        <v>Nyíregyházi SZC Teleki Blanka Szakképző Iskola és Kollégium Gépészet</v>
      </c>
      <c r="F1371">
        <f t="shared" si="65"/>
        <v>20</v>
      </c>
    </row>
    <row r="1372" spans="1:6" x14ac:dyDescent="0.35">
      <c r="A1372" t="s">
        <v>2504</v>
      </c>
      <c r="B1372">
        <v>15</v>
      </c>
      <c r="D1372">
        <f t="shared" si="63"/>
        <v>96</v>
      </c>
      <c r="E1372" t="str">
        <f t="shared" si="64"/>
        <v>Nyíregyházi SZC Teleki Blanka Szakképző Iskola és Kollégium Informatika és távközlés</v>
      </c>
      <c r="F1372">
        <f t="shared" si="65"/>
        <v>15</v>
      </c>
    </row>
    <row r="1373" spans="1:6" x14ac:dyDescent="0.35">
      <c r="A1373" t="s">
        <v>2505</v>
      </c>
      <c r="B1373">
        <v>52</v>
      </c>
      <c r="D1373">
        <f t="shared" si="63"/>
        <v>84</v>
      </c>
      <c r="E1373" t="str">
        <f t="shared" si="64"/>
        <v>Nyíregyházi SZC Teleki Blanka Szakképző Iskola és Kollégium Kereskedelem</v>
      </c>
      <c r="F1373">
        <f t="shared" si="65"/>
        <v>52</v>
      </c>
    </row>
    <row r="1374" spans="1:6" x14ac:dyDescent="0.35">
      <c r="A1374" t="s">
        <v>2506</v>
      </c>
      <c r="B1374">
        <v>27</v>
      </c>
      <c r="D1374">
        <f t="shared" si="63"/>
        <v>101</v>
      </c>
      <c r="E1374" t="str">
        <f t="shared" si="64"/>
        <v>Nyíregyházi SZC Teleki Blanka Szakképző Iskola és Kollégium Közlekedés és szállítmányozás</v>
      </c>
      <c r="F1374">
        <f t="shared" si="65"/>
        <v>27</v>
      </c>
    </row>
    <row r="1375" spans="1:6" x14ac:dyDescent="0.35">
      <c r="A1375" t="s">
        <v>2507</v>
      </c>
      <c r="B1375">
        <v>39</v>
      </c>
      <c r="D1375">
        <f t="shared" si="63"/>
        <v>97</v>
      </c>
      <c r="E1375" t="str">
        <f t="shared" si="64"/>
        <v>Nyíregyházi SZC Teleki Blanka Szakképző Iskola és Kollégium Rendészet és közszolgálat</v>
      </c>
      <c r="F1375">
        <f t="shared" si="65"/>
        <v>39</v>
      </c>
    </row>
    <row r="1376" spans="1:6" x14ac:dyDescent="0.35">
      <c r="A1376" t="s">
        <v>2508</v>
      </c>
      <c r="B1376">
        <v>10</v>
      </c>
      <c r="D1376">
        <f t="shared" si="63"/>
        <v>87</v>
      </c>
      <c r="E1376" t="str">
        <f t="shared" si="64"/>
        <v>Nyíregyházi SZC Tiszavasvári Szakképző Iskola és Kollégium Fa- és bútoripar</v>
      </c>
      <c r="F1376">
        <f t="shared" si="65"/>
        <v>10</v>
      </c>
    </row>
    <row r="1377" spans="1:6" x14ac:dyDescent="0.35">
      <c r="A1377" t="s">
        <v>2509</v>
      </c>
      <c r="B1377">
        <v>157</v>
      </c>
      <c r="D1377">
        <f t="shared" si="63"/>
        <v>79</v>
      </c>
      <c r="E1377" t="str">
        <f t="shared" si="64"/>
        <v>Nyíregyházi SZC Tiszavasvári Szakképző Iskola és Kollégium Gépészet</v>
      </c>
      <c r="F1377">
        <f t="shared" si="65"/>
        <v>157</v>
      </c>
    </row>
    <row r="1378" spans="1:6" x14ac:dyDescent="0.35">
      <c r="A1378" t="s">
        <v>2510</v>
      </c>
      <c r="B1378">
        <v>7</v>
      </c>
      <c r="D1378">
        <f t="shared" si="63"/>
        <v>95</v>
      </c>
      <c r="E1378" t="str">
        <f t="shared" si="64"/>
        <v>Nyíregyházi SZC Tiszavasvári Szakképző Iskola és Kollégium Informatika és távközlés</v>
      </c>
      <c r="F1378">
        <f t="shared" si="65"/>
        <v>7</v>
      </c>
    </row>
    <row r="1379" spans="1:6" x14ac:dyDescent="0.35">
      <c r="A1379" t="s">
        <v>2511</v>
      </c>
      <c r="B1379">
        <v>56</v>
      </c>
      <c r="D1379">
        <f t="shared" si="63"/>
        <v>78</v>
      </c>
      <c r="E1379" t="str">
        <f t="shared" si="64"/>
        <v>Nyíregyházi SZC Tiszavasvári Szakképző Iskola és Kollégium Kreatív</v>
      </c>
      <c r="F1379">
        <f t="shared" si="65"/>
        <v>56</v>
      </c>
    </row>
    <row r="1380" spans="1:6" x14ac:dyDescent="0.35">
      <c r="A1380" t="s">
        <v>2512</v>
      </c>
      <c r="B1380">
        <v>56</v>
      </c>
      <c r="D1380">
        <f t="shared" si="63"/>
        <v>96</v>
      </c>
      <c r="E1380" t="str">
        <f t="shared" si="64"/>
        <v>Nyíregyházi SZC Tiszavasvári Szakképző Iskola és Kollégium Rendészet és közszolgálat</v>
      </c>
      <c r="F1380">
        <f t="shared" si="65"/>
        <v>56</v>
      </c>
    </row>
    <row r="1381" spans="1:6" x14ac:dyDescent="0.35">
      <c r="A1381" t="s">
        <v>2513</v>
      </c>
      <c r="B1381">
        <v>16</v>
      </c>
      <c r="D1381">
        <f t="shared" si="63"/>
        <v>80</v>
      </c>
      <c r="E1381" t="str">
        <f t="shared" si="64"/>
        <v>Nyíregyházi SZC Tiszavasvári Szakképző Iskola és Kollégium Szépészet</v>
      </c>
      <c r="F1381">
        <f t="shared" si="65"/>
        <v>16</v>
      </c>
    </row>
    <row r="1382" spans="1:6" x14ac:dyDescent="0.35">
      <c r="A1382" t="s">
        <v>2514</v>
      </c>
      <c r="B1382">
        <v>36</v>
      </c>
      <c r="D1382">
        <f t="shared" si="63"/>
        <v>80</v>
      </c>
      <c r="E1382" t="str">
        <f t="shared" si="64"/>
        <v>Nyíregyházi SZC Tiszavasvári Szakképző Iskola és Kollégium Szociális</v>
      </c>
      <c r="F1382">
        <f t="shared" si="65"/>
        <v>36</v>
      </c>
    </row>
    <row r="1383" spans="1:6" x14ac:dyDescent="0.35">
      <c r="A1383" t="s">
        <v>2515</v>
      </c>
      <c r="B1383">
        <v>336</v>
      </c>
      <c r="D1383">
        <f t="shared" si="63"/>
        <v>62</v>
      </c>
      <c r="E1383" t="str">
        <f t="shared" si="64"/>
        <v>Nyíregyházi SZC Vásárhelyi Pál Technikum Építőipar</v>
      </c>
      <c r="F1383">
        <f t="shared" si="65"/>
        <v>336</v>
      </c>
    </row>
    <row r="1384" spans="1:6" x14ac:dyDescent="0.35">
      <c r="A1384" t="s">
        <v>2516</v>
      </c>
      <c r="B1384">
        <v>247</v>
      </c>
      <c r="D1384">
        <f t="shared" si="63"/>
        <v>79</v>
      </c>
      <c r="E1384" t="str">
        <f t="shared" si="64"/>
        <v>Nyíregyházi SZC Vásárhelyi Pál Technikum Környezetvédelem és vízügy</v>
      </c>
      <c r="F1384">
        <f t="shared" si="65"/>
        <v>247</v>
      </c>
    </row>
    <row r="1385" spans="1:6" x14ac:dyDescent="0.35">
      <c r="A1385" t="s">
        <v>2517</v>
      </c>
      <c r="B1385">
        <v>132</v>
      </c>
      <c r="D1385">
        <f t="shared" si="63"/>
        <v>99</v>
      </c>
      <c r="E1385" t="str">
        <f t="shared" si="64"/>
        <v>Nyíregyházi SZC Wesselényi Miklós Technikum és Kollégium Elektronika és elektrotechnika</v>
      </c>
      <c r="F1385">
        <f t="shared" si="65"/>
        <v>132</v>
      </c>
    </row>
    <row r="1386" spans="1:6" x14ac:dyDescent="0.35">
      <c r="A1386" t="s">
        <v>2518</v>
      </c>
      <c r="B1386">
        <v>113</v>
      </c>
      <c r="D1386">
        <f t="shared" si="63"/>
        <v>85</v>
      </c>
      <c r="E1386" t="str">
        <f t="shared" si="64"/>
        <v>Nyíregyházi SZC Wesselényi Miklós Technikum és Kollégium Fa- és bútoripar</v>
      </c>
      <c r="F1386">
        <f t="shared" si="65"/>
        <v>113</v>
      </c>
    </row>
    <row r="1387" spans="1:6" x14ac:dyDescent="0.35">
      <c r="A1387" t="s">
        <v>2519</v>
      </c>
      <c r="B1387">
        <v>156</v>
      </c>
      <c r="D1387">
        <f t="shared" si="63"/>
        <v>93</v>
      </c>
      <c r="E1387" t="str">
        <f t="shared" si="64"/>
        <v>Nyíregyházi SZC Wesselényi Miklós Technikum és Kollégium Informatika és távközlés</v>
      </c>
      <c r="F1387">
        <f t="shared" si="65"/>
        <v>156</v>
      </c>
    </row>
    <row r="1388" spans="1:6" x14ac:dyDescent="0.35">
      <c r="A1388" t="s">
        <v>2520</v>
      </c>
      <c r="B1388">
        <v>83</v>
      </c>
      <c r="D1388">
        <f t="shared" si="63"/>
        <v>76</v>
      </c>
      <c r="E1388" t="str">
        <f t="shared" si="64"/>
        <v>Nyíregyházi SZC Wesselényi Miklós Technikum és Kollégium Kreatív</v>
      </c>
      <c r="F1388">
        <f t="shared" si="65"/>
        <v>83</v>
      </c>
    </row>
    <row r="1389" spans="1:6" x14ac:dyDescent="0.35">
      <c r="A1389" t="s">
        <v>2521</v>
      </c>
      <c r="B1389">
        <v>279</v>
      </c>
      <c r="D1389">
        <f t="shared" si="63"/>
        <v>78</v>
      </c>
      <c r="E1389" t="str">
        <f t="shared" si="64"/>
        <v>Nyíregyházi SZC Wesselényi Miklós Technikum és Kollégium Szépészet</v>
      </c>
      <c r="F1389">
        <f t="shared" si="65"/>
        <v>279</v>
      </c>
    </row>
    <row r="1390" spans="1:6" x14ac:dyDescent="0.35">
      <c r="A1390" t="s">
        <v>2522</v>
      </c>
      <c r="B1390">
        <v>36</v>
      </c>
      <c r="D1390">
        <f t="shared" si="63"/>
        <v>77</v>
      </c>
      <c r="E1390" t="str">
        <f t="shared" si="64"/>
        <v>Nyíregyházi SZC Wesselényi Miklós Technikum és Kollégium Vegyipar</v>
      </c>
      <c r="F1390">
        <f t="shared" si="65"/>
        <v>36</v>
      </c>
    </row>
    <row r="1391" spans="1:6" x14ac:dyDescent="0.35">
      <c r="A1391" t="s">
        <v>2523</v>
      </c>
      <c r="B1391">
        <v>282</v>
      </c>
      <c r="D1391">
        <f t="shared" si="63"/>
        <v>71</v>
      </c>
      <c r="E1391" t="str">
        <f t="shared" si="64"/>
        <v>Nyíregyházi SZC Zay Anna Technikum és Kollégium Egészségügy</v>
      </c>
      <c r="F1391">
        <f t="shared" si="65"/>
        <v>282</v>
      </c>
    </row>
    <row r="1392" spans="1:6" x14ac:dyDescent="0.35">
      <c r="A1392" t="s">
        <v>2524</v>
      </c>
      <c r="B1392">
        <v>134</v>
      </c>
      <c r="D1392">
        <f t="shared" si="63"/>
        <v>69</v>
      </c>
      <c r="E1392" t="str">
        <f t="shared" si="64"/>
        <v>Nyíregyházi SZC Zay Anna Technikum és Kollégium Szociális</v>
      </c>
      <c r="F1392">
        <f t="shared" si="65"/>
        <v>134</v>
      </c>
    </row>
    <row r="1393" spans="1:6" x14ac:dyDescent="0.35">
      <c r="A1393" t="s">
        <v>2525</v>
      </c>
      <c r="B1393">
        <v>36</v>
      </c>
      <c r="D1393">
        <f t="shared" si="63"/>
        <v>145</v>
      </c>
      <c r="E1393" t="str">
        <f t="shared" si="64"/>
        <v>Nyitott Ajtó Baptista Szakképző Iskola, Középiskola, Általános Iskola, Óvoda, Szakiskola és Kollégium Edelényi tagintézmény Építőipar</v>
      </c>
      <c r="F1393">
        <f t="shared" si="65"/>
        <v>36</v>
      </c>
    </row>
    <row r="1394" spans="1:6" x14ac:dyDescent="0.35">
      <c r="A1394" t="s">
        <v>2526</v>
      </c>
      <c r="B1394">
        <v>74</v>
      </c>
      <c r="D1394">
        <f t="shared" si="63"/>
        <v>144</v>
      </c>
      <c r="E1394" t="str">
        <f t="shared" si="64"/>
        <v>Nyitott Ajtó Baptista Szakképző Iskola, Középiskola, Általános Iskola, Óvoda, Szakiskola és Kollégium Edelényi tagintézmény Gépészet</v>
      </c>
      <c r="F1394">
        <f t="shared" si="65"/>
        <v>74</v>
      </c>
    </row>
    <row r="1395" spans="1:6" x14ac:dyDescent="0.35">
      <c r="A1395" t="s">
        <v>2527</v>
      </c>
      <c r="B1395">
        <v>67</v>
      </c>
      <c r="D1395">
        <f t="shared" si="63"/>
        <v>143</v>
      </c>
      <c r="E1395" t="str">
        <f t="shared" si="64"/>
        <v>Nyitott Ajtó Baptista Szakképző Iskola, Középiskola, Általános Iskola, Óvoda, Szakiskola és Kollégium Edelényi tagintézmény Kreatív</v>
      </c>
      <c r="F1395">
        <f t="shared" si="65"/>
        <v>67</v>
      </c>
    </row>
    <row r="1396" spans="1:6" x14ac:dyDescent="0.35">
      <c r="A1396" t="s">
        <v>2528</v>
      </c>
      <c r="B1396">
        <v>59</v>
      </c>
      <c r="D1396">
        <f t="shared" si="63"/>
        <v>145</v>
      </c>
      <c r="E1396" t="str">
        <f t="shared" si="64"/>
        <v>Nyitott Ajtó Baptista Szakképző Iskola, Középiskola, Általános Iskola, Óvoda, Szakiskola és Kollégium Edelényi tagintézmény Szociális</v>
      </c>
      <c r="F1396">
        <f t="shared" si="65"/>
        <v>59</v>
      </c>
    </row>
    <row r="1397" spans="1:6" x14ac:dyDescent="0.35">
      <c r="A1397" t="s">
        <v>2529</v>
      </c>
      <c r="B1397">
        <v>5</v>
      </c>
      <c r="D1397">
        <f t="shared" si="63"/>
        <v>125</v>
      </c>
      <c r="E1397" t="str">
        <f t="shared" si="64"/>
        <v>Nyitott Ajtó Baptista Szakképző Iskola, Középiskola, Általános Iskola, Óvoda, Szakiskola és Kollégium Egészségügy</v>
      </c>
      <c r="F1397">
        <f t="shared" si="65"/>
        <v>5</v>
      </c>
    </row>
    <row r="1398" spans="1:6" x14ac:dyDescent="0.35">
      <c r="A1398" t="s">
        <v>2530</v>
      </c>
      <c r="B1398">
        <v>52</v>
      </c>
      <c r="D1398">
        <f t="shared" si="63"/>
        <v>123</v>
      </c>
      <c r="E1398" t="str">
        <f t="shared" si="64"/>
        <v>Nyitott Ajtó Baptista Szakképző Iskola, Középiskola, Általános Iskola, Óvoda, Szakiskola és Kollégium Építőipar</v>
      </c>
      <c r="F1398">
        <f t="shared" si="65"/>
        <v>52</v>
      </c>
    </row>
    <row r="1399" spans="1:6" x14ac:dyDescent="0.35">
      <c r="A1399" t="s">
        <v>2531</v>
      </c>
      <c r="B1399">
        <v>54</v>
      </c>
      <c r="D1399">
        <f t="shared" si="63"/>
        <v>122</v>
      </c>
      <c r="E1399" t="str">
        <f t="shared" si="64"/>
        <v>Nyitott Ajtó Baptista Szakképző Iskola, Középiskola, Általános Iskola, Óvoda, Szakiskola és Kollégium Gépészet</v>
      </c>
      <c r="F1399">
        <f t="shared" si="65"/>
        <v>54</v>
      </c>
    </row>
    <row r="1400" spans="1:6" x14ac:dyDescent="0.35">
      <c r="A1400" t="s">
        <v>2532</v>
      </c>
      <c r="B1400">
        <v>42</v>
      </c>
      <c r="D1400">
        <f t="shared" si="63"/>
        <v>139</v>
      </c>
      <c r="E1400" t="str">
        <f t="shared" si="64"/>
        <v>Nyitott Ajtó Baptista Szakképző Iskola, Középiskola, Általános Iskola, Óvoda, Szakiskola és Kollégium Rendészet és közszolgálat</v>
      </c>
      <c r="F1400">
        <f t="shared" si="65"/>
        <v>42</v>
      </c>
    </row>
    <row r="1401" spans="1:6" x14ac:dyDescent="0.35">
      <c r="A1401" t="s">
        <v>2533</v>
      </c>
      <c r="B1401">
        <v>8</v>
      </c>
      <c r="D1401">
        <f t="shared" si="63"/>
        <v>123</v>
      </c>
      <c r="E1401" t="str">
        <f t="shared" si="64"/>
        <v>Nyitott Ajtó Baptista Szakképző Iskola, Középiskola, Általános Iskola, Óvoda, Szakiskola és Kollégium Szociális</v>
      </c>
      <c r="F1401">
        <f t="shared" si="65"/>
        <v>8</v>
      </c>
    </row>
    <row r="1402" spans="1:6" x14ac:dyDescent="0.35">
      <c r="A1402" t="s">
        <v>2534</v>
      </c>
      <c r="B1402">
        <v>59</v>
      </c>
      <c r="D1402">
        <f t="shared" si="63"/>
        <v>134</v>
      </c>
      <c r="E1402" t="str">
        <f t="shared" si="64"/>
        <v>Nyitott Ajtó Baptista Szakképző Iskola, Középiskola, Általános Iskola, Óvoda, Szakiskola és Kollégium Turizmus-vendéglátás</v>
      </c>
      <c r="F1402">
        <f t="shared" si="65"/>
        <v>59</v>
      </c>
    </row>
    <row r="1403" spans="1:6" x14ac:dyDescent="0.35">
      <c r="A1403" t="s">
        <v>2535</v>
      </c>
      <c r="B1403">
        <v>63</v>
      </c>
      <c r="D1403">
        <f t="shared" si="63"/>
        <v>53</v>
      </c>
      <c r="E1403" t="str">
        <f t="shared" si="64"/>
        <v>Ózdi SZC Bródy Imre Technikum Egészségügy</v>
      </c>
      <c r="F1403">
        <f t="shared" si="65"/>
        <v>63</v>
      </c>
    </row>
    <row r="1404" spans="1:6" x14ac:dyDescent="0.35">
      <c r="A1404" t="s">
        <v>2536</v>
      </c>
      <c r="B1404">
        <v>54</v>
      </c>
      <c r="D1404">
        <f t="shared" si="63"/>
        <v>72</v>
      </c>
      <c r="E1404" t="str">
        <f t="shared" si="64"/>
        <v>Ózdi SZC Bródy Imre Technikum Elektronika és elektrotechnika</v>
      </c>
      <c r="F1404">
        <f t="shared" si="65"/>
        <v>54</v>
      </c>
    </row>
    <row r="1405" spans="1:6" x14ac:dyDescent="0.35">
      <c r="A1405" t="s">
        <v>2537</v>
      </c>
      <c r="B1405">
        <v>60</v>
      </c>
      <c r="D1405">
        <f t="shared" si="63"/>
        <v>66</v>
      </c>
      <c r="E1405" t="str">
        <f t="shared" si="64"/>
        <v>Ózdi SZC Bródy Imre Technikum Informatika és távközlés</v>
      </c>
      <c r="F1405">
        <f t="shared" si="65"/>
        <v>60</v>
      </c>
    </row>
    <row r="1406" spans="1:6" x14ac:dyDescent="0.35">
      <c r="A1406" t="s">
        <v>2538</v>
      </c>
      <c r="B1406">
        <v>23</v>
      </c>
      <c r="D1406">
        <f t="shared" si="63"/>
        <v>72</v>
      </c>
      <c r="E1406" t="str">
        <f t="shared" si="64"/>
        <v>Ózdi SZC Deák Ferenc Technikum és Szakképző Iskola Építőipar</v>
      </c>
      <c r="F1406">
        <f t="shared" si="65"/>
        <v>23</v>
      </c>
    </row>
    <row r="1407" spans="1:6" x14ac:dyDescent="0.35">
      <c r="A1407" t="s">
        <v>2539</v>
      </c>
      <c r="B1407">
        <v>104</v>
      </c>
      <c r="D1407">
        <f t="shared" si="63"/>
        <v>77</v>
      </c>
      <c r="E1407" t="str">
        <f t="shared" si="64"/>
        <v>Ózdi SZC Deák Ferenc Technikum és Szakképző Iskola Épületgépészet</v>
      </c>
      <c r="F1407">
        <f t="shared" si="65"/>
        <v>104</v>
      </c>
    </row>
    <row r="1408" spans="1:6" x14ac:dyDescent="0.35">
      <c r="A1408" t="s">
        <v>2540</v>
      </c>
      <c r="B1408">
        <v>44</v>
      </c>
      <c r="D1408">
        <f t="shared" si="63"/>
        <v>89</v>
      </c>
      <c r="E1408" t="str">
        <f t="shared" si="64"/>
        <v>Ózdi SZC Deák Ferenc Technikum és Szakképző Iskola Gazdálkodás és menedzsment</v>
      </c>
      <c r="F1408">
        <f t="shared" si="65"/>
        <v>44</v>
      </c>
    </row>
    <row r="1409" spans="1:6" x14ac:dyDescent="0.35">
      <c r="A1409" t="s">
        <v>2541</v>
      </c>
      <c r="B1409">
        <v>137</v>
      </c>
      <c r="D1409">
        <f t="shared" si="63"/>
        <v>71</v>
      </c>
      <c r="E1409" t="str">
        <f t="shared" si="64"/>
        <v>Ózdi SZC Deák Ferenc Technikum és Szakképző Iskola Gépészet</v>
      </c>
      <c r="F1409">
        <f t="shared" si="65"/>
        <v>137</v>
      </c>
    </row>
    <row r="1410" spans="1:6" x14ac:dyDescent="0.35">
      <c r="A1410" t="s">
        <v>2542</v>
      </c>
      <c r="B1410">
        <v>3</v>
      </c>
      <c r="D1410">
        <f t="shared" si="63"/>
        <v>92</v>
      </c>
      <c r="E1410" t="str">
        <f t="shared" si="64"/>
        <v>Ózdi SZC Deák Ferenc Technikum és Szakképző Iskola Közlekedés és szállítmányozás</v>
      </c>
      <c r="F1410">
        <f t="shared" si="65"/>
        <v>3</v>
      </c>
    </row>
    <row r="1411" spans="1:6" x14ac:dyDescent="0.35">
      <c r="A1411" t="s">
        <v>2543</v>
      </c>
      <c r="B1411">
        <v>91</v>
      </c>
      <c r="D1411">
        <f t="shared" si="63"/>
        <v>70</v>
      </c>
      <c r="E1411" t="str">
        <f t="shared" si="64"/>
        <v>Ózdi SZC Deák Ferenc Technikum és Szakképző Iskola Kreatív</v>
      </c>
      <c r="F1411">
        <f t="shared" si="65"/>
        <v>91</v>
      </c>
    </row>
    <row r="1412" spans="1:6" x14ac:dyDescent="0.35">
      <c r="A1412" t="s">
        <v>2544</v>
      </c>
      <c r="B1412">
        <v>19</v>
      </c>
      <c r="D1412">
        <f t="shared" ref="D1412:D1475" si="66">LEN(A1412)</f>
        <v>92</v>
      </c>
      <c r="E1412" t="str">
        <f t="shared" ref="E1412:E1475" si="67">LEFT(A1412,D1412-12)</f>
        <v>Ózdi SZC Gábor Áron Technikum és Szakképző Iskola Elektronika és elektrotechnika</v>
      </c>
      <c r="F1412">
        <f t="shared" ref="F1412:F1475" si="68">B1412</f>
        <v>19</v>
      </c>
    </row>
    <row r="1413" spans="1:6" x14ac:dyDescent="0.35">
      <c r="A1413" t="s">
        <v>2545</v>
      </c>
      <c r="B1413">
        <v>7</v>
      </c>
      <c r="D1413">
        <f t="shared" si="66"/>
        <v>69</v>
      </c>
      <c r="E1413" t="str">
        <f t="shared" si="67"/>
        <v>Ózdi SZC Gábor Áron Technikum és Szakképző Iskola Előkész</v>
      </c>
      <c r="F1413">
        <f t="shared" si="68"/>
        <v>7</v>
      </c>
    </row>
    <row r="1414" spans="1:6" x14ac:dyDescent="0.35">
      <c r="A1414" t="s">
        <v>2546</v>
      </c>
      <c r="B1414">
        <v>31</v>
      </c>
      <c r="D1414">
        <f t="shared" si="66"/>
        <v>71</v>
      </c>
      <c r="E1414" t="str">
        <f t="shared" si="67"/>
        <v>Ózdi SZC Gábor Áron Technikum és Szakképző Iskola Építőipar</v>
      </c>
      <c r="F1414">
        <f t="shared" si="68"/>
        <v>31</v>
      </c>
    </row>
    <row r="1415" spans="1:6" x14ac:dyDescent="0.35">
      <c r="A1415" t="s">
        <v>2547</v>
      </c>
      <c r="B1415">
        <v>74</v>
      </c>
      <c r="D1415">
        <f t="shared" si="66"/>
        <v>70</v>
      </c>
      <c r="E1415" t="str">
        <f t="shared" si="67"/>
        <v>Ózdi SZC Gábor Áron Technikum és Szakképző Iskola Gépészet</v>
      </c>
      <c r="F1415">
        <f t="shared" si="68"/>
        <v>74</v>
      </c>
    </row>
    <row r="1416" spans="1:6" x14ac:dyDescent="0.35">
      <c r="A1416" t="s">
        <v>2548</v>
      </c>
      <c r="B1416">
        <v>56</v>
      </c>
      <c r="D1416">
        <f t="shared" si="66"/>
        <v>74</v>
      </c>
      <c r="E1416" t="str">
        <f t="shared" si="67"/>
        <v>Ózdi SZC Gábor Áron Technikum és Szakképző Iskola Kereskedelem</v>
      </c>
      <c r="F1416">
        <f t="shared" si="68"/>
        <v>56</v>
      </c>
    </row>
    <row r="1417" spans="1:6" x14ac:dyDescent="0.35">
      <c r="A1417" t="s">
        <v>2549</v>
      </c>
      <c r="B1417">
        <v>4</v>
      </c>
      <c r="D1417">
        <f t="shared" si="66"/>
        <v>62</v>
      </c>
      <c r="E1417" t="str">
        <f t="shared" si="67"/>
        <v xml:space="preserve">Ózdi SZC Gábor Áron Technikum és Szakképző Iskola </v>
      </c>
      <c r="F1417">
        <f t="shared" si="68"/>
        <v>4</v>
      </c>
    </row>
    <row r="1418" spans="1:6" x14ac:dyDescent="0.35">
      <c r="A1418" t="s">
        <v>2550</v>
      </c>
      <c r="B1418">
        <v>137</v>
      </c>
      <c r="D1418">
        <f t="shared" si="66"/>
        <v>82</v>
      </c>
      <c r="E1418" t="str">
        <f t="shared" si="67"/>
        <v>Ózdi SZC Gábor Áron Technikum és Szakképző Iskola Turizmus-vendéglátás</v>
      </c>
      <c r="F1418">
        <f t="shared" si="68"/>
        <v>137</v>
      </c>
    </row>
    <row r="1419" spans="1:6" x14ac:dyDescent="0.35">
      <c r="A1419" t="s">
        <v>2551</v>
      </c>
      <c r="B1419">
        <v>25</v>
      </c>
      <c r="D1419">
        <f t="shared" si="66"/>
        <v>69</v>
      </c>
      <c r="E1419" t="str">
        <f t="shared" si="67"/>
        <v>Ózdi SZC Pattantyús-Ábrahám Géza Szakképző Iskola Előkész</v>
      </c>
      <c r="F1419">
        <f t="shared" si="68"/>
        <v>25</v>
      </c>
    </row>
    <row r="1420" spans="1:6" x14ac:dyDescent="0.35">
      <c r="A1420" t="s">
        <v>2552</v>
      </c>
      <c r="B1420">
        <v>36</v>
      </c>
      <c r="D1420">
        <f t="shared" si="66"/>
        <v>70</v>
      </c>
      <c r="E1420" t="str">
        <f t="shared" si="67"/>
        <v>Ózdi SZC Pattantyús-Ábrahám Géza Szakképző Iskola Gépészet</v>
      </c>
      <c r="F1420">
        <f t="shared" si="68"/>
        <v>36</v>
      </c>
    </row>
    <row r="1421" spans="1:6" x14ac:dyDescent="0.35">
      <c r="A1421" t="s">
        <v>2553</v>
      </c>
      <c r="B1421">
        <v>50</v>
      </c>
      <c r="D1421">
        <f t="shared" si="66"/>
        <v>71</v>
      </c>
      <c r="E1421" t="str">
        <f t="shared" si="67"/>
        <v>Ózdi SZC Pattantyús-Ábrahám Géza Szakképző Iskola Szociális</v>
      </c>
      <c r="F1421">
        <f t="shared" si="68"/>
        <v>50</v>
      </c>
    </row>
    <row r="1422" spans="1:6" x14ac:dyDescent="0.35">
      <c r="A1422" t="s">
        <v>2554</v>
      </c>
      <c r="B1422">
        <v>42</v>
      </c>
      <c r="D1422">
        <f t="shared" si="66"/>
        <v>87</v>
      </c>
      <c r="E1422" t="str">
        <f t="shared" si="67"/>
        <v>Ózdi SZC Surányi Endre Technikum, Szakképző Iskola és Kollégium Egészségügy</v>
      </c>
      <c r="F1422">
        <f t="shared" si="68"/>
        <v>42</v>
      </c>
    </row>
    <row r="1423" spans="1:6" x14ac:dyDescent="0.35">
      <c r="A1423" t="s">
        <v>2555</v>
      </c>
      <c r="B1423">
        <v>34</v>
      </c>
      <c r="D1423">
        <f t="shared" si="66"/>
        <v>106</v>
      </c>
      <c r="E1423" t="str">
        <f t="shared" si="67"/>
        <v>Ózdi SZC Surányi Endre Technikum, Szakképző Iskola és Kollégium Elektronika és elektrotechnika</v>
      </c>
      <c r="F1423">
        <f t="shared" si="68"/>
        <v>34</v>
      </c>
    </row>
    <row r="1424" spans="1:6" x14ac:dyDescent="0.35">
      <c r="A1424" t="s">
        <v>2556</v>
      </c>
      <c r="B1424">
        <v>38</v>
      </c>
      <c r="D1424">
        <f t="shared" si="66"/>
        <v>84</v>
      </c>
      <c r="E1424" t="str">
        <f t="shared" si="67"/>
        <v>Ózdi SZC Surányi Endre Technikum, Szakképző Iskola és Kollégium Gépészet</v>
      </c>
      <c r="F1424">
        <f t="shared" si="68"/>
        <v>38</v>
      </c>
    </row>
    <row r="1425" spans="1:6" x14ac:dyDescent="0.35">
      <c r="A1425" t="s">
        <v>2557</v>
      </c>
      <c r="B1425">
        <v>54</v>
      </c>
      <c r="D1425">
        <f t="shared" si="66"/>
        <v>88</v>
      </c>
      <c r="E1425" t="str">
        <f t="shared" si="67"/>
        <v>Ózdi SZC Surányi Endre Technikum, Szakképző Iskola és Kollégium Kereskedelem</v>
      </c>
      <c r="F1425">
        <f t="shared" si="68"/>
        <v>54</v>
      </c>
    </row>
    <row r="1426" spans="1:6" x14ac:dyDescent="0.35">
      <c r="A1426" t="s">
        <v>2558</v>
      </c>
      <c r="B1426">
        <v>62</v>
      </c>
      <c r="D1426">
        <f t="shared" si="66"/>
        <v>101</v>
      </c>
      <c r="E1426" t="str">
        <f t="shared" si="67"/>
        <v>Ózdi SZC Surányi Endre Technikum, Szakképző Iskola és Kollégium Rendészet és közszolgálat</v>
      </c>
      <c r="F1426">
        <f t="shared" si="68"/>
        <v>62</v>
      </c>
    </row>
    <row r="1427" spans="1:6" x14ac:dyDescent="0.35">
      <c r="A1427" t="s">
        <v>2559</v>
      </c>
      <c r="B1427">
        <v>106</v>
      </c>
      <c r="D1427">
        <f t="shared" si="66"/>
        <v>109</v>
      </c>
      <c r="E1427" t="str">
        <f t="shared" si="67"/>
        <v>Ózdi SZC Surányi Endre Technikum, Szakképző Iskola és Kollégium Specializált gép- és járműgyártás</v>
      </c>
      <c r="F1427">
        <f t="shared" si="68"/>
        <v>106</v>
      </c>
    </row>
    <row r="1428" spans="1:6" x14ac:dyDescent="0.35">
      <c r="A1428" t="s">
        <v>2560</v>
      </c>
      <c r="B1428">
        <v>75</v>
      </c>
      <c r="D1428">
        <f t="shared" si="66"/>
        <v>85</v>
      </c>
      <c r="E1428" t="str">
        <f t="shared" si="67"/>
        <v>Ózdi SZC Surányi Endre Technikum, Szakképző Iskola és Kollégium Szépészet</v>
      </c>
      <c r="F1428">
        <f t="shared" si="68"/>
        <v>75</v>
      </c>
    </row>
    <row r="1429" spans="1:6" x14ac:dyDescent="0.35">
      <c r="A1429" t="s">
        <v>2561</v>
      </c>
      <c r="B1429">
        <v>5</v>
      </c>
      <c r="D1429">
        <f t="shared" si="66"/>
        <v>85</v>
      </c>
      <c r="E1429" t="str">
        <f t="shared" si="67"/>
        <v>Ózdi SZC Surányi Endre Technikum, Szakképző Iskola és Kollégium Szociális</v>
      </c>
      <c r="F1429">
        <f t="shared" si="68"/>
        <v>5</v>
      </c>
    </row>
    <row r="1430" spans="1:6" x14ac:dyDescent="0.35">
      <c r="A1430" t="s">
        <v>2562</v>
      </c>
      <c r="B1430">
        <v>194</v>
      </c>
      <c r="D1430">
        <f t="shared" si="66"/>
        <v>96</v>
      </c>
      <c r="E1430" t="str">
        <f t="shared" si="67"/>
        <v>Ózdi SZC Surányi Endre Technikum, Szakképző Iskola és Kollégium Turizmus-vendéglátás</v>
      </c>
      <c r="F1430">
        <f t="shared" si="68"/>
        <v>194</v>
      </c>
    </row>
    <row r="1431" spans="1:6" x14ac:dyDescent="0.35">
      <c r="A1431" t="s">
        <v>2563</v>
      </c>
      <c r="B1431">
        <v>41</v>
      </c>
      <c r="D1431">
        <f t="shared" si="66"/>
        <v>95</v>
      </c>
      <c r="E1431" t="str">
        <f t="shared" si="67"/>
        <v>Pápai SZC Acsády Ignác Technikum és Szakképző Iskola Elektronika és elektrotechnika</v>
      </c>
      <c r="F1431">
        <f t="shared" si="68"/>
        <v>41</v>
      </c>
    </row>
    <row r="1432" spans="1:6" x14ac:dyDescent="0.35">
      <c r="A1432" t="s">
        <v>2564</v>
      </c>
      <c r="B1432">
        <v>9</v>
      </c>
      <c r="D1432">
        <f t="shared" si="66"/>
        <v>72</v>
      </c>
      <c r="E1432" t="str">
        <f t="shared" si="67"/>
        <v>Pápai SZC Acsády Ignác Technikum és Szakképző Iskola Előkész</v>
      </c>
      <c r="F1432">
        <f t="shared" si="68"/>
        <v>9</v>
      </c>
    </row>
    <row r="1433" spans="1:6" x14ac:dyDescent="0.35">
      <c r="A1433" t="s">
        <v>2565</v>
      </c>
      <c r="B1433">
        <v>24</v>
      </c>
      <c r="D1433">
        <f t="shared" si="66"/>
        <v>74</v>
      </c>
      <c r="E1433" t="str">
        <f t="shared" si="67"/>
        <v>Pápai SZC Acsády Ignác Technikum és Szakképző Iskola Építőipar</v>
      </c>
      <c r="F1433">
        <f t="shared" si="68"/>
        <v>24</v>
      </c>
    </row>
    <row r="1434" spans="1:6" x14ac:dyDescent="0.35">
      <c r="A1434" t="s">
        <v>2566</v>
      </c>
      <c r="B1434">
        <v>45</v>
      </c>
      <c r="D1434">
        <f t="shared" si="66"/>
        <v>81</v>
      </c>
      <c r="E1434" t="str">
        <f t="shared" si="67"/>
        <v>Pápai SZC Acsády Ignác Technikum és Szakképző Iskola Fa- és bútoripar</v>
      </c>
      <c r="F1434">
        <f t="shared" si="68"/>
        <v>45</v>
      </c>
    </row>
    <row r="1435" spans="1:6" x14ac:dyDescent="0.35">
      <c r="A1435" t="s">
        <v>2567</v>
      </c>
      <c r="B1435">
        <v>37</v>
      </c>
      <c r="D1435">
        <f t="shared" si="66"/>
        <v>73</v>
      </c>
      <c r="E1435" t="str">
        <f t="shared" si="67"/>
        <v>Pápai SZC Acsády Ignác Technikum és Szakképző Iskola Gépészet</v>
      </c>
      <c r="F1435">
        <f t="shared" si="68"/>
        <v>37</v>
      </c>
    </row>
    <row r="1436" spans="1:6" x14ac:dyDescent="0.35">
      <c r="A1436" t="s">
        <v>2568</v>
      </c>
      <c r="B1436">
        <v>61</v>
      </c>
      <c r="D1436">
        <f t="shared" si="66"/>
        <v>77</v>
      </c>
      <c r="E1436" t="str">
        <f t="shared" si="67"/>
        <v>Pápai SZC Acsády Ignác Technikum és Szakképző Iskola Kereskedelem</v>
      </c>
      <c r="F1436">
        <f t="shared" si="68"/>
        <v>61</v>
      </c>
    </row>
    <row r="1437" spans="1:6" x14ac:dyDescent="0.35">
      <c r="A1437" t="s">
        <v>2569</v>
      </c>
      <c r="B1437">
        <v>10</v>
      </c>
      <c r="D1437">
        <f t="shared" si="66"/>
        <v>90</v>
      </c>
      <c r="E1437" t="str">
        <f t="shared" si="67"/>
        <v>Pápai SZC Acsády Ignác Technikum és Szakképző Iskola Rendészet és közszolgálat</v>
      </c>
      <c r="F1437">
        <f t="shared" si="68"/>
        <v>10</v>
      </c>
    </row>
    <row r="1438" spans="1:6" x14ac:dyDescent="0.35">
      <c r="A1438" t="s">
        <v>2570</v>
      </c>
      <c r="B1438">
        <v>94</v>
      </c>
      <c r="D1438">
        <f t="shared" si="66"/>
        <v>98</v>
      </c>
      <c r="E1438" t="str">
        <f t="shared" si="67"/>
        <v>Pápai SZC Acsády Ignác Technikum és Szakképző Iskola Specializált gép- és járműgyártás</v>
      </c>
      <c r="F1438">
        <f t="shared" si="68"/>
        <v>94</v>
      </c>
    </row>
    <row r="1439" spans="1:6" x14ac:dyDescent="0.35">
      <c r="A1439" t="s">
        <v>2571</v>
      </c>
      <c r="B1439">
        <v>6</v>
      </c>
      <c r="D1439">
        <f t="shared" si="66"/>
        <v>74</v>
      </c>
      <c r="E1439" t="str">
        <f t="shared" si="67"/>
        <v>Pápai SZC Acsády Ignác Technikum és Szakképző Iskola Szociális</v>
      </c>
      <c r="F1439">
        <f t="shared" si="68"/>
        <v>6</v>
      </c>
    </row>
    <row r="1440" spans="1:6" x14ac:dyDescent="0.35">
      <c r="A1440" t="s">
        <v>2572</v>
      </c>
      <c r="B1440">
        <v>109</v>
      </c>
      <c r="D1440">
        <f t="shared" si="66"/>
        <v>85</v>
      </c>
      <c r="E1440" t="str">
        <f t="shared" si="67"/>
        <v>Pápai SZC Acsády Ignác Technikum és Szakképző Iskola Turizmus-vendéglátás</v>
      </c>
      <c r="F1440">
        <f t="shared" si="68"/>
        <v>109</v>
      </c>
    </row>
    <row r="1441" spans="1:6" x14ac:dyDescent="0.35">
      <c r="A1441" t="s">
        <v>2573</v>
      </c>
      <c r="B1441">
        <v>59</v>
      </c>
      <c r="D1441">
        <f t="shared" si="66"/>
        <v>105</v>
      </c>
      <c r="E1441" t="str">
        <f t="shared" si="67"/>
        <v>Pápai SZC Faller Jenő Technikum, Szakképző Iskola és Kollégium Elektronika és elektrotechnika</v>
      </c>
      <c r="F1441">
        <f t="shared" si="68"/>
        <v>59</v>
      </c>
    </row>
    <row r="1442" spans="1:6" x14ac:dyDescent="0.35">
      <c r="A1442" t="s">
        <v>2574</v>
      </c>
      <c r="B1442">
        <v>7</v>
      </c>
      <c r="D1442">
        <f t="shared" si="66"/>
        <v>82</v>
      </c>
      <c r="E1442" t="str">
        <f t="shared" si="67"/>
        <v>Pápai SZC Faller Jenő Technikum, Szakképző Iskola és Kollégium Előkész</v>
      </c>
      <c r="F1442">
        <f t="shared" si="68"/>
        <v>7</v>
      </c>
    </row>
    <row r="1443" spans="1:6" x14ac:dyDescent="0.35">
      <c r="A1443" t="s">
        <v>2575</v>
      </c>
      <c r="B1443">
        <v>39</v>
      </c>
      <c r="D1443">
        <f t="shared" si="66"/>
        <v>84</v>
      </c>
      <c r="E1443" t="str">
        <f t="shared" si="67"/>
        <v>Pápai SZC Faller Jenő Technikum, Szakképző Iskola és Kollégium Építőipar</v>
      </c>
      <c r="F1443">
        <f t="shared" si="68"/>
        <v>39</v>
      </c>
    </row>
    <row r="1444" spans="1:6" x14ac:dyDescent="0.35">
      <c r="A1444" t="s">
        <v>2576</v>
      </c>
      <c r="B1444">
        <v>14</v>
      </c>
      <c r="D1444">
        <f t="shared" si="66"/>
        <v>89</v>
      </c>
      <c r="E1444" t="str">
        <f t="shared" si="67"/>
        <v>Pápai SZC Faller Jenő Technikum, Szakképző Iskola és Kollégium Épületgépészet</v>
      </c>
      <c r="F1444">
        <f t="shared" si="68"/>
        <v>14</v>
      </c>
    </row>
    <row r="1445" spans="1:6" x14ac:dyDescent="0.35">
      <c r="A1445" t="s">
        <v>2577</v>
      </c>
      <c r="B1445">
        <v>49</v>
      </c>
      <c r="D1445">
        <f t="shared" si="66"/>
        <v>83</v>
      </c>
      <c r="E1445" t="str">
        <f t="shared" si="67"/>
        <v>Pápai SZC Faller Jenő Technikum, Szakképző Iskola és Kollégium Gépészet</v>
      </c>
      <c r="F1445">
        <f t="shared" si="68"/>
        <v>49</v>
      </c>
    </row>
    <row r="1446" spans="1:6" x14ac:dyDescent="0.35">
      <c r="A1446" t="s">
        <v>2578</v>
      </c>
      <c r="B1446">
        <v>84</v>
      </c>
      <c r="D1446">
        <f t="shared" si="66"/>
        <v>85</v>
      </c>
      <c r="E1446" t="str">
        <f t="shared" si="67"/>
        <v>Pápai SZC Faller Jenő Technikum, Szakképző Iskola és Kollégium Honvédelem</v>
      </c>
      <c r="F1446">
        <f t="shared" si="68"/>
        <v>84</v>
      </c>
    </row>
    <row r="1447" spans="1:6" x14ac:dyDescent="0.35">
      <c r="A1447" t="s">
        <v>2579</v>
      </c>
      <c r="B1447">
        <v>77</v>
      </c>
      <c r="D1447">
        <f t="shared" si="66"/>
        <v>99</v>
      </c>
      <c r="E1447" t="str">
        <f t="shared" si="67"/>
        <v>Pápai SZC Faller Jenő Technikum, Szakképző Iskola és Kollégium Informatika és távközlés</v>
      </c>
      <c r="F1447">
        <f t="shared" si="68"/>
        <v>77</v>
      </c>
    </row>
    <row r="1448" spans="1:6" x14ac:dyDescent="0.35">
      <c r="A1448" t="s">
        <v>2580</v>
      </c>
      <c r="B1448">
        <v>29</v>
      </c>
      <c r="D1448">
        <f t="shared" si="66"/>
        <v>87</v>
      </c>
      <c r="E1448" t="str">
        <f t="shared" si="67"/>
        <v>Pápai SZC Faller Jenő Technikum, Szakképző Iskola és Kollégium Kereskedelem</v>
      </c>
      <c r="F1448">
        <f t="shared" si="68"/>
        <v>29</v>
      </c>
    </row>
    <row r="1449" spans="1:6" x14ac:dyDescent="0.35">
      <c r="A1449" t="s">
        <v>2581</v>
      </c>
      <c r="B1449">
        <v>69</v>
      </c>
      <c r="D1449">
        <f t="shared" si="66"/>
        <v>104</v>
      </c>
      <c r="E1449" t="str">
        <f t="shared" si="67"/>
        <v>Pápai SZC Faller Jenő Technikum, Szakképző Iskola és Kollégium Közlekedés és szállítmányozás</v>
      </c>
      <c r="F1449">
        <f t="shared" si="68"/>
        <v>69</v>
      </c>
    </row>
    <row r="1450" spans="1:6" x14ac:dyDescent="0.35">
      <c r="A1450" t="s">
        <v>2582</v>
      </c>
      <c r="B1450">
        <v>87</v>
      </c>
      <c r="D1450">
        <f t="shared" si="66"/>
        <v>100</v>
      </c>
      <c r="E1450" t="str">
        <f t="shared" si="67"/>
        <v>Pápai SZC Faller Jenő Technikum, Szakképző Iskola és Kollégium Rendészet és közszolgálat</v>
      </c>
      <c r="F1450">
        <f t="shared" si="68"/>
        <v>87</v>
      </c>
    </row>
    <row r="1451" spans="1:6" x14ac:dyDescent="0.35">
      <c r="A1451" t="s">
        <v>2583</v>
      </c>
      <c r="B1451">
        <v>36</v>
      </c>
      <c r="D1451">
        <f t="shared" si="66"/>
        <v>80</v>
      </c>
      <c r="E1451" t="str">
        <f t="shared" si="67"/>
        <v>Pápai SZC Faller Jenő Technikum, Szakképző Iskola és Kollégium Sport</v>
      </c>
      <c r="F1451">
        <f t="shared" si="68"/>
        <v>36</v>
      </c>
    </row>
    <row r="1452" spans="1:6" x14ac:dyDescent="0.35">
      <c r="A1452" t="s">
        <v>2584</v>
      </c>
      <c r="B1452">
        <v>28</v>
      </c>
      <c r="D1452">
        <f t="shared" si="66"/>
        <v>84</v>
      </c>
      <c r="E1452" t="str">
        <f t="shared" si="67"/>
        <v>Pápai SZC Faller Jenő Technikum, Szakképző Iskola és Kollégium Szociális</v>
      </c>
      <c r="F1452">
        <f t="shared" si="68"/>
        <v>28</v>
      </c>
    </row>
    <row r="1453" spans="1:6" x14ac:dyDescent="0.35">
      <c r="A1453" t="s">
        <v>2585</v>
      </c>
      <c r="B1453">
        <v>72</v>
      </c>
      <c r="D1453">
        <f t="shared" si="66"/>
        <v>95</v>
      </c>
      <c r="E1453" t="str">
        <f t="shared" si="67"/>
        <v>Pápai SZC Faller Jenő Technikum, Szakképző Iskola és Kollégium Turizmus-vendéglátás</v>
      </c>
      <c r="F1453">
        <f t="shared" si="68"/>
        <v>72</v>
      </c>
    </row>
    <row r="1454" spans="1:6" x14ac:dyDescent="0.35">
      <c r="A1454" t="s">
        <v>2586</v>
      </c>
      <c r="B1454">
        <v>243</v>
      </c>
      <c r="D1454">
        <f t="shared" si="66"/>
        <v>94</v>
      </c>
      <c r="E1454" t="str">
        <f t="shared" si="67"/>
        <v>Pápai SZC Jókai Mór Közgazdasági Technikum és Kollégium Gazdálkodás és menedzsment</v>
      </c>
      <c r="F1454">
        <f t="shared" si="68"/>
        <v>243</v>
      </c>
    </row>
    <row r="1455" spans="1:6" x14ac:dyDescent="0.35">
      <c r="A1455" t="s">
        <v>2587</v>
      </c>
      <c r="B1455">
        <v>15</v>
      </c>
      <c r="D1455">
        <f t="shared" si="66"/>
        <v>80</v>
      </c>
      <c r="E1455" t="str">
        <f t="shared" si="67"/>
        <v>Pápai SZC Jókai Mór Közgazdasági Technikum és Kollégium Kereskedelem</v>
      </c>
      <c r="F1455">
        <f t="shared" si="68"/>
        <v>15</v>
      </c>
    </row>
    <row r="1456" spans="1:6" x14ac:dyDescent="0.35">
      <c r="A1456" t="s">
        <v>2588</v>
      </c>
      <c r="B1456">
        <v>166</v>
      </c>
      <c r="D1456">
        <f t="shared" si="66"/>
        <v>97</v>
      </c>
      <c r="E1456" t="str">
        <f t="shared" si="67"/>
        <v>Pápai SZC Jókai Mór Közgazdasági Technikum és Kollégium Közlekedés és szállítmányozás</v>
      </c>
      <c r="F1456">
        <f t="shared" si="68"/>
        <v>166</v>
      </c>
    </row>
    <row r="1457" spans="1:6" x14ac:dyDescent="0.35">
      <c r="A1457" t="s">
        <v>2589</v>
      </c>
      <c r="B1457">
        <v>6</v>
      </c>
      <c r="D1457">
        <f t="shared" si="66"/>
        <v>72</v>
      </c>
      <c r="E1457" t="str">
        <f t="shared" si="67"/>
        <v>Pápai SZC Reguly Antal Szakképző Iskola és Kollégium Előkész</v>
      </c>
      <c r="F1457">
        <f t="shared" si="68"/>
        <v>6</v>
      </c>
    </row>
    <row r="1458" spans="1:6" x14ac:dyDescent="0.35">
      <c r="A1458" t="s">
        <v>2590</v>
      </c>
      <c r="B1458">
        <v>25</v>
      </c>
      <c r="D1458">
        <f t="shared" si="66"/>
        <v>74</v>
      </c>
      <c r="E1458" t="str">
        <f t="shared" si="67"/>
        <v>Pápai SZC Reguly Antal Szakképző Iskola és Kollégium Építőipar</v>
      </c>
      <c r="F1458">
        <f t="shared" si="68"/>
        <v>25</v>
      </c>
    </row>
    <row r="1459" spans="1:6" x14ac:dyDescent="0.35">
      <c r="A1459" t="s">
        <v>2591</v>
      </c>
      <c r="B1459">
        <v>46</v>
      </c>
      <c r="D1459">
        <f t="shared" si="66"/>
        <v>73</v>
      </c>
      <c r="E1459" t="str">
        <f t="shared" si="67"/>
        <v>Pápai SZC Reguly Antal Szakképző Iskola és Kollégium Gépészet</v>
      </c>
      <c r="F1459">
        <f t="shared" si="68"/>
        <v>46</v>
      </c>
    </row>
    <row r="1460" spans="1:6" x14ac:dyDescent="0.35">
      <c r="A1460" t="s">
        <v>2592</v>
      </c>
      <c r="B1460">
        <v>22</v>
      </c>
      <c r="D1460">
        <f t="shared" si="66"/>
        <v>77</v>
      </c>
      <c r="E1460" t="str">
        <f t="shared" si="67"/>
        <v>Pápai SZC Reguly Antal Szakképző Iskola és Kollégium Kereskedelem</v>
      </c>
      <c r="F1460">
        <f t="shared" si="68"/>
        <v>22</v>
      </c>
    </row>
    <row r="1461" spans="1:6" x14ac:dyDescent="0.35">
      <c r="A1461" t="s">
        <v>2593</v>
      </c>
      <c r="B1461">
        <v>27</v>
      </c>
      <c r="D1461">
        <f t="shared" si="66"/>
        <v>94</v>
      </c>
      <c r="E1461" t="str">
        <f t="shared" si="67"/>
        <v>Pápai SZC Reguly Antal Szakképző Iskola és Kollégium Közlekedés és szállítmányozás</v>
      </c>
      <c r="F1461">
        <f t="shared" si="68"/>
        <v>27</v>
      </c>
    </row>
    <row r="1462" spans="1:6" x14ac:dyDescent="0.35">
      <c r="A1462" t="s">
        <v>2594</v>
      </c>
      <c r="B1462">
        <v>29</v>
      </c>
      <c r="D1462">
        <f t="shared" si="66"/>
        <v>89</v>
      </c>
      <c r="E1462" t="str">
        <f t="shared" si="67"/>
        <v>Pápai SZC Reguly Antal Szakképző Iskola és Kollégium Mezőgazdaság és erdészet</v>
      </c>
      <c r="F1462">
        <f t="shared" si="68"/>
        <v>29</v>
      </c>
    </row>
    <row r="1463" spans="1:6" x14ac:dyDescent="0.35">
      <c r="A1463" t="s">
        <v>2595</v>
      </c>
      <c r="B1463">
        <v>16</v>
      </c>
      <c r="D1463">
        <f t="shared" si="66"/>
        <v>74</v>
      </c>
      <c r="E1463" t="str">
        <f t="shared" si="67"/>
        <v>Pápai SZC Reguly Antal Szakképző Iskola és Kollégium Szociális</v>
      </c>
      <c r="F1463">
        <f t="shared" si="68"/>
        <v>16</v>
      </c>
    </row>
    <row r="1464" spans="1:6" x14ac:dyDescent="0.35">
      <c r="A1464" t="s">
        <v>2596</v>
      </c>
      <c r="B1464">
        <v>51</v>
      </c>
      <c r="D1464">
        <f t="shared" si="66"/>
        <v>85</v>
      </c>
      <c r="E1464" t="str">
        <f t="shared" si="67"/>
        <v>Pápai SZC Reguly Antal Szakképző Iskola és Kollégium Turizmus-vendéglátás</v>
      </c>
      <c r="F1464">
        <f t="shared" si="68"/>
        <v>51</v>
      </c>
    </row>
    <row r="1465" spans="1:6" x14ac:dyDescent="0.35">
      <c r="A1465" t="s">
        <v>2597</v>
      </c>
      <c r="B1465">
        <v>159</v>
      </c>
      <c r="D1465">
        <f t="shared" si="66"/>
        <v>102</v>
      </c>
      <c r="E1465" t="str">
        <f t="shared" si="67"/>
        <v>Pécsi Tudományegyetem Kelemen Endre Egészségügyi Technikum és Szakképző Iskola Egészségügy</v>
      </c>
      <c r="F1465">
        <f t="shared" si="68"/>
        <v>159</v>
      </c>
    </row>
    <row r="1466" spans="1:6" x14ac:dyDescent="0.35">
      <c r="A1466" t="s">
        <v>2598</v>
      </c>
      <c r="B1466">
        <v>1</v>
      </c>
      <c r="D1466">
        <f t="shared" si="66"/>
        <v>105</v>
      </c>
      <c r="E1466" t="str">
        <f t="shared" si="67"/>
        <v>Pécsi Tudományegyetem Kelemen Endre Egészségügyi Technikum és Szakképző Iskola Élelmiszeripar</v>
      </c>
      <c r="F1466">
        <f t="shared" si="68"/>
        <v>1</v>
      </c>
    </row>
    <row r="1467" spans="1:6" x14ac:dyDescent="0.35">
      <c r="A1467" t="s">
        <v>2599</v>
      </c>
      <c r="B1467">
        <v>37</v>
      </c>
      <c r="D1467">
        <f t="shared" si="66"/>
        <v>100</v>
      </c>
      <c r="E1467" t="str">
        <f t="shared" si="67"/>
        <v>Pécsi Tudományegyetem Kelemen Endre Egészségügyi Technikum és Szakképző Iskola Szociális</v>
      </c>
      <c r="F1467">
        <f t="shared" si="68"/>
        <v>37</v>
      </c>
    </row>
    <row r="1468" spans="1:6" x14ac:dyDescent="0.35">
      <c r="A1468" t="s">
        <v>2600</v>
      </c>
      <c r="B1468">
        <v>187</v>
      </c>
      <c r="D1468">
        <f t="shared" si="66"/>
        <v>109</v>
      </c>
      <c r="E1468" t="str">
        <f t="shared" si="67"/>
        <v>Pécsi Tudományegyetem Szent-Györgyi Albert Egészségügyi Technikum és Szakképző Iskola Egészségügy</v>
      </c>
      <c r="F1468">
        <f t="shared" si="68"/>
        <v>187</v>
      </c>
    </row>
    <row r="1469" spans="1:6" x14ac:dyDescent="0.35">
      <c r="A1469" t="s">
        <v>2601</v>
      </c>
      <c r="B1469">
        <v>71</v>
      </c>
      <c r="D1469">
        <f t="shared" si="66"/>
        <v>107</v>
      </c>
      <c r="E1469" t="str">
        <f t="shared" si="67"/>
        <v>Pécsi Tudományegyetem Szent-Györgyi Albert Egészségügyi Technikum és Szakképző Iskola Szociális</v>
      </c>
      <c r="F1469">
        <f t="shared" si="68"/>
        <v>71</v>
      </c>
    </row>
    <row r="1470" spans="1:6" x14ac:dyDescent="0.35">
      <c r="A1470" t="s">
        <v>2602</v>
      </c>
      <c r="B1470">
        <v>175</v>
      </c>
      <c r="D1470">
        <f t="shared" si="66"/>
        <v>108</v>
      </c>
      <c r="E1470" t="str">
        <f t="shared" si="67"/>
        <v>Pécsi Tudományegyetem Szigeti-Gyula János Egészségügyi Technikum és Szakképző Iskola Egészségügy</v>
      </c>
      <c r="F1470">
        <f t="shared" si="68"/>
        <v>175</v>
      </c>
    </row>
    <row r="1471" spans="1:6" x14ac:dyDescent="0.35">
      <c r="A1471" t="s">
        <v>2603</v>
      </c>
      <c r="B1471">
        <v>85</v>
      </c>
      <c r="D1471">
        <f t="shared" si="66"/>
        <v>106</v>
      </c>
      <c r="E1471" t="str">
        <f t="shared" si="67"/>
        <v>Pécsi Tudományegyetem Szigeti-Gyula János Egészségügyi Technikum és Szakképző Iskola Szociális</v>
      </c>
      <c r="F1471">
        <f t="shared" si="68"/>
        <v>85</v>
      </c>
    </row>
    <row r="1472" spans="1:6" x14ac:dyDescent="0.35">
      <c r="A1472" t="s">
        <v>2604</v>
      </c>
      <c r="B1472">
        <v>403</v>
      </c>
      <c r="D1472">
        <f t="shared" si="66"/>
        <v>101</v>
      </c>
      <c r="E1472" t="str">
        <f t="shared" si="67"/>
        <v>Pécsi Tudományegyetem Szociális és Egészségügyi Technikum és Szakképző Iskola Egészségügy</v>
      </c>
      <c r="F1472">
        <f t="shared" si="68"/>
        <v>403</v>
      </c>
    </row>
    <row r="1473" spans="1:6" x14ac:dyDescent="0.35">
      <c r="A1473" t="s">
        <v>2605</v>
      </c>
      <c r="B1473">
        <v>42</v>
      </c>
      <c r="D1473">
        <f t="shared" si="66"/>
        <v>111</v>
      </c>
      <c r="E1473" t="str">
        <f t="shared" si="67"/>
        <v>Pécsi Tudományegyetem Szociális és Egészségügyi Technikum és Szakképző Iskola Egészségügyi technika</v>
      </c>
      <c r="F1473">
        <f t="shared" si="68"/>
        <v>42</v>
      </c>
    </row>
    <row r="1474" spans="1:6" x14ac:dyDescent="0.35">
      <c r="A1474" t="s">
        <v>2606</v>
      </c>
      <c r="B1474">
        <v>66</v>
      </c>
      <c r="D1474">
        <f t="shared" si="66"/>
        <v>95</v>
      </c>
      <c r="E1474" t="str">
        <f t="shared" si="67"/>
        <v>Pécsi Tudományegyetem Szociális és Egészségügyi Technikum és Szakképző Iskola Sport</v>
      </c>
      <c r="F1474">
        <f t="shared" si="68"/>
        <v>66</v>
      </c>
    </row>
    <row r="1475" spans="1:6" x14ac:dyDescent="0.35">
      <c r="A1475" t="s">
        <v>2607</v>
      </c>
      <c r="B1475">
        <v>43</v>
      </c>
      <c r="D1475">
        <f t="shared" si="66"/>
        <v>99</v>
      </c>
      <c r="E1475" t="str">
        <f t="shared" si="67"/>
        <v>Pécsi Tudományegyetem Szociális és Egészségügyi Technikum és Szakképző Iskola Szociális</v>
      </c>
      <c r="F1475">
        <f t="shared" si="68"/>
        <v>43</v>
      </c>
    </row>
    <row r="1476" spans="1:6" x14ac:dyDescent="0.35">
      <c r="A1476" t="s">
        <v>2608</v>
      </c>
      <c r="B1476">
        <v>24</v>
      </c>
      <c r="D1476">
        <f t="shared" ref="D1476:D1539" si="69">LEN(A1476)</f>
        <v>114</v>
      </c>
      <c r="E1476" t="str">
        <f t="shared" ref="E1476:E1539" si="70">LEFT(A1476,D1476-12)</f>
        <v>Pétfürdői Kolping Katolikus Szakképző Iskola, Szakiskola, Általános Iskola és Kollégium Élelmiszeripar</v>
      </c>
      <c r="F1476">
        <f t="shared" ref="F1476:F1539" si="71">B1476</f>
        <v>24</v>
      </c>
    </row>
    <row r="1477" spans="1:6" x14ac:dyDescent="0.35">
      <c r="A1477" t="s">
        <v>2609</v>
      </c>
      <c r="B1477">
        <v>9</v>
      </c>
      <c r="D1477">
        <f t="shared" si="69"/>
        <v>107</v>
      </c>
      <c r="E1477" t="str">
        <f t="shared" si="70"/>
        <v>Pétfürdői Kolping Katolikus Szakképző Iskola, Szakiskola, Általános Iskola és Kollégium Előkész</v>
      </c>
      <c r="F1477">
        <f t="shared" si="71"/>
        <v>9</v>
      </c>
    </row>
    <row r="1478" spans="1:6" x14ac:dyDescent="0.35">
      <c r="A1478" t="s">
        <v>2610</v>
      </c>
      <c r="B1478">
        <v>34</v>
      </c>
      <c r="D1478">
        <f t="shared" si="69"/>
        <v>109</v>
      </c>
      <c r="E1478" t="str">
        <f t="shared" si="70"/>
        <v>Pétfürdői Kolping Katolikus Szakképző Iskola, Szakiskola, Általános Iskola és Kollégium Építőipar</v>
      </c>
      <c r="F1478">
        <f t="shared" si="71"/>
        <v>34</v>
      </c>
    </row>
    <row r="1479" spans="1:6" x14ac:dyDescent="0.35">
      <c r="A1479" t="s">
        <v>2611</v>
      </c>
      <c r="B1479">
        <v>45</v>
      </c>
      <c r="D1479">
        <f t="shared" si="69"/>
        <v>120</v>
      </c>
      <c r="E1479" t="str">
        <f t="shared" si="70"/>
        <v>Pétfürdői Kolping Katolikus Szakképző Iskola, Szakiskola, Általános Iskola és Kollégium Turizmus-vendéglátás</v>
      </c>
      <c r="F1479">
        <f t="shared" si="71"/>
        <v>45</v>
      </c>
    </row>
    <row r="1480" spans="1:6" x14ac:dyDescent="0.35">
      <c r="A1480" t="s">
        <v>2612</v>
      </c>
      <c r="B1480">
        <v>31</v>
      </c>
      <c r="D1480">
        <f t="shared" si="69"/>
        <v>58</v>
      </c>
      <c r="E1480" t="str">
        <f t="shared" si="70"/>
        <v>Piarista Szakképző Iskola és Kollégium Előkész</v>
      </c>
      <c r="F1480">
        <f t="shared" si="71"/>
        <v>31</v>
      </c>
    </row>
    <row r="1481" spans="1:6" x14ac:dyDescent="0.35">
      <c r="A1481" t="s">
        <v>2613</v>
      </c>
      <c r="B1481">
        <v>23</v>
      </c>
      <c r="D1481">
        <f t="shared" si="69"/>
        <v>60</v>
      </c>
      <c r="E1481" t="str">
        <f t="shared" si="70"/>
        <v>Piarista Szakképző Iskola és Kollégium Építőipar</v>
      </c>
      <c r="F1481">
        <f t="shared" si="71"/>
        <v>23</v>
      </c>
    </row>
    <row r="1482" spans="1:6" x14ac:dyDescent="0.35">
      <c r="A1482" t="s">
        <v>2614</v>
      </c>
      <c r="B1482">
        <v>42</v>
      </c>
      <c r="D1482">
        <f t="shared" si="69"/>
        <v>67</v>
      </c>
      <c r="E1482" t="str">
        <f t="shared" si="70"/>
        <v>Piarista Szakképző Iskola és Kollégium Fa- és bútoripar</v>
      </c>
      <c r="F1482">
        <f t="shared" si="71"/>
        <v>42</v>
      </c>
    </row>
    <row r="1483" spans="1:6" x14ac:dyDescent="0.35">
      <c r="A1483" t="s">
        <v>2615</v>
      </c>
      <c r="B1483">
        <v>21</v>
      </c>
      <c r="D1483">
        <f t="shared" si="69"/>
        <v>59</v>
      </c>
      <c r="E1483" t="str">
        <f t="shared" si="70"/>
        <v>Piarista Szakképző Iskola és Kollégium Gépészet</v>
      </c>
      <c r="F1483">
        <f t="shared" si="71"/>
        <v>21</v>
      </c>
    </row>
    <row r="1484" spans="1:6" x14ac:dyDescent="0.35">
      <c r="A1484" t="s">
        <v>2616</v>
      </c>
      <c r="B1484">
        <v>22</v>
      </c>
      <c r="D1484">
        <f t="shared" si="69"/>
        <v>84</v>
      </c>
      <c r="E1484" t="str">
        <f t="shared" si="70"/>
        <v>Piarista Szakképző Iskola és Kollégium Specializált gép- és járműgyártás</v>
      </c>
      <c r="F1484">
        <f t="shared" si="71"/>
        <v>22</v>
      </c>
    </row>
    <row r="1485" spans="1:6" x14ac:dyDescent="0.35">
      <c r="A1485" t="s">
        <v>2617</v>
      </c>
      <c r="B1485">
        <v>24</v>
      </c>
      <c r="D1485">
        <f t="shared" si="69"/>
        <v>72</v>
      </c>
      <c r="E1485" t="str">
        <f t="shared" si="70"/>
        <v>Premontrei Szakgimnázium, Technikum és Kollégium Egészségügy</v>
      </c>
      <c r="F1485">
        <f t="shared" si="71"/>
        <v>24</v>
      </c>
    </row>
    <row r="1486" spans="1:6" x14ac:dyDescent="0.35">
      <c r="A1486" t="s">
        <v>2618</v>
      </c>
      <c r="B1486">
        <v>64</v>
      </c>
      <c r="D1486">
        <f t="shared" si="69"/>
        <v>85</v>
      </c>
      <c r="E1486" t="str">
        <f t="shared" si="70"/>
        <v>Premontrei Szakgimnázium, Technikum és Kollégium Informatika és távközlés</v>
      </c>
      <c r="F1486">
        <f t="shared" si="71"/>
        <v>64</v>
      </c>
    </row>
    <row r="1487" spans="1:6" x14ac:dyDescent="0.35">
      <c r="A1487" t="s">
        <v>2619</v>
      </c>
      <c r="B1487">
        <v>81</v>
      </c>
      <c r="D1487">
        <f t="shared" si="69"/>
        <v>157</v>
      </c>
      <c r="E1487" t="str">
        <f t="shared" si="70"/>
        <v>Schola Europa Akadémia Technikum, Gimnázium és Alapfokú Művészeti Iskola a Magyarországi Metodista Egyház fenntartásában Informatika és távközlés</v>
      </c>
      <c r="F1487">
        <f t="shared" si="71"/>
        <v>81</v>
      </c>
    </row>
    <row r="1488" spans="1:6" x14ac:dyDescent="0.35">
      <c r="A1488" t="s">
        <v>2620</v>
      </c>
      <c r="B1488">
        <v>85</v>
      </c>
      <c r="D1488">
        <f t="shared" si="69"/>
        <v>140</v>
      </c>
      <c r="E1488" t="str">
        <f t="shared" si="70"/>
        <v>Schola Europa Akadémia Technikum, Gimnázium és Alapfokú Művészeti Iskola a Magyarországi Metodista Egyház fenntartásában Kreatív</v>
      </c>
      <c r="F1488">
        <f t="shared" si="71"/>
        <v>85</v>
      </c>
    </row>
    <row r="1489" spans="1:6" x14ac:dyDescent="0.35">
      <c r="A1489" t="s">
        <v>2621</v>
      </c>
      <c r="B1489">
        <v>97</v>
      </c>
      <c r="D1489">
        <f t="shared" si="69"/>
        <v>138</v>
      </c>
      <c r="E1489" t="str">
        <f t="shared" si="70"/>
        <v>Schola Europa Akadémia Technikum, Gimnázium és Alapfokú Művészeti Iskola a Magyarországi Metodista Egyház fenntartásában Sport</v>
      </c>
      <c r="F1489">
        <f t="shared" si="71"/>
        <v>97</v>
      </c>
    </row>
    <row r="1490" spans="1:6" x14ac:dyDescent="0.35">
      <c r="A1490" t="s">
        <v>2622</v>
      </c>
      <c r="B1490">
        <v>27</v>
      </c>
      <c r="D1490">
        <f t="shared" si="69"/>
        <v>142</v>
      </c>
      <c r="E1490" t="str">
        <f t="shared" si="70"/>
        <v>Schola Europa Akadémia Technikum, Gimnázium és Alapfokú Művészeti Iskola a Magyarországi Metodista Egyház fenntartásában Szociális</v>
      </c>
      <c r="F1490">
        <f t="shared" si="71"/>
        <v>27</v>
      </c>
    </row>
    <row r="1491" spans="1:6" x14ac:dyDescent="0.35">
      <c r="A1491" t="s">
        <v>2623</v>
      </c>
      <c r="B1491">
        <v>18</v>
      </c>
      <c r="D1491">
        <f t="shared" si="69"/>
        <v>69</v>
      </c>
      <c r="E1491" t="str">
        <f t="shared" si="70"/>
        <v>School of Business Technikum és Szakképző Iskola Gépészet</v>
      </c>
      <c r="F1491">
        <f t="shared" si="71"/>
        <v>18</v>
      </c>
    </row>
    <row r="1492" spans="1:6" x14ac:dyDescent="0.35">
      <c r="A1492" t="s">
        <v>2624</v>
      </c>
      <c r="B1492">
        <v>17</v>
      </c>
      <c r="D1492">
        <f t="shared" si="69"/>
        <v>94</v>
      </c>
      <c r="E1492" t="str">
        <f t="shared" si="70"/>
        <v>School of Business Technikum és Szakképző Iskola Specializált gép- és járműgyártás</v>
      </c>
      <c r="F1492">
        <f t="shared" si="71"/>
        <v>17</v>
      </c>
    </row>
    <row r="1493" spans="1:6" x14ac:dyDescent="0.35">
      <c r="A1493" t="s">
        <v>2625</v>
      </c>
      <c r="B1493">
        <v>270</v>
      </c>
      <c r="D1493">
        <f t="shared" si="69"/>
        <v>84</v>
      </c>
      <c r="E1493" t="str">
        <f t="shared" si="70"/>
        <v>Semmelweis Egyetem Bókay János Többcélú Szakképző Intézménye Egészségügy</v>
      </c>
      <c r="F1493">
        <f t="shared" si="71"/>
        <v>270</v>
      </c>
    </row>
    <row r="1494" spans="1:6" x14ac:dyDescent="0.35">
      <c r="A1494" t="s">
        <v>2626</v>
      </c>
      <c r="B1494">
        <v>113</v>
      </c>
      <c r="D1494">
        <f t="shared" si="69"/>
        <v>78</v>
      </c>
      <c r="E1494" t="str">
        <f t="shared" si="70"/>
        <v>Semmelweis Egyetem Bókay János Többcélú Szakképző Intézménye Sport</v>
      </c>
      <c r="F1494">
        <f t="shared" si="71"/>
        <v>113</v>
      </c>
    </row>
    <row r="1495" spans="1:6" x14ac:dyDescent="0.35">
      <c r="A1495" t="s">
        <v>2627</v>
      </c>
      <c r="B1495">
        <v>113</v>
      </c>
      <c r="D1495">
        <f t="shared" si="69"/>
        <v>90</v>
      </c>
      <c r="E1495" t="str">
        <f t="shared" si="70"/>
        <v>Semmelweis Egyetem Kanizsai Dorottya Többcélú Szakképző Intézménye Egészségügy</v>
      </c>
      <c r="F1495">
        <f t="shared" si="71"/>
        <v>113</v>
      </c>
    </row>
    <row r="1496" spans="1:6" x14ac:dyDescent="0.35">
      <c r="A1496" t="s">
        <v>2628</v>
      </c>
      <c r="B1496">
        <v>34</v>
      </c>
      <c r="D1496">
        <f t="shared" si="69"/>
        <v>88</v>
      </c>
      <c r="E1496" t="str">
        <f t="shared" si="70"/>
        <v>Semmelweis Egyetem Kanizsai Dorottya Többcélú Szakképző Intézménye Szociális</v>
      </c>
      <c r="F1496">
        <f t="shared" si="71"/>
        <v>34</v>
      </c>
    </row>
    <row r="1497" spans="1:6" x14ac:dyDescent="0.35">
      <c r="A1497" t="s">
        <v>2629</v>
      </c>
      <c r="B1497">
        <v>525</v>
      </c>
      <c r="D1497">
        <f t="shared" si="69"/>
        <v>89</v>
      </c>
      <c r="E1497" t="str">
        <f t="shared" si="70"/>
        <v>Semmelweis Egyetem Raoul Wallenberg Többcélú Szakképző Intézménye Egészségügy</v>
      </c>
      <c r="F1497">
        <f t="shared" si="71"/>
        <v>525</v>
      </c>
    </row>
    <row r="1498" spans="1:6" x14ac:dyDescent="0.35">
      <c r="A1498" t="s">
        <v>2630</v>
      </c>
      <c r="B1498">
        <v>217</v>
      </c>
      <c r="D1498">
        <f t="shared" si="69"/>
        <v>87</v>
      </c>
      <c r="E1498" t="str">
        <f t="shared" si="70"/>
        <v>Semmelweis Egyetem Raoul Wallenberg Többcélú Szakképző Intézménye Szociális</v>
      </c>
      <c r="F1498">
        <f t="shared" si="71"/>
        <v>217</v>
      </c>
    </row>
    <row r="1499" spans="1:6" x14ac:dyDescent="0.35">
      <c r="A1499" t="s">
        <v>2631</v>
      </c>
      <c r="B1499">
        <v>167</v>
      </c>
      <c r="D1499">
        <f t="shared" si="69"/>
        <v>89</v>
      </c>
      <c r="E1499" t="str">
        <f t="shared" si="70"/>
        <v>Semmelweis Egyetem Semmelweis Ignác Többcélú Szakképző Intézménye Egészségügy</v>
      </c>
      <c r="F1499">
        <f t="shared" si="71"/>
        <v>167</v>
      </c>
    </row>
    <row r="1500" spans="1:6" x14ac:dyDescent="0.35">
      <c r="A1500" t="s">
        <v>2632</v>
      </c>
      <c r="B1500">
        <v>110</v>
      </c>
      <c r="D1500">
        <f t="shared" si="69"/>
        <v>87</v>
      </c>
      <c r="E1500" t="str">
        <f t="shared" si="70"/>
        <v>Semmelweis Egyetem Semmelweis Ignác Többcélú Szakképző Intézménye Szociális</v>
      </c>
      <c r="F1500">
        <f t="shared" si="71"/>
        <v>110</v>
      </c>
    </row>
    <row r="1501" spans="1:6" x14ac:dyDescent="0.35">
      <c r="A1501" t="s">
        <v>2633</v>
      </c>
      <c r="B1501">
        <v>55</v>
      </c>
      <c r="D1501">
        <f t="shared" si="69"/>
        <v>98</v>
      </c>
      <c r="E1501" t="str">
        <f t="shared" si="70"/>
        <v>Siófoki SZC Bacsák György Technikum és Szakképző Iskola Elektronika és elektrotechnika</v>
      </c>
      <c r="F1501">
        <f t="shared" si="71"/>
        <v>55</v>
      </c>
    </row>
    <row r="1502" spans="1:6" x14ac:dyDescent="0.35">
      <c r="A1502" t="s">
        <v>2634</v>
      </c>
      <c r="B1502">
        <v>48</v>
      </c>
      <c r="D1502">
        <f t="shared" si="69"/>
        <v>77</v>
      </c>
      <c r="E1502" t="str">
        <f t="shared" si="70"/>
        <v>Siófoki SZC Bacsák György Technikum és Szakképző Iskola Építőipar</v>
      </c>
      <c r="F1502">
        <f t="shared" si="71"/>
        <v>48</v>
      </c>
    </row>
    <row r="1503" spans="1:6" x14ac:dyDescent="0.35">
      <c r="A1503" t="s">
        <v>2635</v>
      </c>
      <c r="B1503">
        <v>8</v>
      </c>
      <c r="D1503">
        <f t="shared" si="69"/>
        <v>94</v>
      </c>
      <c r="E1503" t="str">
        <f t="shared" si="70"/>
        <v>Siófoki SZC Bacsák György Technikum és Szakképző Iskola Gazdálkodás és menedzsment</v>
      </c>
      <c r="F1503">
        <f t="shared" si="71"/>
        <v>8</v>
      </c>
    </row>
    <row r="1504" spans="1:6" x14ac:dyDescent="0.35">
      <c r="A1504" t="s">
        <v>2636</v>
      </c>
      <c r="B1504">
        <v>13</v>
      </c>
      <c r="D1504">
        <f t="shared" si="69"/>
        <v>76</v>
      </c>
      <c r="E1504" t="str">
        <f t="shared" si="70"/>
        <v>Siófoki SZC Bacsák György Technikum és Szakképző Iskola Gépészet</v>
      </c>
      <c r="F1504">
        <f t="shared" si="71"/>
        <v>13</v>
      </c>
    </row>
    <row r="1505" spans="1:6" x14ac:dyDescent="0.35">
      <c r="A1505" t="s">
        <v>2637</v>
      </c>
      <c r="B1505">
        <v>41</v>
      </c>
      <c r="D1505">
        <f t="shared" si="69"/>
        <v>80</v>
      </c>
      <c r="E1505" t="str">
        <f t="shared" si="70"/>
        <v>Siófoki SZC Bacsák György Technikum és Szakképző Iskola Kereskedelem</v>
      </c>
      <c r="F1505">
        <f t="shared" si="71"/>
        <v>41</v>
      </c>
    </row>
    <row r="1506" spans="1:6" x14ac:dyDescent="0.35">
      <c r="A1506" t="s">
        <v>2638</v>
      </c>
      <c r="B1506">
        <v>6</v>
      </c>
      <c r="D1506">
        <f t="shared" si="69"/>
        <v>59</v>
      </c>
      <c r="E1506" t="str">
        <f t="shared" si="70"/>
        <v>Siófoki SZC Bacsák György Technikum és Szakképz</v>
      </c>
      <c r="F1506">
        <f t="shared" si="71"/>
        <v>6</v>
      </c>
    </row>
    <row r="1507" spans="1:6" x14ac:dyDescent="0.35">
      <c r="A1507" t="s">
        <v>2639</v>
      </c>
      <c r="B1507">
        <v>63</v>
      </c>
      <c r="D1507">
        <f t="shared" si="69"/>
        <v>93</v>
      </c>
      <c r="E1507" t="str">
        <f t="shared" si="70"/>
        <v>Siófoki SZC Bacsák György Technikum és Szakképző Iskola Rendészet és közszolgálat</v>
      </c>
      <c r="F1507">
        <f t="shared" si="71"/>
        <v>63</v>
      </c>
    </row>
    <row r="1508" spans="1:6" x14ac:dyDescent="0.35">
      <c r="A1508" t="s">
        <v>2640</v>
      </c>
      <c r="B1508">
        <v>23</v>
      </c>
      <c r="D1508">
        <f t="shared" si="69"/>
        <v>88</v>
      </c>
      <c r="E1508" t="str">
        <f t="shared" si="70"/>
        <v>Siófoki SZC Bacsák György Technikum és Szakképző Iskola Turizmus-vendéglátás</v>
      </c>
      <c r="F1508">
        <f t="shared" si="71"/>
        <v>23</v>
      </c>
    </row>
    <row r="1509" spans="1:6" x14ac:dyDescent="0.35">
      <c r="A1509" t="s">
        <v>2641</v>
      </c>
      <c r="B1509">
        <v>31</v>
      </c>
      <c r="D1509">
        <f t="shared" si="69"/>
        <v>78</v>
      </c>
      <c r="E1509" t="str">
        <f t="shared" si="70"/>
        <v>Siófoki SZC Baross Gábor Technikum és Szakképző Iskola Egészségügy</v>
      </c>
      <c r="F1509">
        <f t="shared" si="71"/>
        <v>31</v>
      </c>
    </row>
    <row r="1510" spans="1:6" x14ac:dyDescent="0.35">
      <c r="A1510" t="s">
        <v>2642</v>
      </c>
      <c r="B1510">
        <v>13</v>
      </c>
      <c r="D1510">
        <f t="shared" si="69"/>
        <v>97</v>
      </c>
      <c r="E1510" t="str">
        <f t="shared" si="70"/>
        <v>Siófoki SZC Baross Gábor Technikum és Szakképző Iskola Elektronika és elektrotechnika</v>
      </c>
      <c r="F1510">
        <f t="shared" si="71"/>
        <v>13</v>
      </c>
    </row>
    <row r="1511" spans="1:6" x14ac:dyDescent="0.35">
      <c r="A1511" t="s">
        <v>2643</v>
      </c>
      <c r="B1511">
        <v>10</v>
      </c>
      <c r="D1511">
        <f t="shared" si="69"/>
        <v>74</v>
      </c>
      <c r="E1511" t="str">
        <f t="shared" si="70"/>
        <v>Siófoki SZC Baross Gábor Technikum és Szakképző Iskola Előkész</v>
      </c>
      <c r="F1511">
        <f t="shared" si="71"/>
        <v>10</v>
      </c>
    </row>
    <row r="1512" spans="1:6" x14ac:dyDescent="0.35">
      <c r="A1512" t="s">
        <v>2644</v>
      </c>
      <c r="B1512">
        <v>29</v>
      </c>
      <c r="D1512">
        <f t="shared" si="69"/>
        <v>76</v>
      </c>
      <c r="E1512" t="str">
        <f t="shared" si="70"/>
        <v>Siófoki SZC Baross Gábor Technikum és Szakképző Iskola Építőipar</v>
      </c>
      <c r="F1512">
        <f t="shared" si="71"/>
        <v>29</v>
      </c>
    </row>
    <row r="1513" spans="1:6" x14ac:dyDescent="0.35">
      <c r="A1513" t="s">
        <v>2645</v>
      </c>
      <c r="B1513">
        <v>147</v>
      </c>
      <c r="D1513">
        <f t="shared" si="69"/>
        <v>81</v>
      </c>
      <c r="E1513" t="str">
        <f t="shared" si="70"/>
        <v>Siófoki SZC Baross Gábor Technikum és Szakképző Iskola Épületgépészet</v>
      </c>
      <c r="F1513">
        <f t="shared" si="71"/>
        <v>147</v>
      </c>
    </row>
    <row r="1514" spans="1:6" x14ac:dyDescent="0.35">
      <c r="A1514" t="s">
        <v>2646</v>
      </c>
      <c r="B1514">
        <v>15</v>
      </c>
      <c r="D1514">
        <f t="shared" si="69"/>
        <v>83</v>
      </c>
      <c r="E1514" t="str">
        <f t="shared" si="70"/>
        <v>Siófoki SZC Baross Gábor Technikum és Szakképző Iskola Fa- és bútoripar</v>
      </c>
      <c r="F1514">
        <f t="shared" si="71"/>
        <v>15</v>
      </c>
    </row>
    <row r="1515" spans="1:6" x14ac:dyDescent="0.35">
      <c r="A1515" t="s">
        <v>2647</v>
      </c>
      <c r="B1515">
        <v>12</v>
      </c>
      <c r="D1515">
        <f t="shared" si="69"/>
        <v>75</v>
      </c>
      <c r="E1515" t="str">
        <f t="shared" si="70"/>
        <v>Siófoki SZC Baross Gábor Technikum és Szakképző Iskola Gépészet</v>
      </c>
      <c r="F1515">
        <f t="shared" si="71"/>
        <v>12</v>
      </c>
    </row>
    <row r="1516" spans="1:6" x14ac:dyDescent="0.35">
      <c r="A1516" t="s">
        <v>2648</v>
      </c>
      <c r="B1516">
        <v>130</v>
      </c>
      <c r="D1516">
        <f t="shared" si="69"/>
        <v>91</v>
      </c>
      <c r="E1516" t="str">
        <f t="shared" si="70"/>
        <v>Siófoki SZC Baross Gábor Technikum és Szakképző Iskola Informatika és távközlés</v>
      </c>
      <c r="F1516">
        <f t="shared" si="71"/>
        <v>130</v>
      </c>
    </row>
    <row r="1517" spans="1:6" x14ac:dyDescent="0.35">
      <c r="A1517" t="s">
        <v>2649</v>
      </c>
      <c r="B1517">
        <v>47</v>
      </c>
      <c r="D1517">
        <f t="shared" si="69"/>
        <v>93</v>
      </c>
      <c r="E1517" t="str">
        <f t="shared" si="70"/>
        <v>Siófoki SZC Baross Gábor Technikum és Szakképző Iskola Környezetvédelem és vízügy</v>
      </c>
      <c r="F1517">
        <f t="shared" si="71"/>
        <v>47</v>
      </c>
    </row>
    <row r="1518" spans="1:6" x14ac:dyDescent="0.35">
      <c r="A1518" t="s">
        <v>2650</v>
      </c>
      <c r="B1518">
        <v>105</v>
      </c>
      <c r="D1518">
        <f t="shared" si="69"/>
        <v>100</v>
      </c>
      <c r="E1518" t="str">
        <f t="shared" si="70"/>
        <v>Siófoki SZC Baross Gábor Technikum és Szakképző Iskola Specializált gép- és járműgyártás</v>
      </c>
      <c r="F1518">
        <f t="shared" si="71"/>
        <v>105</v>
      </c>
    </row>
    <row r="1519" spans="1:6" x14ac:dyDescent="0.35">
      <c r="A1519" t="s">
        <v>2651</v>
      </c>
      <c r="B1519">
        <v>71</v>
      </c>
      <c r="D1519">
        <f t="shared" si="69"/>
        <v>76</v>
      </c>
      <c r="E1519" t="str">
        <f t="shared" si="70"/>
        <v>Siófoki SZC Baross Gábor Technikum és Szakképző Iskola Szépészet</v>
      </c>
      <c r="F1519">
        <f t="shared" si="71"/>
        <v>71</v>
      </c>
    </row>
    <row r="1520" spans="1:6" x14ac:dyDescent="0.35">
      <c r="A1520" t="s">
        <v>2652</v>
      </c>
      <c r="B1520">
        <v>6</v>
      </c>
      <c r="D1520">
        <f t="shared" si="69"/>
        <v>60</v>
      </c>
      <c r="E1520" t="str">
        <f t="shared" si="70"/>
        <v>Siófoki SZC Hikman Béla Szakképző Iskola Előkész</v>
      </c>
      <c r="F1520">
        <f t="shared" si="71"/>
        <v>6</v>
      </c>
    </row>
    <row r="1521" spans="1:6" x14ac:dyDescent="0.35">
      <c r="A1521" t="s">
        <v>2653</v>
      </c>
      <c r="B1521">
        <v>29</v>
      </c>
      <c r="D1521">
        <f t="shared" si="69"/>
        <v>61</v>
      </c>
      <c r="E1521" t="str">
        <f t="shared" si="70"/>
        <v>Siófoki SZC Hikman Béla Szakképző Iskola Gépészet</v>
      </c>
      <c r="F1521">
        <f t="shared" si="71"/>
        <v>29</v>
      </c>
    </row>
    <row r="1522" spans="1:6" x14ac:dyDescent="0.35">
      <c r="A1522" t="s">
        <v>2654</v>
      </c>
      <c r="B1522">
        <v>31</v>
      </c>
      <c r="D1522">
        <f t="shared" si="69"/>
        <v>65</v>
      </c>
      <c r="E1522" t="str">
        <f t="shared" si="70"/>
        <v>Siófoki SZC Hikman Béla Szakképző Iskola Kereskedelem</v>
      </c>
      <c r="F1522">
        <f t="shared" si="71"/>
        <v>31</v>
      </c>
    </row>
    <row r="1523" spans="1:6" x14ac:dyDescent="0.35">
      <c r="A1523" t="s">
        <v>2655</v>
      </c>
      <c r="B1523">
        <v>75</v>
      </c>
      <c r="D1523">
        <f t="shared" si="69"/>
        <v>73</v>
      </c>
      <c r="E1523" t="str">
        <f t="shared" si="70"/>
        <v>Siófoki SZC Hikman Béla Szakképző Iskola Turizmus-vendéglátás</v>
      </c>
      <c r="F1523">
        <f t="shared" si="71"/>
        <v>75</v>
      </c>
    </row>
    <row r="1524" spans="1:6" x14ac:dyDescent="0.35">
      <c r="A1524" t="s">
        <v>2656</v>
      </c>
      <c r="B1524">
        <v>73</v>
      </c>
      <c r="D1524">
        <f t="shared" si="69"/>
        <v>85</v>
      </c>
      <c r="E1524" t="str">
        <f t="shared" si="70"/>
        <v>Siófoki SZC Krúdy Gyula Technikum és Gimnázium Gazdálkodás és menedzsment</v>
      </c>
      <c r="F1524">
        <f t="shared" si="71"/>
        <v>73</v>
      </c>
    </row>
    <row r="1525" spans="1:6" x14ac:dyDescent="0.35">
      <c r="A1525" t="s">
        <v>2657</v>
      </c>
      <c r="B1525">
        <v>54</v>
      </c>
      <c r="D1525">
        <f t="shared" si="69"/>
        <v>71</v>
      </c>
      <c r="E1525" t="str">
        <f t="shared" si="70"/>
        <v>Siófoki SZC Krúdy Gyula Technikum és Gimnázium Kereskedelem</v>
      </c>
      <c r="F1525">
        <f t="shared" si="71"/>
        <v>54</v>
      </c>
    </row>
    <row r="1526" spans="1:6" x14ac:dyDescent="0.35">
      <c r="A1526" t="s">
        <v>2658</v>
      </c>
      <c r="B1526">
        <v>57</v>
      </c>
      <c r="D1526">
        <f t="shared" si="69"/>
        <v>88</v>
      </c>
      <c r="E1526" t="str">
        <f t="shared" si="70"/>
        <v>Siófoki SZC Krúdy Gyula Technikum és Gimnázium Közlekedés és szállítmányozás</v>
      </c>
      <c r="F1526">
        <f t="shared" si="71"/>
        <v>57</v>
      </c>
    </row>
    <row r="1527" spans="1:6" x14ac:dyDescent="0.35">
      <c r="A1527" t="s">
        <v>2659</v>
      </c>
      <c r="B1527">
        <v>332</v>
      </c>
      <c r="D1527">
        <f t="shared" si="69"/>
        <v>79</v>
      </c>
      <c r="E1527" t="str">
        <f t="shared" si="70"/>
        <v>Siófoki SZC Krúdy Gyula Technikum és Gimnázium Turizmus-vendéglátás</v>
      </c>
      <c r="F1527">
        <f t="shared" si="71"/>
        <v>332</v>
      </c>
    </row>
    <row r="1528" spans="1:6" x14ac:dyDescent="0.35">
      <c r="A1528" t="s">
        <v>2660</v>
      </c>
      <c r="B1528">
        <v>1</v>
      </c>
      <c r="D1528">
        <f t="shared" si="69"/>
        <v>67</v>
      </c>
      <c r="E1528" t="str">
        <f t="shared" si="70"/>
        <v>Siófoki SZC Krúdy Gyula Technikum és Gimnázium Vegyipar</v>
      </c>
      <c r="F1528">
        <f t="shared" si="71"/>
        <v>1</v>
      </c>
    </row>
    <row r="1529" spans="1:6" x14ac:dyDescent="0.35">
      <c r="A1529" t="s">
        <v>2661</v>
      </c>
      <c r="B1529">
        <v>26</v>
      </c>
      <c r="D1529">
        <f t="shared" si="69"/>
        <v>76</v>
      </c>
      <c r="E1529" t="str">
        <f t="shared" si="70"/>
        <v>Siófoki SZC Mathiász János Technikum és Gimnázium Élelmiszeripar</v>
      </c>
      <c r="F1529">
        <f t="shared" si="71"/>
        <v>26</v>
      </c>
    </row>
    <row r="1530" spans="1:6" x14ac:dyDescent="0.35">
      <c r="A1530" t="s">
        <v>2662</v>
      </c>
      <c r="B1530">
        <v>13</v>
      </c>
      <c r="D1530">
        <f t="shared" si="69"/>
        <v>69</v>
      </c>
      <c r="E1530" t="str">
        <f t="shared" si="70"/>
        <v>Siófoki SZC Mathiász János Technikum és Gimnázium Előkész</v>
      </c>
      <c r="F1530">
        <f t="shared" si="71"/>
        <v>13</v>
      </c>
    </row>
    <row r="1531" spans="1:6" x14ac:dyDescent="0.35">
      <c r="A1531" t="s">
        <v>2663</v>
      </c>
      <c r="B1531">
        <v>38</v>
      </c>
      <c r="D1531">
        <f t="shared" si="69"/>
        <v>88</v>
      </c>
      <c r="E1531" t="str">
        <f t="shared" si="70"/>
        <v>Siófoki SZC Mathiász János Technikum és Gimnázium Gazdálkodás és menedzsment</v>
      </c>
      <c r="F1531">
        <f t="shared" si="71"/>
        <v>38</v>
      </c>
    </row>
    <row r="1532" spans="1:6" x14ac:dyDescent="0.35">
      <c r="A1532" t="s">
        <v>2664</v>
      </c>
      <c r="B1532">
        <v>151</v>
      </c>
      <c r="D1532">
        <f t="shared" si="69"/>
        <v>86</v>
      </c>
      <c r="E1532" t="str">
        <f t="shared" si="70"/>
        <v>Siófoki SZC Mathiász János Technikum és Gimnázium Informatika és távközlés</v>
      </c>
      <c r="F1532">
        <f t="shared" si="71"/>
        <v>151</v>
      </c>
    </row>
    <row r="1533" spans="1:6" x14ac:dyDescent="0.35">
      <c r="A1533" t="s">
        <v>2665</v>
      </c>
      <c r="B1533">
        <v>30</v>
      </c>
      <c r="D1533">
        <f t="shared" si="69"/>
        <v>86</v>
      </c>
      <c r="E1533" t="str">
        <f t="shared" si="70"/>
        <v>Siófoki SZC Mathiász János Technikum és Gimnázium Mezőgazdaság és erdészet</v>
      </c>
      <c r="F1533">
        <f t="shared" si="71"/>
        <v>30</v>
      </c>
    </row>
    <row r="1534" spans="1:6" x14ac:dyDescent="0.35">
      <c r="A1534" t="s">
        <v>2666</v>
      </c>
      <c r="B1534">
        <v>62</v>
      </c>
      <c r="D1534">
        <f t="shared" si="69"/>
        <v>67</v>
      </c>
      <c r="E1534" t="str">
        <f t="shared" si="70"/>
        <v>Siófoki SZC Mathiász János Technikum és Gimnázium Sport</v>
      </c>
      <c r="F1534">
        <f t="shared" si="71"/>
        <v>62</v>
      </c>
    </row>
    <row r="1535" spans="1:6" x14ac:dyDescent="0.35">
      <c r="A1535" t="s">
        <v>2667</v>
      </c>
      <c r="B1535">
        <v>12</v>
      </c>
      <c r="D1535">
        <f t="shared" si="69"/>
        <v>71</v>
      </c>
      <c r="E1535" t="str">
        <f t="shared" si="70"/>
        <v>Siófoki SZC Mathiász János Technikum és Gimnázium Szociális</v>
      </c>
      <c r="F1535">
        <f t="shared" si="71"/>
        <v>12</v>
      </c>
    </row>
    <row r="1536" spans="1:6" x14ac:dyDescent="0.35">
      <c r="A1536" t="s">
        <v>2668</v>
      </c>
      <c r="B1536">
        <v>22</v>
      </c>
      <c r="D1536">
        <f t="shared" si="69"/>
        <v>63</v>
      </c>
      <c r="E1536" t="str">
        <f t="shared" si="70"/>
        <v>Soproni SZC Berg Gusztáv Szakképző Iskola Építőipar</v>
      </c>
      <c r="F1536">
        <f t="shared" si="71"/>
        <v>22</v>
      </c>
    </row>
    <row r="1537" spans="1:6" x14ac:dyDescent="0.35">
      <c r="A1537" t="s">
        <v>2669</v>
      </c>
      <c r="B1537">
        <v>30</v>
      </c>
      <c r="D1537">
        <f t="shared" si="69"/>
        <v>66</v>
      </c>
      <c r="E1537" t="str">
        <f t="shared" si="70"/>
        <v>Soproni SZC Berg Gusztáv Szakképző Iskola Kereskedelem</v>
      </c>
      <c r="F1537">
        <f t="shared" si="71"/>
        <v>30</v>
      </c>
    </row>
    <row r="1538" spans="1:6" x14ac:dyDescent="0.35">
      <c r="A1538" t="s">
        <v>2670</v>
      </c>
      <c r="B1538">
        <v>19</v>
      </c>
      <c r="D1538">
        <f t="shared" si="69"/>
        <v>74</v>
      </c>
      <c r="E1538" t="str">
        <f t="shared" si="70"/>
        <v>Soproni SZC Berg Gusztáv Szakképző Iskola Turizmus-vendéglátás</v>
      </c>
      <c r="F1538">
        <f t="shared" si="71"/>
        <v>19</v>
      </c>
    </row>
    <row r="1539" spans="1:6" x14ac:dyDescent="0.35">
      <c r="A1539" t="s">
        <v>2671</v>
      </c>
      <c r="B1539">
        <v>225</v>
      </c>
      <c r="D1539">
        <f t="shared" si="69"/>
        <v>104</v>
      </c>
      <c r="E1539" t="str">
        <f t="shared" si="70"/>
        <v>Soproni SZC Fáy András Két Tanítási Nyelvű Közgazdasági Technikum Gazdálkodás és menedzsment</v>
      </c>
      <c r="F1539">
        <f t="shared" si="71"/>
        <v>225</v>
      </c>
    </row>
    <row r="1540" spans="1:6" x14ac:dyDescent="0.35">
      <c r="A1540" t="s">
        <v>2672</v>
      </c>
      <c r="B1540">
        <v>119</v>
      </c>
      <c r="D1540">
        <f t="shared" ref="D1540:D1603" si="72">LEN(A1540)</f>
        <v>107</v>
      </c>
      <c r="E1540" t="str">
        <f t="shared" ref="E1540:E1603" si="73">LEFT(A1540,D1540-12)</f>
        <v>Soproni SZC Fáy András Két Tanítási Nyelvű Közgazdasági Technikum Közlekedés és szállítmányozás</v>
      </c>
      <c r="F1540">
        <f t="shared" ref="F1540:F1603" si="74">B1540</f>
        <v>119</v>
      </c>
    </row>
    <row r="1541" spans="1:6" x14ac:dyDescent="0.35">
      <c r="A1541" t="s">
        <v>2673</v>
      </c>
      <c r="B1541">
        <v>1</v>
      </c>
      <c r="D1541">
        <f t="shared" si="72"/>
        <v>60</v>
      </c>
      <c r="E1541" t="str">
        <f t="shared" si="73"/>
        <v>Soproni SZC Handler Nándor Technikum Egészségügy</v>
      </c>
      <c r="F1541">
        <f t="shared" si="74"/>
        <v>1</v>
      </c>
    </row>
    <row r="1542" spans="1:6" x14ac:dyDescent="0.35">
      <c r="A1542" t="s">
        <v>2674</v>
      </c>
      <c r="B1542">
        <v>142</v>
      </c>
      <c r="D1542">
        <f t="shared" si="72"/>
        <v>58</v>
      </c>
      <c r="E1542" t="str">
        <f t="shared" si="73"/>
        <v>Soproni SZC Handler Nándor Technikum Építőipar</v>
      </c>
      <c r="F1542">
        <f t="shared" si="74"/>
        <v>142</v>
      </c>
    </row>
    <row r="1543" spans="1:6" x14ac:dyDescent="0.35">
      <c r="A1543" t="s">
        <v>2675</v>
      </c>
      <c r="B1543">
        <v>56</v>
      </c>
      <c r="D1543">
        <f t="shared" si="72"/>
        <v>65</v>
      </c>
      <c r="E1543" t="str">
        <f t="shared" si="73"/>
        <v>Soproni SZC Handler Nándor Technikum Fa- és bútoripar</v>
      </c>
      <c r="F1543">
        <f t="shared" si="74"/>
        <v>56</v>
      </c>
    </row>
    <row r="1544" spans="1:6" x14ac:dyDescent="0.35">
      <c r="A1544" t="s">
        <v>2676</v>
      </c>
      <c r="B1544">
        <v>85</v>
      </c>
      <c r="D1544">
        <f t="shared" si="72"/>
        <v>73</v>
      </c>
      <c r="E1544" t="str">
        <f t="shared" si="73"/>
        <v>Soproni SZC Handler Nándor Technikum Informatika és távközlés</v>
      </c>
      <c r="F1544">
        <f t="shared" si="74"/>
        <v>85</v>
      </c>
    </row>
    <row r="1545" spans="1:6" x14ac:dyDescent="0.35">
      <c r="A1545" t="s">
        <v>2677</v>
      </c>
      <c r="B1545">
        <v>150</v>
      </c>
      <c r="D1545">
        <f t="shared" si="72"/>
        <v>56</v>
      </c>
      <c r="E1545" t="str">
        <f t="shared" si="73"/>
        <v>Soproni SZC Handler Nándor Technikum Kreatív</v>
      </c>
      <c r="F1545">
        <f t="shared" si="74"/>
        <v>150</v>
      </c>
    </row>
    <row r="1546" spans="1:6" x14ac:dyDescent="0.35">
      <c r="A1546" t="s">
        <v>2678</v>
      </c>
      <c r="B1546">
        <v>264</v>
      </c>
      <c r="D1546">
        <f t="shared" si="72"/>
        <v>58</v>
      </c>
      <c r="E1546" t="str">
        <f t="shared" si="73"/>
        <v>Soproni SZC Handler Nándor Technikum Szépészet</v>
      </c>
      <c r="F1546">
        <f t="shared" si="74"/>
        <v>264</v>
      </c>
    </row>
    <row r="1547" spans="1:6" x14ac:dyDescent="0.35">
      <c r="A1547" t="s">
        <v>2679</v>
      </c>
      <c r="B1547">
        <v>126</v>
      </c>
      <c r="D1547">
        <f t="shared" si="72"/>
        <v>74</v>
      </c>
      <c r="E1547" t="str">
        <f t="shared" si="73"/>
        <v>Soproni SZC Hunyadi János Technikum Gazdálkodás és menedzsment</v>
      </c>
      <c r="F1547">
        <f t="shared" si="74"/>
        <v>126</v>
      </c>
    </row>
    <row r="1548" spans="1:6" x14ac:dyDescent="0.35">
      <c r="A1548" t="s">
        <v>2680</v>
      </c>
      <c r="B1548">
        <v>136</v>
      </c>
      <c r="D1548">
        <f t="shared" si="72"/>
        <v>73</v>
      </c>
      <c r="E1548" t="str">
        <f t="shared" si="73"/>
        <v>Soproni SZC Hunyadi János Technikum Rendészet és közszolgálat</v>
      </c>
      <c r="F1548">
        <f t="shared" si="74"/>
        <v>136</v>
      </c>
    </row>
    <row r="1549" spans="1:6" x14ac:dyDescent="0.35">
      <c r="A1549" t="s">
        <v>2681</v>
      </c>
      <c r="B1549">
        <v>61</v>
      </c>
      <c r="D1549">
        <f t="shared" si="72"/>
        <v>63</v>
      </c>
      <c r="E1549" t="str">
        <f t="shared" si="73"/>
        <v>Soproni SZC Kossuth Lajos Szakképző Iskola Gépészet</v>
      </c>
      <c r="F1549">
        <f t="shared" si="74"/>
        <v>61</v>
      </c>
    </row>
    <row r="1550" spans="1:6" x14ac:dyDescent="0.35">
      <c r="A1550" t="s">
        <v>2682</v>
      </c>
      <c r="B1550">
        <v>45</v>
      </c>
      <c r="D1550">
        <f t="shared" si="72"/>
        <v>67</v>
      </c>
      <c r="E1550" t="str">
        <f t="shared" si="73"/>
        <v>Soproni SZC Kossuth Lajos Szakképző Iskola Kereskedelem</v>
      </c>
      <c r="F1550">
        <f t="shared" si="74"/>
        <v>45</v>
      </c>
    </row>
    <row r="1551" spans="1:6" x14ac:dyDescent="0.35">
      <c r="A1551" t="s">
        <v>2683</v>
      </c>
      <c r="B1551">
        <v>73</v>
      </c>
      <c r="D1551">
        <f t="shared" si="72"/>
        <v>75</v>
      </c>
      <c r="E1551" t="str">
        <f t="shared" si="73"/>
        <v>Soproni SZC Kossuth Lajos Szakképző Iskola Turizmus-vendéglátás</v>
      </c>
      <c r="F1551">
        <f t="shared" si="74"/>
        <v>73</v>
      </c>
    </row>
    <row r="1552" spans="1:6" x14ac:dyDescent="0.35">
      <c r="A1552" t="s">
        <v>2684</v>
      </c>
      <c r="B1552">
        <v>163</v>
      </c>
      <c r="D1552">
        <f t="shared" si="72"/>
        <v>89</v>
      </c>
      <c r="E1552" t="str">
        <f t="shared" si="73"/>
        <v>Soproni SZC Porpáczy Aladár Technikum és Kollégium Gazdálkodás és menedzsment</v>
      </c>
      <c r="F1552">
        <f t="shared" si="74"/>
        <v>163</v>
      </c>
    </row>
    <row r="1553" spans="1:6" x14ac:dyDescent="0.35">
      <c r="A1553" t="s">
        <v>2685</v>
      </c>
      <c r="B1553">
        <v>139</v>
      </c>
      <c r="D1553">
        <f t="shared" si="72"/>
        <v>83</v>
      </c>
      <c r="E1553" t="str">
        <f t="shared" si="73"/>
        <v>Soproni SZC Porpáczy Aladár Technikum és Kollégium Turizmus-vendéglátás</v>
      </c>
      <c r="F1553">
        <f t="shared" si="74"/>
        <v>139</v>
      </c>
    </row>
    <row r="1554" spans="1:6" x14ac:dyDescent="0.35">
      <c r="A1554" t="s">
        <v>2686</v>
      </c>
      <c r="B1554">
        <v>62</v>
      </c>
      <c r="D1554">
        <f t="shared" si="72"/>
        <v>86</v>
      </c>
      <c r="E1554" t="str">
        <f t="shared" si="73"/>
        <v>Soproni SZC Vas- és Villamosipari Technikum Elektronika és elektrotechnika</v>
      </c>
      <c r="F1554">
        <f t="shared" si="74"/>
        <v>62</v>
      </c>
    </row>
    <row r="1555" spans="1:6" x14ac:dyDescent="0.35">
      <c r="A1555" t="s">
        <v>2687</v>
      </c>
      <c r="B1555">
        <v>9</v>
      </c>
      <c r="D1555">
        <f t="shared" si="72"/>
        <v>63</v>
      </c>
      <c r="E1555" t="str">
        <f t="shared" si="73"/>
        <v>Soproni SZC Vas- és Villamosipari Technikum Előkész</v>
      </c>
      <c r="F1555">
        <f t="shared" si="74"/>
        <v>9</v>
      </c>
    </row>
    <row r="1556" spans="1:6" x14ac:dyDescent="0.35">
      <c r="A1556" t="s">
        <v>2688</v>
      </c>
      <c r="B1556">
        <v>47</v>
      </c>
      <c r="D1556">
        <f t="shared" si="72"/>
        <v>70</v>
      </c>
      <c r="E1556" t="str">
        <f t="shared" si="73"/>
        <v>Soproni SZC Vas- és Villamosipari Technikum Épületgépészet</v>
      </c>
      <c r="F1556">
        <f t="shared" si="74"/>
        <v>47</v>
      </c>
    </row>
    <row r="1557" spans="1:6" x14ac:dyDescent="0.35">
      <c r="A1557" t="s">
        <v>2689</v>
      </c>
      <c r="B1557">
        <v>83</v>
      </c>
      <c r="D1557">
        <f t="shared" si="72"/>
        <v>64</v>
      </c>
      <c r="E1557" t="str">
        <f t="shared" si="73"/>
        <v>Soproni SZC Vas- és Villamosipari Technikum Gépészet</v>
      </c>
      <c r="F1557">
        <f t="shared" si="74"/>
        <v>83</v>
      </c>
    </row>
    <row r="1558" spans="1:6" x14ac:dyDescent="0.35">
      <c r="A1558" t="s">
        <v>2690</v>
      </c>
      <c r="B1558">
        <v>139</v>
      </c>
      <c r="D1558">
        <f t="shared" si="72"/>
        <v>80</v>
      </c>
      <c r="E1558" t="str">
        <f t="shared" si="73"/>
        <v>Soproni SZC Vas- és Villamosipari Technikum Informatika és távközlés</v>
      </c>
      <c r="F1558">
        <f t="shared" si="74"/>
        <v>139</v>
      </c>
    </row>
    <row r="1559" spans="1:6" x14ac:dyDescent="0.35">
      <c r="A1559" t="s">
        <v>2691</v>
      </c>
      <c r="B1559">
        <v>204</v>
      </c>
      <c r="D1559">
        <f t="shared" si="72"/>
        <v>89</v>
      </c>
      <c r="E1559" t="str">
        <f t="shared" si="73"/>
        <v>Soproni SZC Vas- és Villamosipari Technikum Specializált gép- és járműgyártás</v>
      </c>
      <c r="F1559">
        <f t="shared" si="74"/>
        <v>204</v>
      </c>
    </row>
    <row r="1560" spans="1:6" x14ac:dyDescent="0.35">
      <c r="A1560" t="s">
        <v>2692</v>
      </c>
      <c r="B1560">
        <v>129</v>
      </c>
      <c r="D1560">
        <f t="shared" si="72"/>
        <v>61</v>
      </c>
      <c r="E1560" t="str">
        <f t="shared" si="73"/>
        <v>Soproni SZC Vas- és Villamosipari Technikum Sport</v>
      </c>
      <c r="F1560">
        <f t="shared" si="74"/>
        <v>129</v>
      </c>
    </row>
    <row r="1561" spans="1:6" x14ac:dyDescent="0.35">
      <c r="A1561" t="s">
        <v>2693</v>
      </c>
      <c r="B1561">
        <v>60</v>
      </c>
      <c r="D1561">
        <f t="shared" si="72"/>
        <v>84</v>
      </c>
      <c r="E1561" t="str">
        <f t="shared" si="73"/>
        <v>Soproni SZC Vendéglátó, Kereskedelmi Technikum és Kollégium Kereskedelem</v>
      </c>
      <c r="F1561">
        <f t="shared" si="74"/>
        <v>60</v>
      </c>
    </row>
    <row r="1562" spans="1:6" x14ac:dyDescent="0.35">
      <c r="A1562" t="s">
        <v>2694</v>
      </c>
      <c r="B1562">
        <v>307</v>
      </c>
      <c r="D1562">
        <f t="shared" si="72"/>
        <v>92</v>
      </c>
      <c r="E1562" t="str">
        <f t="shared" si="73"/>
        <v>Soproni SZC Vendéglátó, Kereskedelmi Technikum és Kollégium Turizmus-vendéglátás</v>
      </c>
      <c r="F1562">
        <f t="shared" si="74"/>
        <v>307</v>
      </c>
    </row>
    <row r="1563" spans="1:6" x14ac:dyDescent="0.35">
      <c r="A1563" t="s">
        <v>2695</v>
      </c>
      <c r="B1563">
        <v>55</v>
      </c>
      <c r="D1563">
        <f t="shared" si="72"/>
        <v>65</v>
      </c>
      <c r="E1563" t="str">
        <f t="shared" si="73"/>
        <v>Szabóky Adolf Általános és Szakképző Iskola Építőipar</v>
      </c>
      <c r="F1563">
        <f t="shared" si="74"/>
        <v>55</v>
      </c>
    </row>
    <row r="1564" spans="1:6" x14ac:dyDescent="0.35">
      <c r="A1564" t="s">
        <v>2696</v>
      </c>
      <c r="B1564">
        <v>8</v>
      </c>
      <c r="D1564">
        <f t="shared" si="72"/>
        <v>70</v>
      </c>
      <c r="E1564" t="str">
        <f t="shared" si="73"/>
        <v>Szabóky Adolf Általános és Szakképző Iskola Épületgépészet</v>
      </c>
      <c r="F1564">
        <f t="shared" si="74"/>
        <v>8</v>
      </c>
    </row>
    <row r="1565" spans="1:6" x14ac:dyDescent="0.35">
      <c r="A1565" t="s">
        <v>2697</v>
      </c>
      <c r="B1565">
        <v>32</v>
      </c>
      <c r="D1565">
        <f t="shared" si="72"/>
        <v>72</v>
      </c>
      <c r="E1565" t="str">
        <f t="shared" si="73"/>
        <v>Szabóky Adolf Általános és Szakképző Iskola Fa- és bútoripar</v>
      </c>
      <c r="F1565">
        <f t="shared" si="74"/>
        <v>32</v>
      </c>
    </row>
    <row r="1566" spans="1:6" x14ac:dyDescent="0.35">
      <c r="A1566" t="s">
        <v>2698</v>
      </c>
      <c r="B1566">
        <v>23</v>
      </c>
      <c r="D1566">
        <f t="shared" si="72"/>
        <v>64</v>
      </c>
      <c r="E1566" t="str">
        <f t="shared" si="73"/>
        <v>Szabóky Adolf Általános és Szakképző Iskola Gépészet</v>
      </c>
      <c r="F1566">
        <f t="shared" si="74"/>
        <v>23</v>
      </c>
    </row>
    <row r="1567" spans="1:6" x14ac:dyDescent="0.35">
      <c r="A1567" t="s">
        <v>2699</v>
      </c>
      <c r="B1567">
        <v>33</v>
      </c>
      <c r="D1567">
        <f t="shared" si="72"/>
        <v>68</v>
      </c>
      <c r="E1567" t="str">
        <f t="shared" si="73"/>
        <v>Szabóky Adolf Általános és Szakképző Iskola Kereskedelem</v>
      </c>
      <c r="F1567">
        <f t="shared" si="74"/>
        <v>33</v>
      </c>
    </row>
    <row r="1568" spans="1:6" x14ac:dyDescent="0.35">
      <c r="A1568" t="s">
        <v>2700</v>
      </c>
      <c r="B1568">
        <v>12</v>
      </c>
      <c r="D1568">
        <f t="shared" si="72"/>
        <v>63</v>
      </c>
      <c r="E1568" t="str">
        <f t="shared" si="73"/>
        <v>Szabóky Adolf Általános és Szakképző Iskola Kreatív</v>
      </c>
      <c r="F1568">
        <f t="shared" si="74"/>
        <v>12</v>
      </c>
    </row>
    <row r="1569" spans="1:6" x14ac:dyDescent="0.35">
      <c r="A1569" t="s">
        <v>2701</v>
      </c>
      <c r="B1569">
        <v>24</v>
      </c>
      <c r="D1569">
        <f t="shared" si="72"/>
        <v>83</v>
      </c>
      <c r="E1569" t="str">
        <f t="shared" si="73"/>
        <v>SZÁMALK - Szalézi Technikum és Szakgimnázium Gazdálkodás és menedzsment</v>
      </c>
      <c r="F1569">
        <f t="shared" si="74"/>
        <v>24</v>
      </c>
    </row>
    <row r="1570" spans="1:6" x14ac:dyDescent="0.35">
      <c r="A1570" t="s">
        <v>2702</v>
      </c>
      <c r="B1570">
        <v>153</v>
      </c>
      <c r="D1570">
        <f t="shared" si="72"/>
        <v>81</v>
      </c>
      <c r="E1570" t="str">
        <f t="shared" si="73"/>
        <v>SZÁMALK - Szalézi Technikum és Szakgimnázium Informatika és távközlés</v>
      </c>
      <c r="F1570">
        <f t="shared" si="74"/>
        <v>153</v>
      </c>
    </row>
    <row r="1571" spans="1:6" x14ac:dyDescent="0.35">
      <c r="A1571" t="s">
        <v>2703</v>
      </c>
      <c r="B1571">
        <v>353</v>
      </c>
      <c r="D1571">
        <f t="shared" si="72"/>
        <v>64</v>
      </c>
      <c r="E1571" t="str">
        <f t="shared" si="73"/>
        <v>SZÁMALK - Szalézi Technikum és Szakgimnázium Kreatív</v>
      </c>
      <c r="F1571">
        <f t="shared" si="74"/>
        <v>353</v>
      </c>
    </row>
    <row r="1572" spans="1:6" x14ac:dyDescent="0.35">
      <c r="A1572" t="s">
        <v>2704</v>
      </c>
      <c r="B1572">
        <v>9</v>
      </c>
      <c r="D1572">
        <f t="shared" si="72"/>
        <v>77</v>
      </c>
      <c r="E1572" t="str">
        <f t="shared" si="73"/>
        <v>SZÁMALK - Szalézi Technikum és Szakgimnázium Turizmus-vendéglátás</v>
      </c>
      <c r="F1572">
        <f t="shared" si="74"/>
        <v>9</v>
      </c>
    </row>
    <row r="1573" spans="1:6" x14ac:dyDescent="0.35">
      <c r="A1573" t="s">
        <v>2705</v>
      </c>
      <c r="B1573">
        <v>2</v>
      </c>
      <c r="D1573">
        <f t="shared" si="72"/>
        <v>88</v>
      </c>
      <c r="E1573" t="str">
        <f t="shared" si="73"/>
        <v>Széchenyi István Baptista Technikum, Szakképző Iskola és Gimnázium Építőipar</v>
      </c>
      <c r="F1573">
        <f t="shared" si="74"/>
        <v>2</v>
      </c>
    </row>
    <row r="1574" spans="1:6" x14ac:dyDescent="0.35">
      <c r="A1574" t="s">
        <v>2706</v>
      </c>
      <c r="B1574">
        <v>57</v>
      </c>
      <c r="D1574">
        <f t="shared" si="72"/>
        <v>93</v>
      </c>
      <c r="E1574" t="str">
        <f t="shared" si="73"/>
        <v>Széchenyi István Baptista Technikum, Szakképző Iskola és Gimnázium Épületgépészet</v>
      </c>
      <c r="F1574">
        <f t="shared" si="74"/>
        <v>57</v>
      </c>
    </row>
    <row r="1575" spans="1:6" x14ac:dyDescent="0.35">
      <c r="A1575" t="s">
        <v>2707</v>
      </c>
      <c r="B1575">
        <v>3</v>
      </c>
      <c r="D1575">
        <f t="shared" si="72"/>
        <v>95</v>
      </c>
      <c r="E1575" t="str">
        <f t="shared" si="73"/>
        <v>Széchenyi István Baptista Technikum, Szakképző Iskola és Gimnázium Fa- és bútoripar</v>
      </c>
      <c r="F1575">
        <f t="shared" si="74"/>
        <v>3</v>
      </c>
    </row>
    <row r="1576" spans="1:6" x14ac:dyDescent="0.35">
      <c r="A1576" t="s">
        <v>2708</v>
      </c>
      <c r="B1576">
        <v>27</v>
      </c>
      <c r="D1576">
        <f t="shared" si="72"/>
        <v>87</v>
      </c>
      <c r="E1576" t="str">
        <f t="shared" si="73"/>
        <v>Széchenyi István Baptista Technikum, Szakképző Iskola és Gimnázium Gépészet</v>
      </c>
      <c r="F1576">
        <f t="shared" si="74"/>
        <v>27</v>
      </c>
    </row>
    <row r="1577" spans="1:6" x14ac:dyDescent="0.35">
      <c r="A1577" t="s">
        <v>2709</v>
      </c>
      <c r="B1577">
        <v>48</v>
      </c>
      <c r="D1577">
        <f t="shared" si="72"/>
        <v>103</v>
      </c>
      <c r="E1577" t="str">
        <f t="shared" si="73"/>
        <v>Széchenyi István Baptista Technikum, Szakképző Iskola és Gimnázium Informatika és távközlés</v>
      </c>
      <c r="F1577">
        <f t="shared" si="74"/>
        <v>48</v>
      </c>
    </row>
    <row r="1578" spans="1:6" x14ac:dyDescent="0.35">
      <c r="A1578" t="s">
        <v>2710</v>
      </c>
      <c r="B1578">
        <v>25</v>
      </c>
      <c r="D1578">
        <f t="shared" si="72"/>
        <v>91</v>
      </c>
      <c r="E1578" t="str">
        <f t="shared" si="73"/>
        <v>Széchenyi István Baptista Technikum, Szakképző Iskola és Gimnázium Kereskedelem</v>
      </c>
      <c r="F1578">
        <f t="shared" si="74"/>
        <v>25</v>
      </c>
    </row>
    <row r="1579" spans="1:6" x14ac:dyDescent="0.35">
      <c r="A1579" t="s">
        <v>2711</v>
      </c>
      <c r="B1579">
        <v>18</v>
      </c>
      <c r="D1579">
        <f t="shared" si="72"/>
        <v>70</v>
      </c>
      <c r="E1579" t="str">
        <f t="shared" si="73"/>
        <v>Széchenyi István Baptista Technikum, Szakképző Iskola és G</v>
      </c>
      <c r="F1579">
        <f t="shared" si="74"/>
        <v>18</v>
      </c>
    </row>
    <row r="1580" spans="1:6" x14ac:dyDescent="0.35">
      <c r="A1580" t="s">
        <v>2712</v>
      </c>
      <c r="B1580">
        <v>51</v>
      </c>
      <c r="D1580">
        <f t="shared" si="72"/>
        <v>104</v>
      </c>
      <c r="E1580" t="str">
        <f t="shared" si="73"/>
        <v>Széchenyi István Baptista Technikum, Szakképző Iskola és Gimnázium Rendészet és közszolgálat</v>
      </c>
      <c r="F1580">
        <f t="shared" si="74"/>
        <v>51</v>
      </c>
    </row>
    <row r="1581" spans="1:6" x14ac:dyDescent="0.35">
      <c r="A1581" t="s">
        <v>2713</v>
      </c>
      <c r="B1581">
        <v>213</v>
      </c>
      <c r="D1581">
        <f t="shared" si="72"/>
        <v>99</v>
      </c>
      <c r="E1581" t="str">
        <f t="shared" si="73"/>
        <v>Széchenyi István Baptista Technikum, Szakképző Iskola és Gimnázium Turizmus-vendéglátás</v>
      </c>
      <c r="F1581">
        <f t="shared" si="74"/>
        <v>213</v>
      </c>
    </row>
    <row r="1582" spans="1:6" x14ac:dyDescent="0.35">
      <c r="A1582" t="s">
        <v>2714</v>
      </c>
      <c r="B1582">
        <v>205</v>
      </c>
      <c r="D1582">
        <f t="shared" si="72"/>
        <v>125</v>
      </c>
      <c r="E1582" t="str">
        <f t="shared" si="73"/>
        <v>Széchenyi István Egyetem Szent-Györgyi Albert Egészségügyi és Szociális Technikum és Szakképző Iskola Egészségügy</v>
      </c>
      <c r="F1582">
        <f t="shared" si="74"/>
        <v>205</v>
      </c>
    </row>
    <row r="1583" spans="1:6" x14ac:dyDescent="0.35">
      <c r="A1583" t="s">
        <v>2715</v>
      </c>
      <c r="B1583">
        <v>52</v>
      </c>
      <c r="D1583">
        <f t="shared" si="72"/>
        <v>123</v>
      </c>
      <c r="E1583" t="str">
        <f t="shared" si="73"/>
        <v>Széchenyi István Egyetem Szent-Györgyi Albert Egészségügyi és Szociális Technikum és Szakképző Iskola Szociális</v>
      </c>
      <c r="F1583">
        <f t="shared" si="74"/>
        <v>52</v>
      </c>
    </row>
    <row r="1584" spans="1:6" x14ac:dyDescent="0.35">
      <c r="A1584" t="s">
        <v>2716</v>
      </c>
      <c r="B1584">
        <v>143</v>
      </c>
      <c r="D1584">
        <f t="shared" si="72"/>
        <v>88</v>
      </c>
      <c r="E1584" t="str">
        <f t="shared" si="73"/>
        <v>Széchenyi István Katolikus Technikum és Gimnázium Gazdálkodás és menedzsment</v>
      </c>
      <c r="F1584">
        <f t="shared" si="74"/>
        <v>143</v>
      </c>
    </row>
    <row r="1585" spans="1:6" x14ac:dyDescent="0.35">
      <c r="A1585" t="s">
        <v>2717</v>
      </c>
      <c r="B1585">
        <v>50</v>
      </c>
      <c r="D1585">
        <f t="shared" si="72"/>
        <v>86</v>
      </c>
      <c r="E1585" t="str">
        <f t="shared" si="73"/>
        <v>Széchenyi István Katolikus Technikum és Gimnázium Informatika és távközlés</v>
      </c>
      <c r="F1585">
        <f t="shared" si="74"/>
        <v>50</v>
      </c>
    </row>
    <row r="1586" spans="1:6" x14ac:dyDescent="0.35">
      <c r="A1586" t="s">
        <v>2718</v>
      </c>
      <c r="B1586">
        <v>89</v>
      </c>
      <c r="D1586">
        <f t="shared" si="72"/>
        <v>91</v>
      </c>
      <c r="E1586" t="str">
        <f t="shared" si="73"/>
        <v>Széchenyi István Katolikus Technikum és Gimnázium Közlekedés és szállítmányozás</v>
      </c>
      <c r="F1586">
        <f t="shared" si="74"/>
        <v>89</v>
      </c>
    </row>
    <row r="1587" spans="1:6" x14ac:dyDescent="0.35">
      <c r="A1587" t="s">
        <v>2719</v>
      </c>
      <c r="B1587">
        <v>105</v>
      </c>
      <c r="D1587">
        <f t="shared" si="72"/>
        <v>79</v>
      </c>
      <c r="E1587" t="str">
        <f t="shared" si="73"/>
        <v>Széchenyi István Római Katolikus Technikum és Gimnázium Egészségügy</v>
      </c>
      <c r="F1587">
        <f t="shared" si="74"/>
        <v>105</v>
      </c>
    </row>
    <row r="1588" spans="1:6" x14ac:dyDescent="0.35">
      <c r="A1588" t="s">
        <v>2720</v>
      </c>
      <c r="B1588">
        <v>206</v>
      </c>
      <c r="D1588">
        <f t="shared" si="72"/>
        <v>94</v>
      </c>
      <c r="E1588" t="str">
        <f t="shared" si="73"/>
        <v>Széchenyi István Római Katolikus Technikum és Gimnázium Gazdálkodás és menedzsment</v>
      </c>
      <c r="F1588">
        <f t="shared" si="74"/>
        <v>206</v>
      </c>
    </row>
    <row r="1589" spans="1:6" x14ac:dyDescent="0.35">
      <c r="A1589" t="s">
        <v>2721</v>
      </c>
      <c r="B1589">
        <v>132</v>
      </c>
      <c r="D1589">
        <f t="shared" si="72"/>
        <v>92</v>
      </c>
      <c r="E1589" t="str">
        <f t="shared" si="73"/>
        <v>Széchenyi István Római Katolikus Technikum és Gimnázium Informatika és távközlés</v>
      </c>
      <c r="F1589">
        <f t="shared" si="74"/>
        <v>132</v>
      </c>
    </row>
    <row r="1590" spans="1:6" x14ac:dyDescent="0.35">
      <c r="A1590" t="s">
        <v>2722</v>
      </c>
      <c r="B1590">
        <v>5</v>
      </c>
      <c r="D1590">
        <f t="shared" si="72"/>
        <v>54</v>
      </c>
      <c r="E1590" t="str">
        <f t="shared" si="73"/>
        <v>Szegedi SZC Csonka János Technikum Előkész</v>
      </c>
      <c r="F1590">
        <f t="shared" si="74"/>
        <v>5</v>
      </c>
    </row>
    <row r="1591" spans="1:6" x14ac:dyDescent="0.35">
      <c r="A1591" t="s">
        <v>2723</v>
      </c>
      <c r="B1591">
        <v>24</v>
      </c>
      <c r="D1591">
        <f t="shared" si="72"/>
        <v>76</v>
      </c>
      <c r="E1591" t="str">
        <f t="shared" si="73"/>
        <v>Szegedi SZC Csonka János Technikum Közlekedés és szállítmányozás</v>
      </c>
      <c r="F1591">
        <f t="shared" si="74"/>
        <v>24</v>
      </c>
    </row>
    <row r="1592" spans="1:6" x14ac:dyDescent="0.35">
      <c r="A1592" t="s">
        <v>2724</v>
      </c>
      <c r="B1592">
        <v>168</v>
      </c>
      <c r="D1592">
        <f t="shared" si="72"/>
        <v>72</v>
      </c>
      <c r="E1592" t="str">
        <f t="shared" si="73"/>
        <v>Szegedi SZC Csonka János Technikum Rendészet és közszolgálat</v>
      </c>
      <c r="F1592">
        <f t="shared" si="74"/>
        <v>168</v>
      </c>
    </row>
    <row r="1593" spans="1:6" x14ac:dyDescent="0.35">
      <c r="A1593" t="s">
        <v>2725</v>
      </c>
      <c r="B1593">
        <v>287</v>
      </c>
      <c r="D1593">
        <f t="shared" si="72"/>
        <v>80</v>
      </c>
      <c r="E1593" t="str">
        <f t="shared" si="73"/>
        <v>Szegedi SZC Csonka János Technikum Specializált gép- és járműgyártás</v>
      </c>
      <c r="F1593">
        <f t="shared" si="74"/>
        <v>287</v>
      </c>
    </row>
    <row r="1594" spans="1:6" x14ac:dyDescent="0.35">
      <c r="A1594" t="s">
        <v>2726</v>
      </c>
      <c r="B1594">
        <v>199</v>
      </c>
      <c r="D1594">
        <f t="shared" si="72"/>
        <v>83</v>
      </c>
      <c r="E1594" t="str">
        <f t="shared" si="73"/>
        <v>Szegedi SZC Déri Miksa Műszaki Technikum Elektronika és elektrotechnika</v>
      </c>
      <c r="F1594">
        <f t="shared" si="74"/>
        <v>199</v>
      </c>
    </row>
    <row r="1595" spans="1:6" x14ac:dyDescent="0.35">
      <c r="A1595" t="s">
        <v>2727</v>
      </c>
      <c r="B1595">
        <v>186</v>
      </c>
      <c r="D1595">
        <f t="shared" si="72"/>
        <v>61</v>
      </c>
      <c r="E1595" t="str">
        <f t="shared" si="73"/>
        <v>Szegedi SZC Déri Miksa Műszaki Technikum Gépészet</v>
      </c>
      <c r="F1595">
        <f t="shared" si="74"/>
        <v>186</v>
      </c>
    </row>
    <row r="1596" spans="1:6" x14ac:dyDescent="0.35">
      <c r="A1596" t="s">
        <v>2728</v>
      </c>
      <c r="B1596">
        <v>129</v>
      </c>
      <c r="D1596">
        <f t="shared" si="72"/>
        <v>77</v>
      </c>
      <c r="E1596" t="str">
        <f t="shared" si="73"/>
        <v>Szegedi SZC Déri Miksa Műszaki Technikum Informatika és távközlés</v>
      </c>
      <c r="F1596">
        <f t="shared" si="74"/>
        <v>129</v>
      </c>
    </row>
    <row r="1597" spans="1:6" x14ac:dyDescent="0.35">
      <c r="A1597" t="s">
        <v>2729</v>
      </c>
      <c r="B1597">
        <v>42</v>
      </c>
      <c r="D1597">
        <f t="shared" si="72"/>
        <v>86</v>
      </c>
      <c r="E1597" t="str">
        <f t="shared" si="73"/>
        <v>Szegedi SZC Déri Miksa Műszaki Technikum Specializált gép- és járműgyártás</v>
      </c>
      <c r="F1597">
        <f t="shared" si="74"/>
        <v>42</v>
      </c>
    </row>
    <row r="1598" spans="1:6" x14ac:dyDescent="0.35">
      <c r="A1598" t="s">
        <v>2730</v>
      </c>
      <c r="B1598">
        <v>33</v>
      </c>
      <c r="D1598">
        <f t="shared" si="72"/>
        <v>93</v>
      </c>
      <c r="E1598" t="str">
        <f t="shared" si="73"/>
        <v>Szegedi SZC Gábor Dénes Technikum és Szakgimnázium Elektronika és elektrotechnika</v>
      </c>
      <c r="F1598">
        <f t="shared" si="74"/>
        <v>33</v>
      </c>
    </row>
    <row r="1599" spans="1:6" x14ac:dyDescent="0.35">
      <c r="A1599" t="s">
        <v>2731</v>
      </c>
      <c r="B1599">
        <v>338</v>
      </c>
      <c r="D1599">
        <f t="shared" si="72"/>
        <v>87</v>
      </c>
      <c r="E1599" t="str">
        <f t="shared" si="73"/>
        <v>Szegedi SZC Gábor Dénes Technikum és Szakgimnázium Informatika és távközlés</v>
      </c>
      <c r="F1599">
        <f t="shared" si="74"/>
        <v>338</v>
      </c>
    </row>
    <row r="1600" spans="1:6" x14ac:dyDescent="0.35">
      <c r="A1600" t="s">
        <v>2732</v>
      </c>
      <c r="B1600">
        <v>96</v>
      </c>
      <c r="D1600">
        <f t="shared" si="72"/>
        <v>89</v>
      </c>
      <c r="E1600" t="str">
        <f t="shared" si="73"/>
        <v>Szegedi SZC Gábor Dénes Technikum és Szakgimnázium Környezetvédelem és vízügy</v>
      </c>
      <c r="F1600">
        <f t="shared" si="74"/>
        <v>96</v>
      </c>
    </row>
    <row r="1601" spans="1:6" x14ac:dyDescent="0.35">
      <c r="A1601" t="s">
        <v>2733</v>
      </c>
      <c r="B1601">
        <v>186</v>
      </c>
      <c r="D1601">
        <f t="shared" si="72"/>
        <v>92</v>
      </c>
      <c r="E1601" t="str">
        <f t="shared" si="73"/>
        <v>Szegedi SZC Gábor Dénes Technikum és Szakgimnázium Közlekedés és szállítmányozás</v>
      </c>
      <c r="F1601">
        <f t="shared" si="74"/>
        <v>186</v>
      </c>
    </row>
    <row r="1602" spans="1:6" x14ac:dyDescent="0.35">
      <c r="A1602" t="s">
        <v>2734</v>
      </c>
      <c r="B1602">
        <v>184</v>
      </c>
      <c r="D1602">
        <f t="shared" si="72"/>
        <v>68</v>
      </c>
      <c r="E1602" t="str">
        <f t="shared" si="73"/>
        <v>Szegedi SZC Gábor Dénes Technikum és Szakgimnázium Sport</v>
      </c>
      <c r="F1602">
        <f t="shared" si="74"/>
        <v>184</v>
      </c>
    </row>
    <row r="1603" spans="1:6" x14ac:dyDescent="0.35">
      <c r="A1603" t="s">
        <v>2735</v>
      </c>
      <c r="B1603">
        <v>38</v>
      </c>
      <c r="D1603">
        <f t="shared" si="72"/>
        <v>82</v>
      </c>
      <c r="E1603" t="str">
        <f t="shared" si="73"/>
        <v>Szegedi SZC József Attila Általános Iskola és Szakképző Iskola Előkész</v>
      </c>
      <c r="F1603">
        <f t="shared" si="74"/>
        <v>38</v>
      </c>
    </row>
    <row r="1604" spans="1:6" x14ac:dyDescent="0.35">
      <c r="A1604" t="s">
        <v>2736</v>
      </c>
      <c r="B1604">
        <v>19</v>
      </c>
      <c r="D1604">
        <f t="shared" ref="D1604:D1667" si="75">LEN(A1604)</f>
        <v>91</v>
      </c>
      <c r="E1604" t="str">
        <f t="shared" ref="E1604:E1667" si="76">LEFT(A1604,D1604-12)</f>
        <v>Szegedi SZC József Attila Általános Iskola és Szakképző Iskola Fa- és bútoripar</v>
      </c>
      <c r="F1604">
        <f t="shared" ref="F1604:F1667" si="77">B1604</f>
        <v>19</v>
      </c>
    </row>
    <row r="1605" spans="1:6" x14ac:dyDescent="0.35">
      <c r="A1605" t="s">
        <v>2737</v>
      </c>
      <c r="B1605">
        <v>28</v>
      </c>
      <c r="D1605">
        <f t="shared" si="75"/>
        <v>83</v>
      </c>
      <c r="E1605" t="str">
        <f t="shared" si="76"/>
        <v>Szegedi SZC József Attila Általános Iskola és Szakképző Iskola Gépészet</v>
      </c>
      <c r="F1605">
        <f t="shared" si="77"/>
        <v>28</v>
      </c>
    </row>
    <row r="1606" spans="1:6" x14ac:dyDescent="0.35">
      <c r="A1606" t="s">
        <v>2738</v>
      </c>
      <c r="B1606">
        <v>19</v>
      </c>
      <c r="D1606">
        <f t="shared" si="75"/>
        <v>82</v>
      </c>
      <c r="E1606" t="str">
        <f t="shared" si="76"/>
        <v>Szegedi SZC József Attila Általános Iskola és Szakképző Iskola Kreatív</v>
      </c>
      <c r="F1606">
        <f t="shared" si="77"/>
        <v>19</v>
      </c>
    </row>
    <row r="1607" spans="1:6" x14ac:dyDescent="0.35">
      <c r="A1607" t="s">
        <v>2739</v>
      </c>
      <c r="B1607">
        <v>17</v>
      </c>
      <c r="D1607">
        <f t="shared" si="75"/>
        <v>99</v>
      </c>
      <c r="E1607" t="str">
        <f t="shared" si="76"/>
        <v>Szegedi SZC József Attila Általános Iskola és Szakképző Iskola Mezőgazdaság és erdészet</v>
      </c>
      <c r="F1607">
        <f t="shared" si="77"/>
        <v>17</v>
      </c>
    </row>
    <row r="1608" spans="1:6" x14ac:dyDescent="0.35">
      <c r="A1608" t="s">
        <v>2740</v>
      </c>
      <c r="B1608">
        <v>61</v>
      </c>
      <c r="D1608">
        <f t="shared" si="75"/>
        <v>84</v>
      </c>
      <c r="E1608" t="str">
        <f t="shared" si="76"/>
        <v>Szegedi SZC József Attila Általános Iskola és Szakképző Iskola Szociális</v>
      </c>
      <c r="F1608">
        <f t="shared" si="77"/>
        <v>61</v>
      </c>
    </row>
    <row r="1609" spans="1:6" x14ac:dyDescent="0.35">
      <c r="A1609" t="s">
        <v>2741</v>
      </c>
      <c r="B1609">
        <v>580</v>
      </c>
      <c r="D1609">
        <f t="shared" si="75"/>
        <v>87</v>
      </c>
      <c r="E1609" t="str">
        <f t="shared" si="76"/>
        <v>Szegedi SZC Kőrösy József Közgazdasági Technikum Gazdálkodás és menedzsment</v>
      </c>
      <c r="F1609">
        <f t="shared" si="77"/>
        <v>580</v>
      </c>
    </row>
    <row r="1610" spans="1:6" x14ac:dyDescent="0.35">
      <c r="A1610" t="s">
        <v>2742</v>
      </c>
      <c r="B1610">
        <v>122</v>
      </c>
      <c r="D1610">
        <f t="shared" si="75"/>
        <v>65</v>
      </c>
      <c r="E1610" t="str">
        <f t="shared" si="76"/>
        <v>Szegedi SZC Krúdy Gyula Szakképző Iskola Kereskedelem</v>
      </c>
      <c r="F1610">
        <f t="shared" si="77"/>
        <v>122</v>
      </c>
    </row>
    <row r="1611" spans="1:6" x14ac:dyDescent="0.35">
      <c r="A1611" t="s">
        <v>2743</v>
      </c>
      <c r="B1611">
        <v>619</v>
      </c>
      <c r="D1611">
        <f t="shared" si="75"/>
        <v>73</v>
      </c>
      <c r="E1611" t="str">
        <f t="shared" si="76"/>
        <v>Szegedi SZC Krúdy Gyula Szakképző Iskola Turizmus-vendéglátás</v>
      </c>
      <c r="F1611">
        <f t="shared" si="77"/>
        <v>619</v>
      </c>
    </row>
    <row r="1612" spans="1:6" x14ac:dyDescent="0.35">
      <c r="A1612" t="s">
        <v>2744</v>
      </c>
      <c r="B1612">
        <v>73</v>
      </c>
      <c r="D1612">
        <f t="shared" si="75"/>
        <v>82</v>
      </c>
      <c r="E1612" t="str">
        <f t="shared" si="76"/>
        <v>Szegedi SZC Móravárosi Szakképző Iskola Elektronika és elektrotechnika</v>
      </c>
      <c r="F1612">
        <f t="shared" si="77"/>
        <v>73</v>
      </c>
    </row>
    <row r="1613" spans="1:6" x14ac:dyDescent="0.35">
      <c r="A1613" t="s">
        <v>2745</v>
      </c>
      <c r="B1613">
        <v>141</v>
      </c>
      <c r="D1613">
        <f t="shared" si="75"/>
        <v>61</v>
      </c>
      <c r="E1613" t="str">
        <f t="shared" si="76"/>
        <v>Szegedi SZC Móravárosi Szakképző Iskola Építőipar</v>
      </c>
      <c r="F1613">
        <f t="shared" si="77"/>
        <v>141</v>
      </c>
    </row>
    <row r="1614" spans="1:6" x14ac:dyDescent="0.35">
      <c r="A1614" t="s">
        <v>2746</v>
      </c>
      <c r="B1614">
        <v>111</v>
      </c>
      <c r="D1614">
        <f t="shared" si="75"/>
        <v>66</v>
      </c>
      <c r="E1614" t="str">
        <f t="shared" si="76"/>
        <v>Szegedi SZC Móravárosi Szakképző Iskola Épületgépészet</v>
      </c>
      <c r="F1614">
        <f t="shared" si="77"/>
        <v>111</v>
      </c>
    </row>
    <row r="1615" spans="1:6" x14ac:dyDescent="0.35">
      <c r="A1615" t="s">
        <v>2747</v>
      </c>
      <c r="B1615">
        <v>58</v>
      </c>
      <c r="D1615">
        <f t="shared" si="75"/>
        <v>68</v>
      </c>
      <c r="E1615" t="str">
        <f t="shared" si="76"/>
        <v>Szegedi SZC Móravárosi Szakképző Iskola Fa- és bútoripar</v>
      </c>
      <c r="F1615">
        <f t="shared" si="77"/>
        <v>58</v>
      </c>
    </row>
    <row r="1616" spans="1:6" x14ac:dyDescent="0.35">
      <c r="A1616" t="s">
        <v>2748</v>
      </c>
      <c r="B1616">
        <v>42</v>
      </c>
      <c r="D1616">
        <f t="shared" si="75"/>
        <v>60</v>
      </c>
      <c r="E1616" t="str">
        <f t="shared" si="76"/>
        <v>Szegedi SZC Móravárosi Szakképző Iskola Gépészet</v>
      </c>
      <c r="F1616">
        <f t="shared" si="77"/>
        <v>42</v>
      </c>
    </row>
    <row r="1617" spans="1:6" x14ac:dyDescent="0.35">
      <c r="A1617" t="s">
        <v>2749</v>
      </c>
      <c r="B1617">
        <v>4</v>
      </c>
      <c r="D1617">
        <f t="shared" si="75"/>
        <v>59</v>
      </c>
      <c r="E1617" t="str">
        <f t="shared" si="76"/>
        <v>Szegedi SZC Móravárosi Szakképző Iskola Kreatív</v>
      </c>
      <c r="F1617">
        <f t="shared" si="77"/>
        <v>4</v>
      </c>
    </row>
    <row r="1618" spans="1:6" x14ac:dyDescent="0.35">
      <c r="A1618" t="s">
        <v>2750</v>
      </c>
      <c r="B1618">
        <v>38</v>
      </c>
      <c r="D1618">
        <f t="shared" si="75"/>
        <v>77</v>
      </c>
      <c r="E1618" t="str">
        <f t="shared" si="76"/>
        <v>Szegedi SZC Móravárosi Szakképző Iskola Rendészet és közszolgálat</v>
      </c>
      <c r="F1618">
        <f t="shared" si="77"/>
        <v>38</v>
      </c>
    </row>
    <row r="1619" spans="1:6" x14ac:dyDescent="0.35">
      <c r="A1619" t="s">
        <v>2751</v>
      </c>
      <c r="B1619">
        <v>302</v>
      </c>
      <c r="D1619">
        <f t="shared" si="75"/>
        <v>61</v>
      </c>
      <c r="E1619" t="str">
        <f t="shared" si="76"/>
        <v>Szegedi SZC Móravárosi Szakképző Iskola Szépészet</v>
      </c>
      <c r="F1619">
        <f t="shared" si="77"/>
        <v>302</v>
      </c>
    </row>
    <row r="1620" spans="1:6" x14ac:dyDescent="0.35">
      <c r="A1620" t="s">
        <v>2752</v>
      </c>
      <c r="B1620">
        <v>22</v>
      </c>
      <c r="D1620">
        <f t="shared" si="75"/>
        <v>60</v>
      </c>
      <c r="E1620" t="str">
        <f t="shared" si="76"/>
        <v>Szegedi SZC Móravárosi Szakképző Iskola Vegyipar</v>
      </c>
      <c r="F1620">
        <f t="shared" si="77"/>
        <v>22</v>
      </c>
    </row>
    <row r="1621" spans="1:6" x14ac:dyDescent="0.35">
      <c r="A1621" t="s">
        <v>2753</v>
      </c>
      <c r="B1621">
        <v>36</v>
      </c>
      <c r="D1621">
        <f t="shared" si="75"/>
        <v>111</v>
      </c>
      <c r="E1621" t="str">
        <f t="shared" si="76"/>
        <v>Szegedi SZC Tóth János Mórahalmi Szakképző Iskola és Garabonciás Kollégium Informatika és távközlés</v>
      </c>
      <c r="F1621">
        <f t="shared" si="77"/>
        <v>36</v>
      </c>
    </row>
    <row r="1622" spans="1:6" x14ac:dyDescent="0.35">
      <c r="A1622" t="s">
        <v>2754</v>
      </c>
      <c r="B1622">
        <v>73</v>
      </c>
      <c r="D1622">
        <f t="shared" si="75"/>
        <v>107</v>
      </c>
      <c r="E1622" t="str">
        <f t="shared" si="76"/>
        <v>Szegedi SZC Tóth János Mórahalmi Szakképző Iskola és Garabonciás Kollégium Turizmus-vendéglátás</v>
      </c>
      <c r="F1622">
        <f t="shared" si="77"/>
        <v>73</v>
      </c>
    </row>
    <row r="1623" spans="1:6" x14ac:dyDescent="0.35">
      <c r="A1623" t="s">
        <v>2755</v>
      </c>
      <c r="B1623">
        <v>220</v>
      </c>
      <c r="D1623">
        <f t="shared" si="75"/>
        <v>98</v>
      </c>
      <c r="E1623" t="str">
        <f t="shared" si="76"/>
        <v>Szegedi SZC Vasvári Pál Gazdasági és Informatikai Technikum Gazdálkodás és menedzsment</v>
      </c>
      <c r="F1623">
        <f t="shared" si="77"/>
        <v>220</v>
      </c>
    </row>
    <row r="1624" spans="1:6" x14ac:dyDescent="0.35">
      <c r="A1624" t="s">
        <v>2756</v>
      </c>
      <c r="B1624">
        <v>243</v>
      </c>
      <c r="D1624">
        <f t="shared" si="75"/>
        <v>96</v>
      </c>
      <c r="E1624" t="str">
        <f t="shared" si="76"/>
        <v>Szegedi SZC Vasvári Pál Gazdasági és Informatikai Technikum Informatika és távközlés</v>
      </c>
      <c r="F1624">
        <f t="shared" si="77"/>
        <v>243</v>
      </c>
    </row>
    <row r="1625" spans="1:6" x14ac:dyDescent="0.35">
      <c r="A1625" t="s">
        <v>2757</v>
      </c>
      <c r="B1625">
        <v>44</v>
      </c>
      <c r="D1625">
        <f t="shared" si="75"/>
        <v>84</v>
      </c>
      <c r="E1625" t="str">
        <f t="shared" si="76"/>
        <v>Szegedi SZC Vasvári Pál Gazdasági és Informatikai Technikum Kereskedelem</v>
      </c>
      <c r="F1625">
        <f t="shared" si="77"/>
        <v>44</v>
      </c>
    </row>
    <row r="1626" spans="1:6" x14ac:dyDescent="0.35">
      <c r="A1626" t="s">
        <v>2758</v>
      </c>
      <c r="B1626">
        <v>284</v>
      </c>
      <c r="D1626">
        <f t="shared" si="75"/>
        <v>57</v>
      </c>
      <c r="E1626" t="str">
        <f t="shared" si="76"/>
        <v>Szegedi SZC Vedres István Technikum Építőipar</v>
      </c>
      <c r="F1626">
        <f t="shared" si="77"/>
        <v>284</v>
      </c>
    </row>
    <row r="1627" spans="1:6" x14ac:dyDescent="0.35">
      <c r="A1627" t="s">
        <v>2759</v>
      </c>
      <c r="B1627">
        <v>104</v>
      </c>
      <c r="D1627">
        <f t="shared" si="75"/>
        <v>55</v>
      </c>
      <c r="E1627" t="str">
        <f t="shared" si="76"/>
        <v>Szegedi SZC Vedres István Technikum Kreatív</v>
      </c>
      <c r="F1627">
        <f t="shared" si="77"/>
        <v>104</v>
      </c>
    </row>
    <row r="1628" spans="1:6" x14ac:dyDescent="0.35">
      <c r="A1628" t="s">
        <v>2760</v>
      </c>
      <c r="B1628">
        <v>22</v>
      </c>
      <c r="D1628">
        <f t="shared" si="75"/>
        <v>39</v>
      </c>
      <c r="E1628" t="str">
        <f t="shared" si="76"/>
        <v>Szegedi SZC Vedres István T</v>
      </c>
      <c r="F1628">
        <f t="shared" si="77"/>
        <v>22</v>
      </c>
    </row>
    <row r="1629" spans="1:6" x14ac:dyDescent="0.35">
      <c r="A1629" t="s">
        <v>2761</v>
      </c>
      <c r="B1629">
        <v>47</v>
      </c>
      <c r="D1629">
        <f t="shared" si="75"/>
        <v>89</v>
      </c>
      <c r="E1629" t="str">
        <f t="shared" si="76"/>
        <v>Szegedi Szent Benedek School of Business Technikum Gazdálkodás és menedzsment</v>
      </c>
      <c r="F1629">
        <f t="shared" si="77"/>
        <v>47</v>
      </c>
    </row>
    <row r="1630" spans="1:6" x14ac:dyDescent="0.35">
      <c r="A1630" t="s">
        <v>2762</v>
      </c>
      <c r="B1630">
        <v>78</v>
      </c>
      <c r="D1630">
        <f t="shared" si="75"/>
        <v>87</v>
      </c>
      <c r="E1630" t="str">
        <f t="shared" si="76"/>
        <v>Szegedi Szent Benedek School of Business Technikum Informatika és távközlés</v>
      </c>
      <c r="F1630">
        <f t="shared" si="77"/>
        <v>78</v>
      </c>
    </row>
    <row r="1631" spans="1:6" x14ac:dyDescent="0.35">
      <c r="A1631" t="s">
        <v>2763</v>
      </c>
      <c r="B1631">
        <v>50</v>
      </c>
      <c r="D1631">
        <f t="shared" si="75"/>
        <v>92</v>
      </c>
      <c r="E1631" t="str">
        <f t="shared" si="76"/>
        <v>Szegedi Szent Benedek School of Business Technikum Közlekedés és szállítmányozás</v>
      </c>
      <c r="F1631">
        <f t="shared" si="77"/>
        <v>50</v>
      </c>
    </row>
    <row r="1632" spans="1:6" x14ac:dyDescent="0.35">
      <c r="A1632" t="s">
        <v>2764</v>
      </c>
      <c r="B1632">
        <v>53</v>
      </c>
      <c r="D1632">
        <f t="shared" si="75"/>
        <v>68</v>
      </c>
      <c r="E1632" t="str">
        <f t="shared" si="76"/>
        <v>Szegedi Szent Benedek School of Business Technikum Sport</v>
      </c>
      <c r="F1632">
        <f t="shared" si="77"/>
        <v>53</v>
      </c>
    </row>
    <row r="1633" spans="1:6" x14ac:dyDescent="0.35">
      <c r="A1633" t="s">
        <v>2765</v>
      </c>
      <c r="B1633">
        <v>31</v>
      </c>
      <c r="D1633">
        <f t="shared" si="75"/>
        <v>72</v>
      </c>
      <c r="E1633" t="str">
        <f t="shared" si="76"/>
        <v>Szegedi Szent Benedek School of Business Technikum Szociális</v>
      </c>
      <c r="F1633">
        <f t="shared" si="77"/>
        <v>31</v>
      </c>
    </row>
    <row r="1634" spans="1:6" x14ac:dyDescent="0.35">
      <c r="A1634" t="s">
        <v>2766</v>
      </c>
      <c r="B1634">
        <v>48</v>
      </c>
      <c r="D1634">
        <f t="shared" si="75"/>
        <v>83</v>
      </c>
      <c r="E1634" t="str">
        <f t="shared" si="76"/>
        <v>Szegedi Szent Benedek School of Business Technikum Turizmus-vendéglátás</v>
      </c>
      <c r="F1634">
        <f t="shared" si="77"/>
        <v>48</v>
      </c>
    </row>
    <row r="1635" spans="1:6" x14ac:dyDescent="0.35">
      <c r="A1635" t="s">
        <v>2767</v>
      </c>
      <c r="B1635">
        <v>282</v>
      </c>
      <c r="D1635">
        <f t="shared" si="75"/>
        <v>95</v>
      </c>
      <c r="E1635" t="str">
        <f t="shared" si="76"/>
        <v>Szegedi Tudományegyetem Kossuth Zsuzsanna Technikum és Szakképző Iskola Egészségügy</v>
      </c>
      <c r="F1635">
        <f t="shared" si="77"/>
        <v>282</v>
      </c>
    </row>
    <row r="1636" spans="1:6" x14ac:dyDescent="0.35">
      <c r="A1636" t="s">
        <v>2768</v>
      </c>
      <c r="B1636">
        <v>43</v>
      </c>
      <c r="D1636">
        <f t="shared" si="75"/>
        <v>105</v>
      </c>
      <c r="E1636" t="str">
        <f t="shared" si="76"/>
        <v>Szegedi Tudományegyetem Kossuth Zsuzsanna Technikum és Szakképző Iskola Egészségügyi technika</v>
      </c>
      <c r="F1636">
        <f t="shared" si="77"/>
        <v>43</v>
      </c>
    </row>
    <row r="1637" spans="1:6" x14ac:dyDescent="0.35">
      <c r="A1637" t="s">
        <v>2769</v>
      </c>
      <c r="B1637">
        <v>75</v>
      </c>
      <c r="D1637">
        <f t="shared" si="75"/>
        <v>91</v>
      </c>
      <c r="E1637" t="str">
        <f t="shared" si="76"/>
        <v>Szegedi Tudományegyetem Kossuth Zsuzsanna Technikum és Szakképző Iskola Kreatív</v>
      </c>
      <c r="F1637">
        <f t="shared" si="77"/>
        <v>75</v>
      </c>
    </row>
    <row r="1638" spans="1:6" x14ac:dyDescent="0.35">
      <c r="A1638" t="s">
        <v>2770</v>
      </c>
      <c r="B1638">
        <v>36</v>
      </c>
      <c r="D1638">
        <f t="shared" si="75"/>
        <v>93</v>
      </c>
      <c r="E1638" t="str">
        <f t="shared" si="76"/>
        <v>Szegedi Tudományegyetem Kossuth Zsuzsanna Technikum és Szakképző Iskola Szociális</v>
      </c>
      <c r="F1638">
        <f t="shared" si="77"/>
        <v>36</v>
      </c>
    </row>
    <row r="1639" spans="1:6" x14ac:dyDescent="0.35">
      <c r="A1639" t="s">
        <v>2771</v>
      </c>
      <c r="B1639">
        <v>82</v>
      </c>
      <c r="D1639">
        <f t="shared" si="75"/>
        <v>137</v>
      </c>
      <c r="E1639" t="str">
        <f t="shared" si="76"/>
        <v>Székács Elemér Református Gimnázium, Mezőgazdasági és Élelmiszeripari Technikum, Szakképző Iskola és Kollégium Élelmiszeripar</v>
      </c>
      <c r="F1639">
        <f t="shared" si="77"/>
        <v>82</v>
      </c>
    </row>
    <row r="1640" spans="1:6" x14ac:dyDescent="0.35">
      <c r="A1640" t="s">
        <v>2772</v>
      </c>
      <c r="B1640">
        <v>8</v>
      </c>
      <c r="D1640">
        <f t="shared" si="75"/>
        <v>149</v>
      </c>
      <c r="E1640" t="str">
        <f t="shared" si="76"/>
        <v>Székács Elemér Református Gimnázium, Mezőgazdasági és Élelmiszeripari Technikum, Szakképző Iskola és Kollégium Gazdálkodás és menedzsment</v>
      </c>
      <c r="F1640">
        <f t="shared" si="77"/>
        <v>8</v>
      </c>
    </row>
    <row r="1641" spans="1:6" x14ac:dyDescent="0.35">
      <c r="A1641" t="s">
        <v>2773</v>
      </c>
      <c r="B1641">
        <v>16</v>
      </c>
      <c r="D1641">
        <f t="shared" si="75"/>
        <v>135</v>
      </c>
      <c r="E1641" t="str">
        <f t="shared" si="76"/>
        <v>Székács Elemér Református Gimnázium, Mezőgazdasági és Élelmiszeripari Technikum, Szakképző Iskola és Kollégium Kereskedelem</v>
      </c>
      <c r="F1641">
        <f t="shared" si="77"/>
        <v>16</v>
      </c>
    </row>
    <row r="1642" spans="1:6" x14ac:dyDescent="0.35">
      <c r="A1642" t="s">
        <v>2774</v>
      </c>
      <c r="B1642">
        <v>98</v>
      </c>
      <c r="D1642">
        <f t="shared" si="75"/>
        <v>147</v>
      </c>
      <c r="E1642" t="str">
        <f t="shared" si="76"/>
        <v>Székács Elemér Református Gimnázium, Mezőgazdasági és Élelmiszeripari Technikum, Szakképző Iskola és Kollégium Mezőgazdaság és erdészet</v>
      </c>
      <c r="F1642">
        <f t="shared" si="77"/>
        <v>98</v>
      </c>
    </row>
    <row r="1643" spans="1:6" x14ac:dyDescent="0.35">
      <c r="A1643" t="s">
        <v>2775</v>
      </c>
      <c r="B1643">
        <v>10</v>
      </c>
      <c r="D1643">
        <f t="shared" si="75"/>
        <v>128</v>
      </c>
      <c r="E1643" t="str">
        <f t="shared" si="76"/>
        <v>Székács Elemér Református Gimnázium, Mezőgazdasági és Élelmiszeripari Technikum, Szakképző Iskola és Kollégium Sport</v>
      </c>
      <c r="F1643">
        <f t="shared" si="77"/>
        <v>10</v>
      </c>
    </row>
    <row r="1644" spans="1:6" x14ac:dyDescent="0.35">
      <c r="A1644" t="s">
        <v>2776</v>
      </c>
      <c r="B1644">
        <v>133</v>
      </c>
      <c r="D1644">
        <f t="shared" si="75"/>
        <v>109</v>
      </c>
      <c r="E1644" t="str">
        <f t="shared" si="76"/>
        <v>Székesfehérvári SZC Árpád Technikum, Szakképző Iskola és Kollégium Elektronika és elektrotechnika</v>
      </c>
      <c r="F1644">
        <f t="shared" si="77"/>
        <v>133</v>
      </c>
    </row>
    <row r="1645" spans="1:6" x14ac:dyDescent="0.35">
      <c r="A1645" t="s">
        <v>2777</v>
      </c>
      <c r="B1645">
        <v>20</v>
      </c>
      <c r="D1645">
        <f t="shared" si="75"/>
        <v>95</v>
      </c>
      <c r="E1645" t="str">
        <f t="shared" si="76"/>
        <v>Székesfehérvári SZC Árpád Technikum, Szakképző Iskola és Kollégium Fa- és bútoripar</v>
      </c>
      <c r="F1645">
        <f t="shared" si="77"/>
        <v>20</v>
      </c>
    </row>
    <row r="1646" spans="1:6" x14ac:dyDescent="0.35">
      <c r="A1646" t="s">
        <v>2778</v>
      </c>
      <c r="B1646">
        <v>66</v>
      </c>
      <c r="D1646">
        <f t="shared" si="75"/>
        <v>89</v>
      </c>
      <c r="E1646" t="str">
        <f t="shared" si="76"/>
        <v>Székesfehérvári SZC Árpád Technikum, Szakképző Iskola és Kollégium Honvédelem</v>
      </c>
      <c r="F1646">
        <f t="shared" si="77"/>
        <v>66</v>
      </c>
    </row>
    <row r="1647" spans="1:6" x14ac:dyDescent="0.35">
      <c r="A1647" t="s">
        <v>2779</v>
      </c>
      <c r="B1647">
        <v>9</v>
      </c>
      <c r="D1647">
        <f t="shared" si="75"/>
        <v>103</v>
      </c>
      <c r="E1647" t="str">
        <f t="shared" si="76"/>
        <v>Székesfehérvári SZC Árpád Technikum, Szakképző Iskola és Kollégium Informatika és távközlés</v>
      </c>
      <c r="F1647">
        <f t="shared" si="77"/>
        <v>9</v>
      </c>
    </row>
    <row r="1648" spans="1:6" x14ac:dyDescent="0.35">
      <c r="A1648" t="s">
        <v>2780</v>
      </c>
      <c r="B1648">
        <v>43</v>
      </c>
      <c r="D1648">
        <f t="shared" si="75"/>
        <v>86</v>
      </c>
      <c r="E1648" t="str">
        <f t="shared" si="76"/>
        <v>Székesfehérvári SZC Árpád Technikum, Szakképző Iskola és Kollégium Kreatív</v>
      </c>
      <c r="F1648">
        <f t="shared" si="77"/>
        <v>43</v>
      </c>
    </row>
    <row r="1649" spans="1:6" x14ac:dyDescent="0.35">
      <c r="A1649" t="s">
        <v>2781</v>
      </c>
      <c r="B1649">
        <v>124</v>
      </c>
      <c r="D1649">
        <f t="shared" si="75"/>
        <v>104</v>
      </c>
      <c r="E1649" t="str">
        <f t="shared" si="76"/>
        <v>Székesfehérvári SZC Árpád Technikum, Szakképző Iskola és Kollégium Rendészet és közszolgálat</v>
      </c>
      <c r="F1649">
        <f t="shared" si="77"/>
        <v>124</v>
      </c>
    </row>
    <row r="1650" spans="1:6" x14ac:dyDescent="0.35">
      <c r="A1650" t="s">
        <v>2782</v>
      </c>
      <c r="B1650">
        <v>89</v>
      </c>
      <c r="D1650">
        <f t="shared" si="75"/>
        <v>84</v>
      </c>
      <c r="E1650" t="str">
        <f t="shared" si="76"/>
        <v>Székesfehérvári SZC Árpád Technikum, Szakképző Iskola és Kollégium Sport</v>
      </c>
      <c r="F1650">
        <f t="shared" si="77"/>
        <v>89</v>
      </c>
    </row>
    <row r="1651" spans="1:6" x14ac:dyDescent="0.35">
      <c r="A1651" t="s">
        <v>2783</v>
      </c>
      <c r="B1651">
        <v>156</v>
      </c>
      <c r="D1651">
        <f t="shared" si="75"/>
        <v>88</v>
      </c>
      <c r="E1651" t="str">
        <f t="shared" si="76"/>
        <v>Székesfehérvári SZC Árpád Technikum, Szakképző Iskola és Kollégium Szépészet</v>
      </c>
      <c r="F1651">
        <f t="shared" si="77"/>
        <v>156</v>
      </c>
    </row>
    <row r="1652" spans="1:6" x14ac:dyDescent="0.35">
      <c r="A1652" t="s">
        <v>2784</v>
      </c>
      <c r="B1652">
        <v>223</v>
      </c>
      <c r="D1652">
        <f t="shared" si="75"/>
        <v>63</v>
      </c>
      <c r="E1652" t="str">
        <f t="shared" si="76"/>
        <v>Székesfehérvári SZC Bugát Pál Technikum Egészségügy</v>
      </c>
      <c r="F1652">
        <f t="shared" si="77"/>
        <v>223</v>
      </c>
    </row>
    <row r="1653" spans="1:6" x14ac:dyDescent="0.35">
      <c r="A1653" t="s">
        <v>2785</v>
      </c>
      <c r="B1653">
        <v>177</v>
      </c>
      <c r="D1653">
        <f t="shared" si="75"/>
        <v>78</v>
      </c>
      <c r="E1653" t="str">
        <f t="shared" si="76"/>
        <v>Székesfehérvári SZC Bugát Pál Technikum Környezetvédelem és vízügy</v>
      </c>
      <c r="F1653">
        <f t="shared" si="77"/>
        <v>177</v>
      </c>
    </row>
    <row r="1654" spans="1:6" x14ac:dyDescent="0.35">
      <c r="A1654" t="s">
        <v>2786</v>
      </c>
      <c r="B1654">
        <v>181</v>
      </c>
      <c r="D1654">
        <f t="shared" si="75"/>
        <v>86</v>
      </c>
      <c r="E1654" t="str">
        <f t="shared" si="76"/>
        <v>Székesfehérvári SZC Deák Ferenc Technikum és Szakképző Iskola Kereskedelem</v>
      </c>
      <c r="F1654">
        <f t="shared" si="77"/>
        <v>181</v>
      </c>
    </row>
    <row r="1655" spans="1:6" x14ac:dyDescent="0.35">
      <c r="A1655" t="s">
        <v>2787</v>
      </c>
      <c r="B1655">
        <v>433</v>
      </c>
      <c r="D1655">
        <f t="shared" si="75"/>
        <v>94</v>
      </c>
      <c r="E1655" t="str">
        <f t="shared" si="76"/>
        <v>Székesfehérvári SZC Deák Ferenc Technikum és Szakképző Iskola Turizmus-vendéglátás</v>
      </c>
      <c r="F1655">
        <f t="shared" si="77"/>
        <v>433</v>
      </c>
    </row>
    <row r="1656" spans="1:6" x14ac:dyDescent="0.35">
      <c r="A1656" t="s">
        <v>2788</v>
      </c>
      <c r="B1656">
        <v>314</v>
      </c>
      <c r="D1656">
        <f t="shared" si="75"/>
        <v>83</v>
      </c>
      <c r="E1656" t="str">
        <f t="shared" si="76"/>
        <v>Székesfehérvári SZC Hunyadi Mátyás Technikum Gazdálkodás és menedzsment</v>
      </c>
      <c r="F1656">
        <f t="shared" si="77"/>
        <v>314</v>
      </c>
    </row>
    <row r="1657" spans="1:6" x14ac:dyDescent="0.35">
      <c r="A1657" t="s">
        <v>2789</v>
      </c>
      <c r="B1657">
        <v>268</v>
      </c>
      <c r="D1657">
        <f t="shared" si="75"/>
        <v>81</v>
      </c>
      <c r="E1657" t="str">
        <f t="shared" si="76"/>
        <v>Székesfehérvári SZC Hunyadi Mátyás Technikum Informatika és távközlés</v>
      </c>
      <c r="F1657">
        <f t="shared" si="77"/>
        <v>268</v>
      </c>
    </row>
    <row r="1658" spans="1:6" x14ac:dyDescent="0.35">
      <c r="A1658" t="s">
        <v>2790</v>
      </c>
      <c r="B1658">
        <v>153</v>
      </c>
      <c r="D1658">
        <f t="shared" si="75"/>
        <v>78</v>
      </c>
      <c r="E1658" t="str">
        <f t="shared" si="76"/>
        <v>Székesfehérvári SZC I. István Technikum Gazdálkodás és menedzsment</v>
      </c>
      <c r="F1658">
        <f t="shared" si="77"/>
        <v>153</v>
      </c>
    </row>
    <row r="1659" spans="1:6" x14ac:dyDescent="0.35">
      <c r="A1659" t="s">
        <v>2791</v>
      </c>
      <c r="B1659">
        <v>55</v>
      </c>
      <c r="D1659">
        <f t="shared" si="75"/>
        <v>64</v>
      </c>
      <c r="E1659" t="str">
        <f t="shared" si="76"/>
        <v>Székesfehérvári SZC I. István Technikum Kereskedelem</v>
      </c>
      <c r="F1659">
        <f t="shared" si="77"/>
        <v>55</v>
      </c>
    </row>
    <row r="1660" spans="1:6" x14ac:dyDescent="0.35">
      <c r="A1660" t="s">
        <v>2792</v>
      </c>
      <c r="B1660">
        <v>191</v>
      </c>
      <c r="D1660">
        <f t="shared" si="75"/>
        <v>81</v>
      </c>
      <c r="E1660" t="str">
        <f t="shared" si="76"/>
        <v>Székesfehérvári SZC I. István Technikum Közlekedés és szállítmányozás</v>
      </c>
      <c r="F1660">
        <f t="shared" si="77"/>
        <v>191</v>
      </c>
    </row>
    <row r="1661" spans="1:6" x14ac:dyDescent="0.35">
      <c r="A1661" t="s">
        <v>2793</v>
      </c>
      <c r="B1661">
        <v>16</v>
      </c>
      <c r="D1661">
        <f t="shared" si="75"/>
        <v>43</v>
      </c>
      <c r="E1661" t="str">
        <f t="shared" si="76"/>
        <v>Székesfehérvári SZC I. István T</v>
      </c>
      <c r="F1661">
        <f t="shared" si="77"/>
        <v>16</v>
      </c>
    </row>
    <row r="1662" spans="1:6" x14ac:dyDescent="0.35">
      <c r="A1662" t="s">
        <v>2794</v>
      </c>
      <c r="B1662">
        <v>215</v>
      </c>
      <c r="D1662">
        <f t="shared" si="75"/>
        <v>72</v>
      </c>
      <c r="E1662" t="str">
        <f t="shared" si="76"/>
        <v>Székesfehérvári SZC I. István Technikum Turizmus-vendéglátás</v>
      </c>
      <c r="F1662">
        <f t="shared" si="77"/>
        <v>215</v>
      </c>
    </row>
    <row r="1663" spans="1:6" x14ac:dyDescent="0.35">
      <c r="A1663" t="s">
        <v>2795</v>
      </c>
      <c r="B1663">
        <v>228</v>
      </c>
      <c r="D1663">
        <f t="shared" si="75"/>
        <v>63</v>
      </c>
      <c r="E1663" t="str">
        <f t="shared" si="76"/>
        <v>Székesfehérvári SZC Jáky József Technikum Építőipar</v>
      </c>
      <c r="F1663">
        <f t="shared" si="77"/>
        <v>228</v>
      </c>
    </row>
    <row r="1664" spans="1:6" x14ac:dyDescent="0.35">
      <c r="A1664" t="s">
        <v>2796</v>
      </c>
      <c r="B1664">
        <v>130</v>
      </c>
      <c r="D1664">
        <f t="shared" si="75"/>
        <v>78</v>
      </c>
      <c r="E1664" t="str">
        <f t="shared" si="76"/>
        <v>Székesfehérvári SZC Jáky József Technikum Informatika és távközlés</v>
      </c>
      <c r="F1664">
        <f t="shared" si="77"/>
        <v>130</v>
      </c>
    </row>
    <row r="1665" spans="1:6" x14ac:dyDescent="0.35">
      <c r="A1665" t="s">
        <v>2797</v>
      </c>
      <c r="B1665">
        <v>86</v>
      </c>
      <c r="D1665">
        <f t="shared" si="75"/>
        <v>78</v>
      </c>
      <c r="E1665" t="str">
        <f t="shared" si="76"/>
        <v>Székesfehérvári SZC Jáky József Technikum Mezőgazdaság és erdészet</v>
      </c>
      <c r="F1665">
        <f t="shared" si="77"/>
        <v>86</v>
      </c>
    </row>
    <row r="1666" spans="1:6" x14ac:dyDescent="0.35">
      <c r="A1666" t="s">
        <v>2798</v>
      </c>
      <c r="B1666">
        <v>153</v>
      </c>
      <c r="D1666">
        <f t="shared" si="75"/>
        <v>79</v>
      </c>
      <c r="E1666" t="str">
        <f t="shared" si="76"/>
        <v>Székesfehérvári SZC Jáky József Technikum Rendészet és közszolgálat</v>
      </c>
      <c r="F1666">
        <f t="shared" si="77"/>
        <v>153</v>
      </c>
    </row>
    <row r="1667" spans="1:6" x14ac:dyDescent="0.35">
      <c r="A1667" t="s">
        <v>2799</v>
      </c>
      <c r="B1667">
        <v>5</v>
      </c>
      <c r="D1667">
        <f t="shared" si="75"/>
        <v>115</v>
      </c>
      <c r="E1667" t="str">
        <f t="shared" si="76"/>
        <v>Székesfehérvári SZC Perczel Mór Technikum, Szakképző Iskola és Kollégium Elektronika és elektrotechnika</v>
      </c>
      <c r="F1667">
        <f t="shared" si="77"/>
        <v>5</v>
      </c>
    </row>
    <row r="1668" spans="1:6" x14ac:dyDescent="0.35">
      <c r="A1668" t="s">
        <v>2800</v>
      </c>
      <c r="B1668">
        <v>86</v>
      </c>
      <c r="D1668">
        <f t="shared" ref="D1668:D1731" si="78">LEN(A1668)</f>
        <v>93</v>
      </c>
      <c r="E1668" t="str">
        <f t="shared" ref="E1668:E1731" si="79">LEFT(A1668,D1668-12)</f>
        <v>Székesfehérvári SZC Perczel Mór Technikum, Szakképző Iskola és Kollégium Gépészet</v>
      </c>
      <c r="F1668">
        <f t="shared" ref="F1668:F1731" si="80">B1668</f>
        <v>86</v>
      </c>
    </row>
    <row r="1669" spans="1:6" x14ac:dyDescent="0.35">
      <c r="A1669" t="s">
        <v>2801</v>
      </c>
      <c r="B1669">
        <v>46</v>
      </c>
      <c r="D1669">
        <f t="shared" si="78"/>
        <v>109</v>
      </c>
      <c r="E1669" t="str">
        <f t="shared" si="79"/>
        <v>Székesfehérvári SZC Perczel Mór Technikum, Szakképző Iskola és Kollégium Informatika és távközlés</v>
      </c>
      <c r="F1669">
        <f t="shared" si="80"/>
        <v>46</v>
      </c>
    </row>
    <row r="1670" spans="1:6" x14ac:dyDescent="0.35">
      <c r="A1670" t="s">
        <v>2802</v>
      </c>
      <c r="B1670">
        <v>72</v>
      </c>
      <c r="D1670">
        <f t="shared" si="78"/>
        <v>97</v>
      </c>
      <c r="E1670" t="str">
        <f t="shared" si="79"/>
        <v>Székesfehérvári SZC Perczel Mór Technikum, Szakképző Iskola és Kollégium Kereskedelem</v>
      </c>
      <c r="F1670">
        <f t="shared" si="80"/>
        <v>72</v>
      </c>
    </row>
    <row r="1671" spans="1:6" x14ac:dyDescent="0.35">
      <c r="A1671" t="s">
        <v>2803</v>
      </c>
      <c r="B1671">
        <v>17</v>
      </c>
      <c r="D1671">
        <f t="shared" si="78"/>
        <v>118</v>
      </c>
      <c r="E1671" t="str">
        <f t="shared" si="79"/>
        <v>Székesfehérvári SZC Perczel Mór Technikum, Szakképző Iskola és Kollégium Specializált gép- és járműgyártás</v>
      </c>
      <c r="F1671">
        <f t="shared" si="80"/>
        <v>17</v>
      </c>
    </row>
    <row r="1672" spans="1:6" x14ac:dyDescent="0.35">
      <c r="A1672" t="s">
        <v>2804</v>
      </c>
      <c r="B1672">
        <v>127</v>
      </c>
      <c r="D1672">
        <f t="shared" si="78"/>
        <v>97</v>
      </c>
      <c r="E1672" t="str">
        <f t="shared" si="79"/>
        <v>Székesfehérvári SZC Széchenyi István Műszaki Technikum Elektronika és elektrotechnika</v>
      </c>
      <c r="F1672">
        <f t="shared" si="80"/>
        <v>127</v>
      </c>
    </row>
    <row r="1673" spans="1:6" x14ac:dyDescent="0.35">
      <c r="A1673" t="s">
        <v>2805</v>
      </c>
      <c r="B1673">
        <v>201</v>
      </c>
      <c r="D1673">
        <f t="shared" si="78"/>
        <v>75</v>
      </c>
      <c r="E1673" t="str">
        <f t="shared" si="79"/>
        <v>Székesfehérvári SZC Széchenyi István Műszaki Technikum Gépészet</v>
      </c>
      <c r="F1673">
        <f t="shared" si="80"/>
        <v>201</v>
      </c>
    </row>
    <row r="1674" spans="1:6" x14ac:dyDescent="0.35">
      <c r="A1674" t="s">
        <v>2806</v>
      </c>
      <c r="B1674">
        <v>544</v>
      </c>
      <c r="D1674">
        <f t="shared" si="78"/>
        <v>91</v>
      </c>
      <c r="E1674" t="str">
        <f t="shared" si="79"/>
        <v>Székesfehérvári SZC Széchenyi István Műszaki Technikum Informatika és távközlés</v>
      </c>
      <c r="F1674">
        <f t="shared" si="80"/>
        <v>544</v>
      </c>
    </row>
    <row r="1675" spans="1:6" x14ac:dyDescent="0.35">
      <c r="A1675" t="s">
        <v>2807</v>
      </c>
      <c r="B1675">
        <v>83</v>
      </c>
      <c r="D1675">
        <f t="shared" si="78"/>
        <v>100</v>
      </c>
      <c r="E1675" t="str">
        <f t="shared" si="79"/>
        <v>Székesfehérvári SZC Széchenyi István Műszaki Technikum Specializált gép- és járműgyártás</v>
      </c>
      <c r="F1675">
        <f t="shared" si="80"/>
        <v>83</v>
      </c>
    </row>
    <row r="1676" spans="1:6" x14ac:dyDescent="0.35">
      <c r="A1676" t="s">
        <v>2808</v>
      </c>
      <c r="B1676">
        <v>166</v>
      </c>
      <c r="D1676">
        <f t="shared" si="78"/>
        <v>93</v>
      </c>
      <c r="E1676" t="str">
        <f t="shared" si="79"/>
        <v>Székesfehérvári SZC Váci Mihály Technikum, Szakképző Iskola és Kollégium Gépészet</v>
      </c>
      <c r="F1676">
        <f t="shared" si="80"/>
        <v>166</v>
      </c>
    </row>
    <row r="1677" spans="1:6" x14ac:dyDescent="0.35">
      <c r="A1677" t="s">
        <v>2809</v>
      </c>
      <c r="B1677">
        <v>285</v>
      </c>
      <c r="D1677">
        <f t="shared" si="78"/>
        <v>118</v>
      </c>
      <c r="E1677" t="str">
        <f t="shared" si="79"/>
        <v>Székesfehérvári SZC Váci Mihály Technikum, Szakképző Iskola és Kollégium Specializált gép- és járműgyártás</v>
      </c>
      <c r="F1677">
        <f t="shared" si="80"/>
        <v>285</v>
      </c>
    </row>
    <row r="1678" spans="1:6" x14ac:dyDescent="0.35">
      <c r="A1678" t="s">
        <v>2810</v>
      </c>
      <c r="B1678">
        <v>68</v>
      </c>
      <c r="D1678">
        <f t="shared" si="78"/>
        <v>78</v>
      </c>
      <c r="E1678" t="str">
        <f t="shared" si="79"/>
        <v>Székesfehérvári SZC Vajda János Technikum Informatika és távközlés</v>
      </c>
      <c r="F1678">
        <f t="shared" si="80"/>
        <v>68</v>
      </c>
    </row>
    <row r="1679" spans="1:6" x14ac:dyDescent="0.35">
      <c r="A1679" t="s">
        <v>2811</v>
      </c>
      <c r="B1679">
        <v>71</v>
      </c>
      <c r="D1679">
        <f t="shared" si="78"/>
        <v>66</v>
      </c>
      <c r="E1679" t="str">
        <f t="shared" si="79"/>
        <v>Székesfehérvári SZC Vajda János Technikum Kereskedelem</v>
      </c>
      <c r="F1679">
        <f t="shared" si="80"/>
        <v>71</v>
      </c>
    </row>
    <row r="1680" spans="1:6" x14ac:dyDescent="0.35">
      <c r="A1680" t="s">
        <v>2812</v>
      </c>
      <c r="B1680">
        <v>49</v>
      </c>
      <c r="D1680">
        <f t="shared" si="78"/>
        <v>79</v>
      </c>
      <c r="E1680" t="str">
        <f t="shared" si="79"/>
        <v>Székesfehérvári SZC Vajda János Technikum Rendészet és közszolgálat</v>
      </c>
      <c r="F1680">
        <f t="shared" si="80"/>
        <v>49</v>
      </c>
    </row>
    <row r="1681" spans="1:6" x14ac:dyDescent="0.35">
      <c r="A1681" t="s">
        <v>2813</v>
      </c>
      <c r="B1681">
        <v>146</v>
      </c>
      <c r="D1681">
        <f t="shared" si="78"/>
        <v>89</v>
      </c>
      <c r="E1681" t="str">
        <f t="shared" si="79"/>
        <v>Székesfehérvári SZC Vörösmarty Mihály Technikum és Szakképző Iskola Építőipar</v>
      </c>
      <c r="F1681">
        <f t="shared" si="80"/>
        <v>146</v>
      </c>
    </row>
    <row r="1682" spans="1:6" x14ac:dyDescent="0.35">
      <c r="A1682" t="s">
        <v>2814</v>
      </c>
      <c r="B1682">
        <v>91</v>
      </c>
      <c r="D1682">
        <f t="shared" si="78"/>
        <v>94</v>
      </c>
      <c r="E1682" t="str">
        <f t="shared" si="79"/>
        <v>Székesfehérvári SZC Vörösmarty Mihály Technikum és Szakképző Iskola Épületgépészet</v>
      </c>
      <c r="F1682">
        <f t="shared" si="80"/>
        <v>91</v>
      </c>
    </row>
    <row r="1683" spans="1:6" x14ac:dyDescent="0.35">
      <c r="A1683" t="s">
        <v>2815</v>
      </c>
      <c r="B1683">
        <v>112</v>
      </c>
      <c r="D1683">
        <f t="shared" si="78"/>
        <v>96</v>
      </c>
      <c r="E1683" t="str">
        <f t="shared" si="79"/>
        <v>Székesfehérvári SZC Vörösmarty Mihály Technikum és Szakképző Iskola Fa- és bútoripar</v>
      </c>
      <c r="F1683">
        <f t="shared" si="80"/>
        <v>112</v>
      </c>
    </row>
    <row r="1684" spans="1:6" x14ac:dyDescent="0.35">
      <c r="A1684" t="s">
        <v>2816</v>
      </c>
      <c r="B1684">
        <v>97</v>
      </c>
      <c r="D1684">
        <f t="shared" si="78"/>
        <v>87</v>
      </c>
      <c r="E1684" t="str">
        <f t="shared" si="79"/>
        <v>Szent Anna Görögkatolikus Gimnázium és Technikum Gazdálkodás és menedzsment</v>
      </c>
      <c r="F1684">
        <f t="shared" si="80"/>
        <v>97</v>
      </c>
    </row>
    <row r="1685" spans="1:6" x14ac:dyDescent="0.35">
      <c r="A1685" t="s">
        <v>2817</v>
      </c>
      <c r="B1685">
        <v>45</v>
      </c>
      <c r="D1685">
        <f t="shared" si="78"/>
        <v>179</v>
      </c>
      <c r="E1685" t="str">
        <f t="shared" si="79"/>
        <v>Szent Bazil Görögkatolikus Óvoda, Általános Iskola, Gimnázium, Technikum, Szakképző Iskola, Készségfejlesztő Iskola és Kollégium Középiskolai Tagintézménye Egészségügy</v>
      </c>
      <c r="F1685">
        <f t="shared" si="80"/>
        <v>45</v>
      </c>
    </row>
    <row r="1686" spans="1:6" x14ac:dyDescent="0.35">
      <c r="A1686" t="s">
        <v>2818</v>
      </c>
      <c r="B1686">
        <v>65</v>
      </c>
      <c r="D1686">
        <f t="shared" si="78"/>
        <v>194</v>
      </c>
      <c r="E1686" t="str">
        <f t="shared" si="79"/>
        <v>Szent Bazil Görögkatolikus Óvoda, Általános Iskola, Gimnázium, Technikum, Szakképző Iskola, Készségfejlesztő Iskola és Kollégium Középiskolai Tagintézménye Gazdálkodás és menedzsment</v>
      </c>
      <c r="F1686">
        <f t="shared" si="80"/>
        <v>65</v>
      </c>
    </row>
    <row r="1687" spans="1:6" x14ac:dyDescent="0.35">
      <c r="A1687" t="s">
        <v>2819</v>
      </c>
      <c r="B1687">
        <v>60</v>
      </c>
      <c r="D1687">
        <f t="shared" si="78"/>
        <v>180</v>
      </c>
      <c r="E1687" t="str">
        <f t="shared" si="79"/>
        <v>Szent Bazil Görögkatolikus Óvoda, Általános Iskola, Gimnázium, Technikum, Szakképző Iskola, Készségfejlesztő Iskola és Kollégium Középiskolai Tagintézménye Kereskedelem</v>
      </c>
      <c r="F1687">
        <f t="shared" si="80"/>
        <v>60</v>
      </c>
    </row>
    <row r="1688" spans="1:6" x14ac:dyDescent="0.35">
      <c r="A1688" t="s">
        <v>2820</v>
      </c>
      <c r="B1688">
        <v>205</v>
      </c>
      <c r="D1688">
        <f t="shared" si="78"/>
        <v>177</v>
      </c>
      <c r="E1688" t="str">
        <f t="shared" si="79"/>
        <v>Szent Bazil Görögkatolikus Óvoda, Általános Iskola, Gimnázium, Technikum, Szakképző Iskola, Készségfejlesztő Iskola és Kollégium Középiskolai Tagintézménye Szépészet</v>
      </c>
      <c r="F1688">
        <f t="shared" si="80"/>
        <v>205</v>
      </c>
    </row>
    <row r="1689" spans="1:6" x14ac:dyDescent="0.35">
      <c r="A1689" t="s">
        <v>2821</v>
      </c>
      <c r="B1689">
        <v>56</v>
      </c>
      <c r="D1689">
        <f t="shared" si="78"/>
        <v>177</v>
      </c>
      <c r="E1689" t="str">
        <f t="shared" si="79"/>
        <v>Szent Bazil Görögkatolikus Óvoda, Általános Iskola, Gimnázium, Technikum, Szakképző Iskola, Készségfejlesztő Iskola és Kollégium Középiskolai Tagintézménye Szociális</v>
      </c>
      <c r="F1689">
        <f t="shared" si="80"/>
        <v>56</v>
      </c>
    </row>
    <row r="1690" spans="1:6" x14ac:dyDescent="0.35">
      <c r="A1690" t="s">
        <v>2822</v>
      </c>
      <c r="B1690">
        <v>144</v>
      </c>
      <c r="D1690">
        <f t="shared" si="78"/>
        <v>188</v>
      </c>
      <c r="E1690" t="str">
        <f t="shared" si="79"/>
        <v>Szent Bazil Görögkatolikus Óvoda, Általános Iskola, Gimnázium, Technikum, Szakképző Iskola, Készségfejlesztő Iskola és Kollégium Középiskolai Tagintézménye Turizmus-vendéglátás</v>
      </c>
      <c r="F1690">
        <f t="shared" si="80"/>
        <v>144</v>
      </c>
    </row>
    <row r="1691" spans="1:6" x14ac:dyDescent="0.35">
      <c r="A1691" t="s">
        <v>2823</v>
      </c>
      <c r="B1691">
        <v>23</v>
      </c>
      <c r="D1691">
        <f t="shared" si="78"/>
        <v>165</v>
      </c>
      <c r="E1691" t="str">
        <f t="shared" si="79"/>
        <v>Szent Bazil Görögkatolikus Óvoda, Általános Iskola, Gimnázium, Technikum, Szakképző Iskola, Készségfejlesztő Iskola és Kollégium Mezőgazdaság és erdészet</v>
      </c>
      <c r="F1691">
        <f t="shared" si="80"/>
        <v>23</v>
      </c>
    </row>
    <row r="1692" spans="1:6" x14ac:dyDescent="0.35">
      <c r="A1692" t="s">
        <v>2824</v>
      </c>
      <c r="B1692">
        <v>64</v>
      </c>
      <c r="D1692">
        <f t="shared" si="78"/>
        <v>161</v>
      </c>
      <c r="E1692" t="str">
        <f t="shared" si="79"/>
        <v>Szent Bazil Görögkatolikus Óvoda, Általános Iskola, Gimnázium, Technikum, Szakképző Iskola, Készségfejlesztő Iskola és Kollégium Turizmus-vendéglátás</v>
      </c>
      <c r="F1692">
        <f t="shared" si="80"/>
        <v>64</v>
      </c>
    </row>
    <row r="1693" spans="1:6" x14ac:dyDescent="0.35">
      <c r="A1693" t="s">
        <v>2825</v>
      </c>
      <c r="B1693">
        <v>66</v>
      </c>
      <c r="D1693">
        <f t="shared" si="78"/>
        <v>122</v>
      </c>
      <c r="E1693" t="str">
        <f t="shared" si="79"/>
        <v>Szent Benedek Technikum, Szakképző Iskola, Középiskola és Alapfokú Művészeti Iskola Gazdálkodás és menedzsment</v>
      </c>
      <c r="F1693">
        <f t="shared" si="80"/>
        <v>66</v>
      </c>
    </row>
    <row r="1694" spans="1:6" x14ac:dyDescent="0.35">
      <c r="A1694" t="s">
        <v>2826</v>
      </c>
      <c r="B1694">
        <v>211</v>
      </c>
      <c r="D1694">
        <f t="shared" si="78"/>
        <v>120</v>
      </c>
      <c r="E1694" t="str">
        <f t="shared" si="79"/>
        <v>Szent Benedek Technikum, Szakképző Iskola, Középiskola és Alapfokú Művészeti Iskola Informatika és távközlés</v>
      </c>
      <c r="F1694">
        <f t="shared" si="80"/>
        <v>211</v>
      </c>
    </row>
    <row r="1695" spans="1:6" x14ac:dyDescent="0.35">
      <c r="A1695" t="s">
        <v>2827</v>
      </c>
      <c r="B1695">
        <v>45</v>
      </c>
      <c r="D1695">
        <f t="shared" si="78"/>
        <v>108</v>
      </c>
      <c r="E1695" t="str">
        <f t="shared" si="79"/>
        <v>Szent Benedek Technikum, Szakképző Iskola, Középiskola és Alapfokú Művészeti Iskola Kereskedelem</v>
      </c>
      <c r="F1695">
        <f t="shared" si="80"/>
        <v>45</v>
      </c>
    </row>
    <row r="1696" spans="1:6" x14ac:dyDescent="0.35">
      <c r="A1696" t="s">
        <v>2828</v>
      </c>
      <c r="B1696">
        <v>31</v>
      </c>
      <c r="D1696">
        <f t="shared" si="78"/>
        <v>125</v>
      </c>
      <c r="E1696" t="str">
        <f t="shared" si="79"/>
        <v>Szent Benedek Technikum, Szakképző Iskola, Középiskola és Alapfokú Művészeti Iskola Közlekedés és szállítmányozás</v>
      </c>
      <c r="F1696">
        <f t="shared" si="80"/>
        <v>31</v>
      </c>
    </row>
    <row r="1697" spans="1:6" x14ac:dyDescent="0.35">
      <c r="A1697" t="s">
        <v>2829</v>
      </c>
      <c r="B1697">
        <v>53</v>
      </c>
      <c r="D1697">
        <f t="shared" si="78"/>
        <v>116</v>
      </c>
      <c r="E1697" t="str">
        <f t="shared" si="79"/>
        <v>Szent Benedek Technikum, Szakképző Iskola, Középiskola és Alapfokú Művészeti Iskola Turizmus-vendéglátás</v>
      </c>
      <c r="F1697">
        <f t="shared" si="80"/>
        <v>53</v>
      </c>
    </row>
    <row r="1698" spans="1:6" x14ac:dyDescent="0.35">
      <c r="A1698" t="s">
        <v>2830</v>
      </c>
      <c r="B1698">
        <v>44</v>
      </c>
      <c r="D1698">
        <f t="shared" si="78"/>
        <v>65</v>
      </c>
      <c r="E1698" t="str">
        <f t="shared" si="79"/>
        <v>Szent György Hang- és Filmművészeti Technikum Kreatív</v>
      </c>
      <c r="F1698">
        <f t="shared" si="80"/>
        <v>44</v>
      </c>
    </row>
    <row r="1699" spans="1:6" x14ac:dyDescent="0.35">
      <c r="A1699" t="s">
        <v>2831</v>
      </c>
      <c r="B1699">
        <v>147</v>
      </c>
      <c r="D1699">
        <f t="shared" si="78"/>
        <v>84</v>
      </c>
      <c r="E1699" t="str">
        <f t="shared" si="79"/>
        <v>Szent István Katolikus Technikum és Gimnázium Gazdálkodás és menedzsment</v>
      </c>
      <c r="F1699">
        <f t="shared" si="80"/>
        <v>147</v>
      </c>
    </row>
    <row r="1700" spans="1:6" x14ac:dyDescent="0.35">
      <c r="A1700" t="s">
        <v>2832</v>
      </c>
      <c r="B1700">
        <v>145</v>
      </c>
      <c r="D1700">
        <f t="shared" si="78"/>
        <v>82</v>
      </c>
      <c r="E1700" t="str">
        <f t="shared" si="79"/>
        <v>Szent István Katolikus Technikum és Gimnázium Informatika és távközlés</v>
      </c>
      <c r="F1700">
        <f t="shared" si="80"/>
        <v>145</v>
      </c>
    </row>
    <row r="1701" spans="1:6" x14ac:dyDescent="0.35">
      <c r="A1701" t="s">
        <v>2833</v>
      </c>
      <c r="B1701">
        <v>252</v>
      </c>
      <c r="D1701">
        <f t="shared" si="78"/>
        <v>112</v>
      </c>
      <c r="E1701" t="str">
        <f t="shared" si="79"/>
        <v>Szent József Katolikus Elektronikai Technikum, Gimnázium és Kollégium Elektronika és elektrotechnika</v>
      </c>
      <c r="F1701">
        <f t="shared" si="80"/>
        <v>252</v>
      </c>
    </row>
    <row r="1702" spans="1:6" x14ac:dyDescent="0.35">
      <c r="A1702" t="s">
        <v>2834</v>
      </c>
      <c r="B1702">
        <v>22</v>
      </c>
      <c r="D1702">
        <f t="shared" si="78"/>
        <v>91</v>
      </c>
      <c r="E1702" t="str">
        <f t="shared" si="79"/>
        <v>Szent József Katolikus Elektronikai Technikum, Gimnázium és Kollégium Építőipar</v>
      </c>
      <c r="F1702">
        <f t="shared" si="80"/>
        <v>22</v>
      </c>
    </row>
    <row r="1703" spans="1:6" x14ac:dyDescent="0.35">
      <c r="A1703" t="s">
        <v>2835</v>
      </c>
      <c r="B1703">
        <v>160</v>
      </c>
      <c r="D1703">
        <f t="shared" si="78"/>
        <v>108</v>
      </c>
      <c r="E1703" t="str">
        <f t="shared" si="79"/>
        <v>Szent József Katolikus Elektronikai Technikum, Gimnázium és Kollégium Gazdálkodás és menedzsment</v>
      </c>
      <c r="F1703">
        <f t="shared" si="80"/>
        <v>160</v>
      </c>
    </row>
    <row r="1704" spans="1:6" x14ac:dyDescent="0.35">
      <c r="A1704" t="s">
        <v>2836</v>
      </c>
      <c r="B1704">
        <v>221</v>
      </c>
      <c r="D1704">
        <f t="shared" si="78"/>
        <v>106</v>
      </c>
      <c r="E1704" t="str">
        <f t="shared" si="79"/>
        <v>Szent József Katolikus Elektronikai Technikum, Gimnázium és Kollégium Informatika és távközlés</v>
      </c>
      <c r="F1704">
        <f t="shared" si="80"/>
        <v>221</v>
      </c>
    </row>
    <row r="1705" spans="1:6" x14ac:dyDescent="0.35">
      <c r="A1705" t="s">
        <v>2837</v>
      </c>
      <c r="B1705">
        <v>9</v>
      </c>
      <c r="D1705">
        <f t="shared" si="78"/>
        <v>94</v>
      </c>
      <c r="E1705" t="str">
        <f t="shared" si="79"/>
        <v>Szent József Katolikus Elektronikai Technikum, Gimnázium és Kollégium Kereskedelem</v>
      </c>
      <c r="F1705">
        <f t="shared" si="80"/>
        <v>9</v>
      </c>
    </row>
    <row r="1706" spans="1:6" x14ac:dyDescent="0.35">
      <c r="A1706" t="s">
        <v>2838</v>
      </c>
      <c r="B1706">
        <v>43</v>
      </c>
      <c r="D1706">
        <f t="shared" si="78"/>
        <v>106</v>
      </c>
      <c r="E1706" t="str">
        <f t="shared" si="79"/>
        <v>Szent József Katolikus Elektronikai Technikum, Gimnázium és Kollégium Mezőgazdaság és erdészet</v>
      </c>
      <c r="F1706">
        <f t="shared" si="80"/>
        <v>43</v>
      </c>
    </row>
    <row r="1707" spans="1:6" x14ac:dyDescent="0.35">
      <c r="A1707" t="s">
        <v>2839</v>
      </c>
      <c r="B1707">
        <v>9</v>
      </c>
      <c r="D1707">
        <f t="shared" si="78"/>
        <v>115</v>
      </c>
      <c r="E1707" t="str">
        <f t="shared" si="79"/>
        <v>Szent József Katolikus Elektronikai Technikum, Gimnázium és Kollégium Specializált gép- és járműgyártás</v>
      </c>
      <c r="F1707">
        <f t="shared" si="80"/>
        <v>9</v>
      </c>
    </row>
    <row r="1708" spans="1:6" x14ac:dyDescent="0.35">
      <c r="A1708" t="s">
        <v>2840</v>
      </c>
      <c r="B1708">
        <v>98</v>
      </c>
      <c r="D1708">
        <f t="shared" si="78"/>
        <v>102</v>
      </c>
      <c r="E1708" t="str">
        <f t="shared" si="79"/>
        <v>Szent József Katolikus Elektronikai Technikum, Gimnázium és Kollégium Turizmus-vendéglátás</v>
      </c>
      <c r="F1708">
        <f t="shared" si="80"/>
        <v>98</v>
      </c>
    </row>
    <row r="1709" spans="1:6" x14ac:dyDescent="0.35">
      <c r="A1709" t="s">
        <v>2841</v>
      </c>
      <c r="B1709">
        <v>450</v>
      </c>
      <c r="D1709">
        <f t="shared" si="78"/>
        <v>74</v>
      </c>
      <c r="E1709" t="str">
        <f t="shared" si="79"/>
        <v>Szent László Görögkatolikus Gimnázium és Technikum Egészségügy</v>
      </c>
      <c r="F1709">
        <f t="shared" si="80"/>
        <v>450</v>
      </c>
    </row>
    <row r="1710" spans="1:6" x14ac:dyDescent="0.35">
      <c r="A1710" t="s">
        <v>2842</v>
      </c>
      <c r="B1710">
        <v>5</v>
      </c>
      <c r="D1710">
        <f t="shared" si="78"/>
        <v>72</v>
      </c>
      <c r="E1710" t="str">
        <f t="shared" si="79"/>
        <v>Szent László Görögkatolikus Gimnázium és Technikum Szociális</v>
      </c>
      <c r="F1710">
        <f t="shared" si="80"/>
        <v>5</v>
      </c>
    </row>
    <row r="1711" spans="1:6" x14ac:dyDescent="0.35">
      <c r="A1711" t="s">
        <v>2843</v>
      </c>
      <c r="B1711">
        <v>14</v>
      </c>
      <c r="D1711">
        <f t="shared" si="78"/>
        <v>101</v>
      </c>
      <c r="E1711" t="str">
        <f t="shared" si="79"/>
        <v>Szentannai Sámuel Református Gimnázium, Technikum és Kollégium Gazdálkodás és menedzsment</v>
      </c>
      <c r="F1711">
        <f t="shared" si="80"/>
        <v>14</v>
      </c>
    </row>
    <row r="1712" spans="1:6" x14ac:dyDescent="0.35">
      <c r="A1712" t="s">
        <v>2844</v>
      </c>
      <c r="B1712">
        <v>40</v>
      </c>
      <c r="D1712">
        <f t="shared" si="78"/>
        <v>101</v>
      </c>
      <c r="E1712" t="str">
        <f t="shared" si="79"/>
        <v>Szentannai Sámuel Református Gimnázium, Technikum és Kollégium Környezetvédelem és vízügy</v>
      </c>
      <c r="F1712">
        <f t="shared" si="80"/>
        <v>40</v>
      </c>
    </row>
    <row r="1713" spans="1:6" x14ac:dyDescent="0.35">
      <c r="A1713" t="s">
        <v>2845</v>
      </c>
      <c r="B1713">
        <v>108</v>
      </c>
      <c r="D1713">
        <f t="shared" si="78"/>
        <v>99</v>
      </c>
      <c r="E1713" t="str">
        <f t="shared" si="79"/>
        <v>Szentannai Sámuel Református Gimnázium, Technikum és Kollégium Mezőgazdaság és erdészet</v>
      </c>
      <c r="F1713">
        <f t="shared" si="80"/>
        <v>108</v>
      </c>
    </row>
    <row r="1714" spans="1:6" x14ac:dyDescent="0.35">
      <c r="A1714" t="s">
        <v>2846</v>
      </c>
      <c r="B1714">
        <v>79</v>
      </c>
      <c r="D1714">
        <f t="shared" si="78"/>
        <v>100</v>
      </c>
      <c r="E1714" t="str">
        <f t="shared" si="79"/>
        <v>Szentannai Sámuel Református Gimnázium, Technikum és Kollégium Rendészet és közszolgálat</v>
      </c>
      <c r="F1714">
        <f t="shared" si="80"/>
        <v>79</v>
      </c>
    </row>
    <row r="1715" spans="1:6" x14ac:dyDescent="0.35">
      <c r="A1715" t="s">
        <v>2847</v>
      </c>
      <c r="B1715">
        <v>16</v>
      </c>
      <c r="D1715">
        <f t="shared" si="78"/>
        <v>67</v>
      </c>
      <c r="E1715" t="str">
        <f t="shared" si="79"/>
        <v>Szerencsi SZC Encsi Aba Sámuel Szakképző Iskola Előkész</v>
      </c>
      <c r="F1715">
        <f t="shared" si="80"/>
        <v>16</v>
      </c>
    </row>
    <row r="1716" spans="1:6" x14ac:dyDescent="0.35">
      <c r="A1716" t="s">
        <v>2848</v>
      </c>
      <c r="B1716">
        <v>61</v>
      </c>
      <c r="D1716">
        <f t="shared" si="78"/>
        <v>69</v>
      </c>
      <c r="E1716" t="str">
        <f t="shared" si="79"/>
        <v>Szerencsi SZC Encsi Aba Sámuel Szakképző Iskola Építőipar</v>
      </c>
      <c r="F1716">
        <f t="shared" si="80"/>
        <v>61</v>
      </c>
    </row>
    <row r="1717" spans="1:6" x14ac:dyDescent="0.35">
      <c r="A1717" t="s">
        <v>2849</v>
      </c>
      <c r="B1717">
        <v>59</v>
      </c>
      <c r="D1717">
        <f t="shared" si="78"/>
        <v>68</v>
      </c>
      <c r="E1717" t="str">
        <f t="shared" si="79"/>
        <v>Szerencsi SZC Encsi Aba Sámuel Szakképző Iskola Gépészet</v>
      </c>
      <c r="F1717">
        <f t="shared" si="80"/>
        <v>59</v>
      </c>
    </row>
    <row r="1718" spans="1:6" x14ac:dyDescent="0.35">
      <c r="A1718" t="s">
        <v>2850</v>
      </c>
      <c r="B1718">
        <v>33</v>
      </c>
      <c r="D1718">
        <f t="shared" si="78"/>
        <v>67</v>
      </c>
      <c r="E1718" t="str">
        <f t="shared" si="79"/>
        <v>Szerencsi SZC Encsi Aba Sámuel Szakképző Iskola Kreatív</v>
      </c>
      <c r="F1718">
        <f t="shared" si="80"/>
        <v>33</v>
      </c>
    </row>
    <row r="1719" spans="1:6" x14ac:dyDescent="0.35">
      <c r="A1719" t="s">
        <v>2851</v>
      </c>
      <c r="B1719">
        <v>48</v>
      </c>
      <c r="D1719">
        <f t="shared" si="78"/>
        <v>69</v>
      </c>
      <c r="E1719" t="str">
        <f t="shared" si="79"/>
        <v>Szerencsi SZC Encsi Aba Sámuel Szakképző Iskola Szociális</v>
      </c>
      <c r="F1719">
        <f t="shared" si="80"/>
        <v>48</v>
      </c>
    </row>
    <row r="1720" spans="1:6" x14ac:dyDescent="0.35">
      <c r="A1720" t="s">
        <v>2852</v>
      </c>
      <c r="B1720">
        <v>26</v>
      </c>
      <c r="D1720">
        <f t="shared" si="78"/>
        <v>111</v>
      </c>
      <c r="E1720" t="str">
        <f t="shared" si="79"/>
        <v>Szerencsi SZC Műszaki és Szolgáltatási Technikum és Szakképző Iskola Elektronika és elektrotechnika</v>
      </c>
      <c r="F1720">
        <f t="shared" si="80"/>
        <v>26</v>
      </c>
    </row>
    <row r="1721" spans="1:6" x14ac:dyDescent="0.35">
      <c r="A1721" t="s">
        <v>2853</v>
      </c>
      <c r="B1721">
        <v>45</v>
      </c>
      <c r="D1721">
        <f t="shared" si="78"/>
        <v>95</v>
      </c>
      <c r="E1721" t="str">
        <f t="shared" si="79"/>
        <v>Szerencsi SZC Műszaki és Szolgáltatási Technikum és Szakképző Iskola Élelmiszeripar</v>
      </c>
      <c r="F1721">
        <f t="shared" si="80"/>
        <v>45</v>
      </c>
    </row>
    <row r="1722" spans="1:6" x14ac:dyDescent="0.35">
      <c r="A1722" t="s">
        <v>2854</v>
      </c>
      <c r="B1722">
        <v>20</v>
      </c>
      <c r="D1722">
        <f t="shared" si="78"/>
        <v>95</v>
      </c>
      <c r="E1722" t="str">
        <f t="shared" si="79"/>
        <v>Szerencsi SZC Műszaki és Szolgáltatási Technikum és Szakképző Iskola Épületgépészet</v>
      </c>
      <c r="F1722">
        <f t="shared" si="80"/>
        <v>20</v>
      </c>
    </row>
    <row r="1723" spans="1:6" x14ac:dyDescent="0.35">
      <c r="A1723" t="s">
        <v>2855</v>
      </c>
      <c r="B1723">
        <v>20</v>
      </c>
      <c r="D1723">
        <f t="shared" si="78"/>
        <v>97</v>
      </c>
      <c r="E1723" t="str">
        <f t="shared" si="79"/>
        <v>Szerencsi SZC Műszaki és Szolgáltatási Technikum és Szakképző Iskola Fa- és bútoripar</v>
      </c>
      <c r="F1723">
        <f t="shared" si="80"/>
        <v>20</v>
      </c>
    </row>
    <row r="1724" spans="1:6" x14ac:dyDescent="0.35">
      <c r="A1724" t="s">
        <v>2856</v>
      </c>
      <c r="B1724">
        <v>35</v>
      </c>
      <c r="D1724">
        <f t="shared" si="78"/>
        <v>89</v>
      </c>
      <c r="E1724" t="str">
        <f t="shared" si="79"/>
        <v>Szerencsi SZC Műszaki és Szolgáltatási Technikum és Szakképző Iskola Gépészet</v>
      </c>
      <c r="F1724">
        <f t="shared" si="80"/>
        <v>35</v>
      </c>
    </row>
    <row r="1725" spans="1:6" x14ac:dyDescent="0.35">
      <c r="A1725" t="s">
        <v>2857</v>
      </c>
      <c r="B1725">
        <v>60</v>
      </c>
      <c r="D1725">
        <f t="shared" si="78"/>
        <v>105</v>
      </c>
      <c r="E1725" t="str">
        <f t="shared" si="79"/>
        <v>Szerencsi SZC Műszaki és Szolgáltatási Technikum és Szakképző Iskola Informatika és távközlés</v>
      </c>
      <c r="F1725">
        <f t="shared" si="80"/>
        <v>60</v>
      </c>
    </row>
    <row r="1726" spans="1:6" x14ac:dyDescent="0.35">
      <c r="A1726" t="s">
        <v>2858</v>
      </c>
      <c r="B1726">
        <v>17</v>
      </c>
      <c r="D1726">
        <f t="shared" si="78"/>
        <v>88</v>
      </c>
      <c r="E1726" t="str">
        <f t="shared" si="79"/>
        <v>Szerencsi SZC Műszaki és Szolgáltatási Technikum és Szakképző Iskola Kreatív</v>
      </c>
      <c r="F1726">
        <f t="shared" si="80"/>
        <v>17</v>
      </c>
    </row>
    <row r="1727" spans="1:6" x14ac:dyDescent="0.35">
      <c r="A1727" t="s">
        <v>2859</v>
      </c>
      <c r="B1727">
        <v>25</v>
      </c>
      <c r="D1727">
        <f t="shared" si="78"/>
        <v>114</v>
      </c>
      <c r="E1727" t="str">
        <f t="shared" si="79"/>
        <v>Szerencsi SZC Műszaki és Szolgáltatási Technikum és Szakképző Iskola Specializált gép- és járműgyártás</v>
      </c>
      <c r="F1727">
        <f t="shared" si="80"/>
        <v>25</v>
      </c>
    </row>
    <row r="1728" spans="1:6" x14ac:dyDescent="0.35">
      <c r="A1728" t="s">
        <v>2860</v>
      </c>
      <c r="B1728">
        <v>92</v>
      </c>
      <c r="D1728">
        <f t="shared" si="78"/>
        <v>90</v>
      </c>
      <c r="E1728" t="str">
        <f t="shared" si="79"/>
        <v>Szerencsi SZC Műszaki és Szolgáltatási Technikum és Szakképző Iskola Szépészet</v>
      </c>
      <c r="F1728">
        <f t="shared" si="80"/>
        <v>92</v>
      </c>
    </row>
    <row r="1729" spans="1:6" x14ac:dyDescent="0.35">
      <c r="A1729" t="s">
        <v>2861</v>
      </c>
      <c r="B1729">
        <v>46</v>
      </c>
      <c r="D1729">
        <f t="shared" si="78"/>
        <v>109</v>
      </c>
      <c r="E1729" t="str">
        <f t="shared" si="79"/>
        <v>Szerencsi SZC Sátoraljaújhelyi Kossuth Lajos Technikum, Szakképző Iskola és Gimnázium Egészségügy</v>
      </c>
      <c r="F1729">
        <f t="shared" si="80"/>
        <v>46</v>
      </c>
    </row>
    <row r="1730" spans="1:6" x14ac:dyDescent="0.35">
      <c r="A1730" t="s">
        <v>2862</v>
      </c>
      <c r="B1730">
        <v>33</v>
      </c>
      <c r="D1730">
        <f t="shared" si="78"/>
        <v>127</v>
      </c>
      <c r="E1730" t="str">
        <f t="shared" si="79"/>
        <v>Szerencsi SZC Sátoraljaújhelyi Kossuth Lajos Technikum, Szakképző Iskola és Gimnázium Közlekedés és szállítmányozás</v>
      </c>
      <c r="F1730">
        <f t="shared" si="80"/>
        <v>33</v>
      </c>
    </row>
    <row r="1731" spans="1:6" x14ac:dyDescent="0.35">
      <c r="A1731" t="s">
        <v>2863</v>
      </c>
      <c r="B1731">
        <v>42</v>
      </c>
      <c r="D1731">
        <f t="shared" si="78"/>
        <v>123</v>
      </c>
      <c r="E1731" t="str">
        <f t="shared" si="79"/>
        <v>Szerencsi SZC Sátoraljaújhelyi Kossuth Lajos Technikum, Szakképző Iskola és Gimnázium Rendészet és közszolgálat</v>
      </c>
      <c r="F1731">
        <f t="shared" si="80"/>
        <v>42</v>
      </c>
    </row>
    <row r="1732" spans="1:6" x14ac:dyDescent="0.35">
      <c r="A1732" t="s">
        <v>2864</v>
      </c>
      <c r="B1732">
        <v>15</v>
      </c>
      <c r="D1732">
        <f t="shared" ref="D1732:D1795" si="81">LEN(A1732)</f>
        <v>107</v>
      </c>
      <c r="E1732" t="str">
        <f t="shared" ref="E1732:E1795" si="82">LEFT(A1732,D1732-12)</f>
        <v>Szerencsi SZC Sátoraljaújhelyi Kossuth Lajos Technikum, Szakképző Iskola és Gimnázium Szociális</v>
      </c>
      <c r="F1732">
        <f t="shared" ref="F1732:F1795" si="83">B1732</f>
        <v>15</v>
      </c>
    </row>
    <row r="1733" spans="1:6" x14ac:dyDescent="0.35">
      <c r="A1733" t="s">
        <v>2865</v>
      </c>
      <c r="B1733">
        <v>72</v>
      </c>
      <c r="D1733">
        <f t="shared" si="81"/>
        <v>118</v>
      </c>
      <c r="E1733" t="str">
        <f t="shared" si="82"/>
        <v>Szerencsi SZC Sátoraljaújhelyi Kossuth Lajos Technikum, Szakképző Iskola és Gimnázium Turizmus-vendéglátás</v>
      </c>
      <c r="F1733">
        <f t="shared" si="83"/>
        <v>72</v>
      </c>
    </row>
    <row r="1734" spans="1:6" x14ac:dyDescent="0.35">
      <c r="A1734" t="s">
        <v>2866</v>
      </c>
      <c r="B1734">
        <v>17</v>
      </c>
      <c r="D1734">
        <f t="shared" si="81"/>
        <v>97</v>
      </c>
      <c r="E1734" t="str">
        <f t="shared" si="82"/>
        <v>Szerencsi SZC Sátoraljaújhelyi Trefort Ágoston Szakképző Iskola Bányászat és kohászat</v>
      </c>
      <c r="F1734">
        <f t="shared" si="83"/>
        <v>17</v>
      </c>
    </row>
    <row r="1735" spans="1:6" x14ac:dyDescent="0.35">
      <c r="A1735" t="s">
        <v>2867</v>
      </c>
      <c r="B1735">
        <v>25</v>
      </c>
      <c r="D1735">
        <f t="shared" si="81"/>
        <v>84</v>
      </c>
      <c r="E1735" t="str">
        <f t="shared" si="82"/>
        <v>Szerencsi SZC Sátoraljaújhelyi Trefort Ágoston Szakképző Iskola Gépészet</v>
      </c>
      <c r="F1735">
        <f t="shared" si="83"/>
        <v>25</v>
      </c>
    </row>
    <row r="1736" spans="1:6" x14ac:dyDescent="0.35">
      <c r="A1736" t="s">
        <v>2868</v>
      </c>
      <c r="B1736">
        <v>39</v>
      </c>
      <c r="D1736">
        <f t="shared" si="81"/>
        <v>88</v>
      </c>
      <c r="E1736" t="str">
        <f t="shared" si="82"/>
        <v>Szerencsi SZC Sátoraljaújhelyi Trefort Ágoston Szakképző Iskola Kereskedelem</v>
      </c>
      <c r="F1736">
        <f t="shared" si="83"/>
        <v>39</v>
      </c>
    </row>
    <row r="1737" spans="1:6" x14ac:dyDescent="0.35">
      <c r="A1737" t="s">
        <v>2869</v>
      </c>
      <c r="B1737">
        <v>47</v>
      </c>
      <c r="D1737">
        <f t="shared" si="81"/>
        <v>96</v>
      </c>
      <c r="E1737" t="str">
        <f t="shared" si="82"/>
        <v>Szerencsi SZC Sátoraljaújhelyi Trefort Ágoston Szakképző Iskola Turizmus-vendéglátás</v>
      </c>
      <c r="F1737">
        <f t="shared" si="83"/>
        <v>47</v>
      </c>
    </row>
    <row r="1738" spans="1:6" x14ac:dyDescent="0.35">
      <c r="A1738" t="s">
        <v>2870</v>
      </c>
      <c r="B1738">
        <v>108</v>
      </c>
      <c r="D1738">
        <f t="shared" si="81"/>
        <v>115</v>
      </c>
      <c r="E1738" t="str">
        <f t="shared" si="82"/>
        <v>Szerencsi SZC Tiszaújvárosi Brassai Sámuel Technikum és Szakképző Iskola Elektronika és elektrotechnika</v>
      </c>
      <c r="F1738">
        <f t="shared" si="83"/>
        <v>108</v>
      </c>
    </row>
    <row r="1739" spans="1:6" x14ac:dyDescent="0.35">
      <c r="A1739" t="s">
        <v>2871</v>
      </c>
      <c r="B1739">
        <v>51</v>
      </c>
      <c r="D1739">
        <f t="shared" si="81"/>
        <v>99</v>
      </c>
      <c r="E1739" t="str">
        <f t="shared" si="82"/>
        <v>Szerencsi SZC Tiszaújvárosi Brassai Sámuel Technikum és Szakképző Iskola Épületgépészet</v>
      </c>
      <c r="F1739">
        <f t="shared" si="83"/>
        <v>51</v>
      </c>
    </row>
    <row r="1740" spans="1:6" x14ac:dyDescent="0.35">
      <c r="A1740" t="s">
        <v>2872</v>
      </c>
      <c r="B1740">
        <v>139</v>
      </c>
      <c r="D1740">
        <f t="shared" si="81"/>
        <v>111</v>
      </c>
      <c r="E1740" t="str">
        <f t="shared" si="82"/>
        <v>Szerencsi SZC Tiszaújvárosi Brassai Sámuel Technikum és Szakképző Iskola Gazdálkodás és menedzsment</v>
      </c>
      <c r="F1740">
        <f t="shared" si="83"/>
        <v>139</v>
      </c>
    </row>
    <row r="1741" spans="1:6" x14ac:dyDescent="0.35">
      <c r="A1741" t="s">
        <v>2873</v>
      </c>
      <c r="B1741">
        <v>170</v>
      </c>
      <c r="D1741">
        <f t="shared" si="81"/>
        <v>93</v>
      </c>
      <c r="E1741" t="str">
        <f t="shared" si="82"/>
        <v>Szerencsi SZC Tiszaújvárosi Brassai Sámuel Technikum és Szakképző Iskola Gépészet</v>
      </c>
      <c r="F1741">
        <f t="shared" si="83"/>
        <v>170</v>
      </c>
    </row>
    <row r="1742" spans="1:6" x14ac:dyDescent="0.35">
      <c r="A1742" t="s">
        <v>2874</v>
      </c>
      <c r="B1742">
        <v>89</v>
      </c>
      <c r="D1742">
        <f t="shared" si="81"/>
        <v>109</v>
      </c>
      <c r="E1742" t="str">
        <f t="shared" si="82"/>
        <v>Szerencsi SZC Tiszaújvárosi Brassai Sámuel Technikum és Szakképző Iskola Informatika és távközlés</v>
      </c>
      <c r="F1742">
        <f t="shared" si="83"/>
        <v>89</v>
      </c>
    </row>
    <row r="1743" spans="1:6" x14ac:dyDescent="0.35">
      <c r="A1743" t="s">
        <v>2875</v>
      </c>
      <c r="B1743">
        <v>7</v>
      </c>
      <c r="D1743">
        <f t="shared" si="81"/>
        <v>118</v>
      </c>
      <c r="E1743" t="str">
        <f t="shared" si="82"/>
        <v>Szerencsi SZC Tiszaújvárosi Brassai Sámuel Technikum és Szakképző Iskola Specializált gép- és járműgyártás</v>
      </c>
      <c r="F1743">
        <f t="shared" si="83"/>
        <v>7</v>
      </c>
    </row>
    <row r="1744" spans="1:6" x14ac:dyDescent="0.35">
      <c r="A1744" t="s">
        <v>2876</v>
      </c>
      <c r="B1744">
        <v>50</v>
      </c>
      <c r="D1744">
        <f t="shared" si="81"/>
        <v>94</v>
      </c>
      <c r="E1744" t="str">
        <f t="shared" si="82"/>
        <v>Szerencsi SZC Tiszaújvárosi Brassai Sámuel Technikum és Szakképző Iskola Szociális</v>
      </c>
      <c r="F1744">
        <f t="shared" si="83"/>
        <v>50</v>
      </c>
    </row>
    <row r="1745" spans="1:6" x14ac:dyDescent="0.35">
      <c r="A1745" t="s">
        <v>2877</v>
      </c>
      <c r="B1745">
        <v>44</v>
      </c>
      <c r="D1745">
        <f t="shared" si="81"/>
        <v>104</v>
      </c>
      <c r="E1745" t="str">
        <f t="shared" si="82"/>
        <v>Szerencsi SZC Tokaji Ferenc Technikum, Szakgimnázium és Gimnázium Gazdálkodás és menedzsment</v>
      </c>
      <c r="F1745">
        <f t="shared" si="83"/>
        <v>44</v>
      </c>
    </row>
    <row r="1746" spans="1:6" x14ac:dyDescent="0.35">
      <c r="A1746" t="s">
        <v>2878</v>
      </c>
      <c r="B1746">
        <v>103</v>
      </c>
      <c r="D1746">
        <f t="shared" si="81"/>
        <v>102</v>
      </c>
      <c r="E1746" t="str">
        <f t="shared" si="82"/>
        <v>Szerencsi SZC Tokaji Ferenc Technikum, Szakgimnázium és Gimnázium Informatika és távközlés</v>
      </c>
      <c r="F1746">
        <f t="shared" si="83"/>
        <v>103</v>
      </c>
    </row>
    <row r="1747" spans="1:6" x14ac:dyDescent="0.35">
      <c r="A1747" t="s">
        <v>2879</v>
      </c>
      <c r="B1747">
        <v>16</v>
      </c>
      <c r="D1747">
        <f t="shared" si="81"/>
        <v>104</v>
      </c>
      <c r="E1747" t="str">
        <f t="shared" si="82"/>
        <v>Szerencsi SZC Tokaji Ferenc Technikum, Szakgimnázium és Gimnázium Környezetvédelem és vízügy</v>
      </c>
      <c r="F1747">
        <f t="shared" si="83"/>
        <v>16</v>
      </c>
    </row>
    <row r="1748" spans="1:6" x14ac:dyDescent="0.35">
      <c r="A1748" t="s">
        <v>2880</v>
      </c>
      <c r="B1748">
        <v>117</v>
      </c>
      <c r="D1748">
        <f t="shared" si="81"/>
        <v>103</v>
      </c>
      <c r="E1748" t="str">
        <f t="shared" si="82"/>
        <v>Szerencsi SZC Tokaji Ferenc Technikum, Szakgimnázium és Gimnázium Rendészet és közszolgálat</v>
      </c>
      <c r="F1748">
        <f t="shared" si="83"/>
        <v>117</v>
      </c>
    </row>
    <row r="1749" spans="1:6" x14ac:dyDescent="0.35">
      <c r="A1749" t="s">
        <v>2881</v>
      </c>
      <c r="B1749">
        <v>46</v>
      </c>
      <c r="D1749">
        <f t="shared" si="81"/>
        <v>83</v>
      </c>
      <c r="E1749" t="str">
        <f t="shared" si="82"/>
        <v>Szerencsi SZC Tokaji Ferenc Technikum, Szakgimnázium és Gimnázium Sport</v>
      </c>
      <c r="F1749">
        <f t="shared" si="83"/>
        <v>46</v>
      </c>
    </row>
    <row r="1750" spans="1:6" x14ac:dyDescent="0.35">
      <c r="A1750" t="s">
        <v>2882</v>
      </c>
      <c r="B1750">
        <v>6</v>
      </c>
      <c r="D1750">
        <f t="shared" si="81"/>
        <v>98</v>
      </c>
      <c r="E1750" t="str">
        <f t="shared" si="82"/>
        <v>Szerencsi SZC Tokaji Ferenc Technikum, Szakgimnázium és Gimnázium Turizmus-vendéglátás</v>
      </c>
      <c r="F1750">
        <f t="shared" si="83"/>
        <v>6</v>
      </c>
    </row>
    <row r="1751" spans="1:6" x14ac:dyDescent="0.35">
      <c r="A1751" t="s">
        <v>2883</v>
      </c>
      <c r="B1751">
        <v>40</v>
      </c>
      <c r="D1751">
        <f t="shared" si="81"/>
        <v>115</v>
      </c>
      <c r="E1751" t="str">
        <f t="shared" si="82"/>
        <v>Szivárvány Baptista Szakképző Iskola, Technikum, Általános Iskola, Szakiskola és Gimnázium Kereskedelem</v>
      </c>
      <c r="F1751">
        <f t="shared" si="83"/>
        <v>40</v>
      </c>
    </row>
    <row r="1752" spans="1:6" x14ac:dyDescent="0.35">
      <c r="A1752" t="s">
        <v>2884</v>
      </c>
      <c r="B1752">
        <v>58</v>
      </c>
      <c r="D1752">
        <f t="shared" si="81"/>
        <v>123</v>
      </c>
      <c r="E1752" t="str">
        <f t="shared" si="82"/>
        <v>Szivárvány Baptista Szakképző Iskola, Technikum, Általános Iskola, Szakiskola és Gimnázium Turizmus-vendéglátás</v>
      </c>
      <c r="F1752">
        <f t="shared" si="83"/>
        <v>58</v>
      </c>
    </row>
    <row r="1753" spans="1:6" x14ac:dyDescent="0.35">
      <c r="A1753" t="s">
        <v>2885</v>
      </c>
      <c r="B1753">
        <v>60</v>
      </c>
      <c r="D1753">
        <f t="shared" si="81"/>
        <v>106</v>
      </c>
      <c r="E1753" t="str">
        <f t="shared" si="82"/>
        <v>Szolnoki SZC Baross Gábor Műszaki Technikum és Szakképző Iskola Elektronika és elektrotechnika</v>
      </c>
      <c r="F1753">
        <f t="shared" si="83"/>
        <v>60</v>
      </c>
    </row>
    <row r="1754" spans="1:6" x14ac:dyDescent="0.35">
      <c r="A1754" t="s">
        <v>2886</v>
      </c>
      <c r="B1754">
        <v>50</v>
      </c>
      <c r="D1754">
        <f t="shared" si="81"/>
        <v>90</v>
      </c>
      <c r="E1754" t="str">
        <f t="shared" si="82"/>
        <v>Szolnoki SZC Baross Gábor Műszaki Technikum és Szakképző Iskola Épületgépészet</v>
      </c>
      <c r="F1754">
        <f t="shared" si="83"/>
        <v>50</v>
      </c>
    </row>
    <row r="1755" spans="1:6" x14ac:dyDescent="0.35">
      <c r="A1755" t="s">
        <v>2887</v>
      </c>
      <c r="B1755">
        <v>137</v>
      </c>
      <c r="D1755">
        <f t="shared" si="81"/>
        <v>84</v>
      </c>
      <c r="E1755" t="str">
        <f t="shared" si="82"/>
        <v>Szolnoki SZC Baross Gábor Műszaki Technikum és Szakképző Iskola Gépészet</v>
      </c>
      <c r="F1755">
        <f t="shared" si="83"/>
        <v>137</v>
      </c>
    </row>
    <row r="1756" spans="1:6" x14ac:dyDescent="0.35">
      <c r="A1756" t="s">
        <v>2888</v>
      </c>
      <c r="B1756">
        <v>184</v>
      </c>
      <c r="D1756">
        <f t="shared" si="81"/>
        <v>109</v>
      </c>
      <c r="E1756" t="str">
        <f t="shared" si="82"/>
        <v>Szolnoki SZC Baross Gábor Műszaki Technikum és Szakképző Iskola Specializált gép- és járműgyártás</v>
      </c>
      <c r="F1756">
        <f t="shared" si="83"/>
        <v>184</v>
      </c>
    </row>
    <row r="1757" spans="1:6" x14ac:dyDescent="0.35">
      <c r="A1757" t="s">
        <v>2889</v>
      </c>
      <c r="B1757">
        <v>5</v>
      </c>
      <c r="D1757">
        <f t="shared" si="81"/>
        <v>78</v>
      </c>
      <c r="E1757" t="str">
        <f t="shared" si="82"/>
        <v>Szolnoki SZC Damjanich János Szakképző Iskola és Kollégium Előkész</v>
      </c>
      <c r="F1757">
        <f t="shared" si="83"/>
        <v>5</v>
      </c>
    </row>
    <row r="1758" spans="1:6" x14ac:dyDescent="0.35">
      <c r="A1758" t="s">
        <v>2890</v>
      </c>
      <c r="B1758">
        <v>42</v>
      </c>
      <c r="D1758">
        <f t="shared" si="81"/>
        <v>97</v>
      </c>
      <c r="E1758" t="str">
        <f t="shared" si="82"/>
        <v>Szolnoki SZC Damjanich János Szakképző Iskola és Kollégium Gazdálkodás és menedzsment</v>
      </c>
      <c r="F1758">
        <f t="shared" si="83"/>
        <v>42</v>
      </c>
    </row>
    <row r="1759" spans="1:6" x14ac:dyDescent="0.35">
      <c r="A1759" t="s">
        <v>2891</v>
      </c>
      <c r="B1759">
        <v>76</v>
      </c>
      <c r="D1759">
        <f t="shared" si="81"/>
        <v>95</v>
      </c>
      <c r="E1759" t="str">
        <f t="shared" si="82"/>
        <v>Szolnoki SZC Damjanich János Szakképző Iskola és Kollégium Informatika és távközlés</v>
      </c>
      <c r="F1759">
        <f t="shared" si="83"/>
        <v>76</v>
      </c>
    </row>
    <row r="1760" spans="1:6" x14ac:dyDescent="0.35">
      <c r="A1760" t="s">
        <v>2892</v>
      </c>
      <c r="B1760">
        <v>58</v>
      </c>
      <c r="D1760">
        <f t="shared" si="81"/>
        <v>83</v>
      </c>
      <c r="E1760" t="str">
        <f t="shared" si="82"/>
        <v>Szolnoki SZC Damjanich János Szakképző Iskola és Kollégium Kereskedelem</v>
      </c>
      <c r="F1760">
        <f t="shared" si="83"/>
        <v>58</v>
      </c>
    </row>
    <row r="1761" spans="1:6" x14ac:dyDescent="0.35">
      <c r="A1761" t="s">
        <v>2893</v>
      </c>
      <c r="B1761">
        <v>12</v>
      </c>
      <c r="D1761">
        <f t="shared" si="81"/>
        <v>78</v>
      </c>
      <c r="E1761" t="str">
        <f t="shared" si="82"/>
        <v>Szolnoki SZC Damjanich János Szakképző Iskola és Kollégium Kreatív</v>
      </c>
      <c r="F1761">
        <f t="shared" si="83"/>
        <v>12</v>
      </c>
    </row>
    <row r="1762" spans="1:6" x14ac:dyDescent="0.35">
      <c r="A1762" t="s">
        <v>2894</v>
      </c>
      <c r="B1762">
        <v>14</v>
      </c>
      <c r="D1762">
        <f t="shared" si="81"/>
        <v>62</v>
      </c>
      <c r="E1762" t="str">
        <f t="shared" si="82"/>
        <v>Szolnoki SZC Damjanich János Szakképző Iskola és K</v>
      </c>
      <c r="F1762">
        <f t="shared" si="83"/>
        <v>14</v>
      </c>
    </row>
    <row r="1763" spans="1:6" x14ac:dyDescent="0.35">
      <c r="A1763" t="s">
        <v>2895</v>
      </c>
      <c r="B1763">
        <v>212</v>
      </c>
      <c r="D1763">
        <f t="shared" si="81"/>
        <v>70</v>
      </c>
      <c r="E1763" t="str">
        <f t="shared" si="82"/>
        <v>Szolnoki SZC Jendrassik György Gépipari Technikum Gépészet</v>
      </c>
      <c r="F1763">
        <f t="shared" si="83"/>
        <v>212</v>
      </c>
    </row>
    <row r="1764" spans="1:6" x14ac:dyDescent="0.35">
      <c r="A1764" t="s">
        <v>2896</v>
      </c>
      <c r="B1764">
        <v>81</v>
      </c>
      <c r="D1764">
        <f t="shared" si="81"/>
        <v>86</v>
      </c>
      <c r="E1764" t="str">
        <f t="shared" si="82"/>
        <v>Szolnoki SZC Jendrassik György Gépipari Technikum Informatika és távközlés</v>
      </c>
      <c r="F1764">
        <f t="shared" si="83"/>
        <v>81</v>
      </c>
    </row>
    <row r="1765" spans="1:6" x14ac:dyDescent="0.35">
      <c r="A1765" t="s">
        <v>2897</v>
      </c>
      <c r="B1765">
        <v>98</v>
      </c>
      <c r="D1765">
        <f t="shared" si="81"/>
        <v>91</v>
      </c>
      <c r="E1765" t="str">
        <f t="shared" si="82"/>
        <v>Szolnoki SZC Jendrassik György Gépipari Technikum Közlekedés és szállítmányozás</v>
      </c>
      <c r="F1765">
        <f t="shared" si="83"/>
        <v>98</v>
      </c>
    </row>
    <row r="1766" spans="1:6" x14ac:dyDescent="0.35">
      <c r="A1766" t="s">
        <v>2898</v>
      </c>
      <c r="B1766">
        <v>74</v>
      </c>
      <c r="D1766">
        <f t="shared" si="81"/>
        <v>95</v>
      </c>
      <c r="E1766" t="str">
        <f t="shared" si="82"/>
        <v>Szolnoki SZC Jendrassik György Gépipari Technikum Specializált gép- és járműgyártás</v>
      </c>
      <c r="F1766">
        <f t="shared" si="83"/>
        <v>74</v>
      </c>
    </row>
    <row r="1767" spans="1:6" x14ac:dyDescent="0.35">
      <c r="A1767" t="s">
        <v>2899</v>
      </c>
      <c r="B1767">
        <v>132</v>
      </c>
      <c r="D1767">
        <f t="shared" si="81"/>
        <v>99</v>
      </c>
      <c r="E1767" t="str">
        <f t="shared" si="82"/>
        <v>Szolnoki SZC Kereskedelmi és Vendéglátóipari Technikum és Szakképző Iskola Kereskedelem</v>
      </c>
      <c r="F1767">
        <f t="shared" si="83"/>
        <v>132</v>
      </c>
    </row>
    <row r="1768" spans="1:6" x14ac:dyDescent="0.35">
      <c r="A1768" t="s">
        <v>2900</v>
      </c>
      <c r="B1768">
        <v>44</v>
      </c>
      <c r="D1768">
        <f t="shared" si="81"/>
        <v>116</v>
      </c>
      <c r="E1768" t="str">
        <f t="shared" si="82"/>
        <v>Szolnoki SZC Kereskedelmi és Vendéglátóipari Technikum és Szakképző Iskola Közlekedés és szállítmányozás</v>
      </c>
      <c r="F1768">
        <f t="shared" si="83"/>
        <v>44</v>
      </c>
    </row>
    <row r="1769" spans="1:6" x14ac:dyDescent="0.35">
      <c r="A1769" t="s">
        <v>2901</v>
      </c>
      <c r="B1769">
        <v>329</v>
      </c>
      <c r="D1769">
        <f t="shared" si="81"/>
        <v>107</v>
      </c>
      <c r="E1769" t="str">
        <f t="shared" si="82"/>
        <v>Szolnoki SZC Kereskedelmi és Vendéglátóipari Technikum és Szakképző Iskola Turizmus-vendéglátás</v>
      </c>
      <c r="F1769">
        <f t="shared" si="83"/>
        <v>329</v>
      </c>
    </row>
    <row r="1770" spans="1:6" x14ac:dyDescent="0.35">
      <c r="A1770" t="s">
        <v>2902</v>
      </c>
      <c r="B1770">
        <v>34</v>
      </c>
      <c r="D1770">
        <f t="shared" si="81"/>
        <v>78</v>
      </c>
      <c r="E1770" t="str">
        <f t="shared" si="82"/>
        <v>Szolnoki SZC Klapka György Technikum és Szakképző Iskola Építőipar</v>
      </c>
      <c r="F1770">
        <f t="shared" si="83"/>
        <v>34</v>
      </c>
    </row>
    <row r="1771" spans="1:6" x14ac:dyDescent="0.35">
      <c r="A1771" t="s">
        <v>2903</v>
      </c>
      <c r="B1771">
        <v>25</v>
      </c>
      <c r="D1771">
        <f t="shared" si="81"/>
        <v>85</v>
      </c>
      <c r="E1771" t="str">
        <f t="shared" si="82"/>
        <v>Szolnoki SZC Klapka György Technikum és Szakképző Iskola Fa- és bútoripar</v>
      </c>
      <c r="F1771">
        <f t="shared" si="83"/>
        <v>25</v>
      </c>
    </row>
    <row r="1772" spans="1:6" x14ac:dyDescent="0.35">
      <c r="A1772" t="s">
        <v>2904</v>
      </c>
      <c r="B1772">
        <v>99</v>
      </c>
      <c r="D1772">
        <f t="shared" si="81"/>
        <v>77</v>
      </c>
      <c r="E1772" t="str">
        <f t="shared" si="82"/>
        <v>Szolnoki SZC Klapka György Technikum és Szakképző Iskola Gépészet</v>
      </c>
      <c r="F1772">
        <f t="shared" si="83"/>
        <v>99</v>
      </c>
    </row>
    <row r="1773" spans="1:6" x14ac:dyDescent="0.35">
      <c r="A1773" t="s">
        <v>2905</v>
      </c>
      <c r="B1773">
        <v>69</v>
      </c>
      <c r="D1773">
        <f t="shared" si="81"/>
        <v>81</v>
      </c>
      <c r="E1773" t="str">
        <f t="shared" si="82"/>
        <v>Szolnoki SZC Klapka György Technikum és Szakképző Iskola Kereskedelem</v>
      </c>
      <c r="F1773">
        <f t="shared" si="83"/>
        <v>69</v>
      </c>
    </row>
    <row r="1774" spans="1:6" x14ac:dyDescent="0.35">
      <c r="A1774" t="s">
        <v>2906</v>
      </c>
      <c r="B1774">
        <v>18</v>
      </c>
      <c r="D1774">
        <f t="shared" si="81"/>
        <v>93</v>
      </c>
      <c r="E1774" t="str">
        <f t="shared" si="82"/>
        <v>Szolnoki SZC Klapka György Technikum és Szakképző Iskola Mezőgazdaság és erdészet</v>
      </c>
      <c r="F1774">
        <f t="shared" si="83"/>
        <v>18</v>
      </c>
    </row>
    <row r="1775" spans="1:6" x14ac:dyDescent="0.35">
      <c r="A1775" t="s">
        <v>2907</v>
      </c>
      <c r="B1775">
        <v>26</v>
      </c>
      <c r="D1775">
        <f t="shared" si="81"/>
        <v>102</v>
      </c>
      <c r="E1775" t="str">
        <f t="shared" si="82"/>
        <v>Szolnoki SZC Klapka György Technikum és Szakképző Iskola Specializált gép- és járműgyártás</v>
      </c>
      <c r="F1775">
        <f t="shared" si="83"/>
        <v>26</v>
      </c>
    </row>
    <row r="1776" spans="1:6" x14ac:dyDescent="0.35">
      <c r="A1776" t="s">
        <v>2908</v>
      </c>
      <c r="B1776">
        <v>87</v>
      </c>
      <c r="D1776">
        <f t="shared" si="81"/>
        <v>78</v>
      </c>
      <c r="E1776" t="str">
        <f t="shared" si="82"/>
        <v>Szolnoki SZC Klapka György Technikum és Szakképző Iskola Szépészet</v>
      </c>
      <c r="F1776">
        <f t="shared" si="83"/>
        <v>87</v>
      </c>
    </row>
    <row r="1777" spans="1:6" x14ac:dyDescent="0.35">
      <c r="A1777" t="s">
        <v>2909</v>
      </c>
      <c r="B1777">
        <v>108</v>
      </c>
      <c r="D1777">
        <f t="shared" si="81"/>
        <v>89</v>
      </c>
      <c r="E1777" t="str">
        <f t="shared" si="82"/>
        <v>Szolnoki SZC Klapka György Technikum és Szakképző Iskola Turizmus-vendéglátás</v>
      </c>
      <c r="F1777">
        <f t="shared" si="83"/>
        <v>108</v>
      </c>
    </row>
    <row r="1778" spans="1:6" x14ac:dyDescent="0.35">
      <c r="A1778" t="s">
        <v>2910</v>
      </c>
      <c r="B1778">
        <v>14</v>
      </c>
      <c r="D1778">
        <f t="shared" si="81"/>
        <v>77</v>
      </c>
      <c r="E1778" t="str">
        <f t="shared" si="82"/>
        <v>Szolnoki SZC Kreatív Technikum és Szakképző Iskola Élelmiszeripar</v>
      </c>
      <c r="F1778">
        <f t="shared" si="83"/>
        <v>14</v>
      </c>
    </row>
    <row r="1779" spans="1:6" x14ac:dyDescent="0.35">
      <c r="A1779" t="s">
        <v>2911</v>
      </c>
      <c r="B1779">
        <v>23</v>
      </c>
      <c r="D1779">
        <f t="shared" si="81"/>
        <v>87</v>
      </c>
      <c r="E1779" t="str">
        <f t="shared" si="82"/>
        <v>Szolnoki SZC Kreatív Technikum és Szakképző Iskola Informatika és távközlés</v>
      </c>
      <c r="F1779">
        <f t="shared" si="83"/>
        <v>23</v>
      </c>
    </row>
    <row r="1780" spans="1:6" x14ac:dyDescent="0.35">
      <c r="A1780" t="s">
        <v>2912</v>
      </c>
      <c r="B1780">
        <v>37</v>
      </c>
      <c r="D1780">
        <f t="shared" si="81"/>
        <v>70</v>
      </c>
      <c r="E1780" t="str">
        <f t="shared" si="82"/>
        <v>Szolnoki SZC Kreatív Technikum és Szakképző Iskola Kreatív</v>
      </c>
      <c r="F1780">
        <f t="shared" si="83"/>
        <v>37</v>
      </c>
    </row>
    <row r="1781" spans="1:6" x14ac:dyDescent="0.35">
      <c r="A1781" t="s">
        <v>2913</v>
      </c>
      <c r="B1781">
        <v>65</v>
      </c>
      <c r="D1781">
        <f t="shared" si="81"/>
        <v>88</v>
      </c>
      <c r="E1781" t="str">
        <f t="shared" si="82"/>
        <v>Szolnoki SZC Kreatív Technikum és Szakképző Iskola Rendészet és közszolgálat</v>
      </c>
      <c r="F1781">
        <f t="shared" si="83"/>
        <v>65</v>
      </c>
    </row>
    <row r="1782" spans="1:6" x14ac:dyDescent="0.35">
      <c r="A1782" t="s">
        <v>2914</v>
      </c>
      <c r="B1782">
        <v>175</v>
      </c>
      <c r="D1782">
        <f t="shared" si="81"/>
        <v>72</v>
      </c>
      <c r="E1782" t="str">
        <f t="shared" si="82"/>
        <v>Szolnoki SZC Kreatív Technikum és Szakképző Iskola Szépészet</v>
      </c>
      <c r="F1782">
        <f t="shared" si="83"/>
        <v>175</v>
      </c>
    </row>
    <row r="1783" spans="1:6" x14ac:dyDescent="0.35">
      <c r="A1783" t="s">
        <v>2915</v>
      </c>
      <c r="B1783">
        <v>117</v>
      </c>
      <c r="D1783">
        <f t="shared" si="81"/>
        <v>81</v>
      </c>
      <c r="E1783" t="str">
        <f t="shared" si="82"/>
        <v>Szolnoki SZC Pálfy - Vízügyi Technikum Elektronika és elektrotechnika</v>
      </c>
      <c r="F1783">
        <f t="shared" si="83"/>
        <v>117</v>
      </c>
    </row>
    <row r="1784" spans="1:6" x14ac:dyDescent="0.35">
      <c r="A1784" t="s">
        <v>2916</v>
      </c>
      <c r="B1784">
        <v>84</v>
      </c>
      <c r="D1784">
        <f t="shared" si="81"/>
        <v>60</v>
      </c>
      <c r="E1784" t="str">
        <f t="shared" si="82"/>
        <v>Szolnoki SZC Pálfy - Vízügyi Technikum Építőipar</v>
      </c>
      <c r="F1784">
        <f t="shared" si="83"/>
        <v>84</v>
      </c>
    </row>
    <row r="1785" spans="1:6" x14ac:dyDescent="0.35">
      <c r="A1785" t="s">
        <v>2917</v>
      </c>
      <c r="B1785">
        <v>255</v>
      </c>
      <c r="D1785">
        <f t="shared" si="81"/>
        <v>75</v>
      </c>
      <c r="E1785" t="str">
        <f t="shared" si="82"/>
        <v>Szolnoki SZC Pálfy - Vízügyi Technikum Informatika és távközlés</v>
      </c>
      <c r="F1785">
        <f t="shared" si="83"/>
        <v>255</v>
      </c>
    </row>
    <row r="1786" spans="1:6" x14ac:dyDescent="0.35">
      <c r="A1786" t="s">
        <v>2918</v>
      </c>
      <c r="B1786">
        <v>106</v>
      </c>
      <c r="D1786">
        <f t="shared" si="81"/>
        <v>77</v>
      </c>
      <c r="E1786" t="str">
        <f t="shared" si="82"/>
        <v>Szolnoki SZC Pálfy - Vízügyi Technikum Környezetvédelem és vízügy</v>
      </c>
      <c r="F1786">
        <f t="shared" si="83"/>
        <v>106</v>
      </c>
    </row>
    <row r="1787" spans="1:6" x14ac:dyDescent="0.35">
      <c r="A1787" t="s">
        <v>2919</v>
      </c>
      <c r="B1787">
        <v>85</v>
      </c>
      <c r="D1787">
        <f t="shared" si="81"/>
        <v>59</v>
      </c>
      <c r="E1787" t="str">
        <f t="shared" si="82"/>
        <v>Szolnoki SZC Pálfy - Vízügyi Technikum Vegyipar</v>
      </c>
      <c r="F1787">
        <f t="shared" si="83"/>
        <v>85</v>
      </c>
    </row>
    <row r="1788" spans="1:6" x14ac:dyDescent="0.35">
      <c r="A1788" t="s">
        <v>2920</v>
      </c>
      <c r="B1788">
        <v>195</v>
      </c>
      <c r="D1788">
        <f t="shared" si="81"/>
        <v>100</v>
      </c>
      <c r="E1788" t="str">
        <f t="shared" si="82"/>
        <v>Szolnoki SZC Petőfi Sándor Építészeti és Faipari Technikum és Szakképző Iskola Építőipar</v>
      </c>
      <c r="F1788">
        <f t="shared" si="83"/>
        <v>195</v>
      </c>
    </row>
    <row r="1789" spans="1:6" x14ac:dyDescent="0.35">
      <c r="A1789" t="s">
        <v>2921</v>
      </c>
      <c r="B1789">
        <v>114</v>
      </c>
      <c r="D1789">
        <f t="shared" si="81"/>
        <v>107</v>
      </c>
      <c r="E1789" t="str">
        <f t="shared" si="82"/>
        <v>Szolnoki SZC Petőfi Sándor Építészeti és Faipari Technikum és Szakképző Iskola Fa- és bútoripar</v>
      </c>
      <c r="F1789">
        <f t="shared" si="83"/>
        <v>114</v>
      </c>
    </row>
    <row r="1790" spans="1:6" x14ac:dyDescent="0.35">
      <c r="A1790" t="s">
        <v>2922</v>
      </c>
      <c r="B1790">
        <v>152</v>
      </c>
      <c r="D1790">
        <f t="shared" si="81"/>
        <v>98</v>
      </c>
      <c r="E1790" t="str">
        <f t="shared" si="82"/>
        <v>Szolnoki SZC Petőfi Sándor Építészeti és Faipari Technikum és Szakképző Iskola Kreatív</v>
      </c>
      <c r="F1790">
        <f t="shared" si="83"/>
        <v>152</v>
      </c>
    </row>
    <row r="1791" spans="1:6" x14ac:dyDescent="0.35">
      <c r="A1791" t="s">
        <v>2923</v>
      </c>
      <c r="B1791">
        <v>45</v>
      </c>
      <c r="D1791">
        <f t="shared" si="81"/>
        <v>124</v>
      </c>
      <c r="E1791" t="str">
        <f t="shared" si="82"/>
        <v>Szolnoki SZC Petőfi Sándor Építészeti és Faipari Technikum és Szakképző Iskola Specializált gép- és járműgyártás</v>
      </c>
      <c r="F1791">
        <f t="shared" si="83"/>
        <v>45</v>
      </c>
    </row>
    <row r="1792" spans="1:6" x14ac:dyDescent="0.35">
      <c r="A1792" t="s">
        <v>2924</v>
      </c>
      <c r="B1792">
        <v>54</v>
      </c>
      <c r="D1792">
        <f t="shared" si="81"/>
        <v>70</v>
      </c>
      <c r="E1792" t="str">
        <f t="shared" si="82"/>
        <v>Szolnoki SZC Rózsa Imre Technikum Informatika és távközlés</v>
      </c>
      <c r="F1792">
        <f t="shared" si="83"/>
        <v>54</v>
      </c>
    </row>
    <row r="1793" spans="1:6" x14ac:dyDescent="0.35">
      <c r="A1793" t="s">
        <v>2925</v>
      </c>
      <c r="B1793">
        <v>118</v>
      </c>
      <c r="D1793">
        <f t="shared" si="81"/>
        <v>75</v>
      </c>
      <c r="E1793" t="str">
        <f t="shared" si="82"/>
        <v>Szolnoki SZC Rózsa Imre Technikum Közlekedés és szállítmányozás</v>
      </c>
      <c r="F1793">
        <f t="shared" si="83"/>
        <v>118</v>
      </c>
    </row>
    <row r="1794" spans="1:6" x14ac:dyDescent="0.35">
      <c r="A1794" t="s">
        <v>2926</v>
      </c>
      <c r="B1794">
        <v>151</v>
      </c>
      <c r="D1794">
        <f t="shared" si="81"/>
        <v>71</v>
      </c>
      <c r="E1794" t="str">
        <f t="shared" si="82"/>
        <v>Szolnoki SZC Rózsa Imre Technikum Rendészet és közszolgálat</v>
      </c>
      <c r="F1794">
        <f t="shared" si="83"/>
        <v>151</v>
      </c>
    </row>
    <row r="1795" spans="1:6" x14ac:dyDescent="0.35">
      <c r="A1795" t="s">
        <v>2927</v>
      </c>
      <c r="B1795">
        <v>17</v>
      </c>
      <c r="D1795">
        <f t="shared" si="81"/>
        <v>74</v>
      </c>
      <c r="E1795" t="str">
        <f t="shared" si="82"/>
        <v>Szolnoki SZC Sipos Orbán Szakképző Iskola és Kollégium Előkész</v>
      </c>
      <c r="F1795">
        <f t="shared" si="83"/>
        <v>17</v>
      </c>
    </row>
    <row r="1796" spans="1:6" x14ac:dyDescent="0.35">
      <c r="A1796" t="s">
        <v>2928</v>
      </c>
      <c r="B1796">
        <v>26</v>
      </c>
      <c r="D1796">
        <f t="shared" ref="D1796:D1859" si="84">LEN(A1796)</f>
        <v>83</v>
      </c>
      <c r="E1796" t="str">
        <f t="shared" ref="E1796:E1859" si="85">LEFT(A1796,D1796-12)</f>
        <v>Szolnoki SZC Sipos Orbán Szakképző Iskola és Kollégium Fa- és bútoripar</v>
      </c>
      <c r="F1796">
        <f t="shared" ref="F1796:F1859" si="86">B1796</f>
        <v>26</v>
      </c>
    </row>
    <row r="1797" spans="1:6" x14ac:dyDescent="0.35">
      <c r="A1797" t="s">
        <v>2929</v>
      </c>
      <c r="B1797">
        <v>5</v>
      </c>
      <c r="D1797">
        <f t="shared" si="84"/>
        <v>91</v>
      </c>
      <c r="E1797" t="str">
        <f t="shared" si="85"/>
        <v>Szolnoki SZC Sipos Orbán Szakképző Iskola és Kollégium Mezőgazdaság és erdészet</v>
      </c>
      <c r="F1797">
        <f t="shared" si="86"/>
        <v>5</v>
      </c>
    </row>
    <row r="1798" spans="1:6" x14ac:dyDescent="0.35">
      <c r="A1798" t="s">
        <v>2930</v>
      </c>
      <c r="B1798">
        <v>71</v>
      </c>
      <c r="D1798">
        <f t="shared" si="84"/>
        <v>87</v>
      </c>
      <c r="E1798" t="str">
        <f t="shared" si="85"/>
        <v>Szolnoki SZC Sipos Orbán Szakképző Iskola és Kollégium Turizmus-vendéglátás</v>
      </c>
      <c r="F1798">
        <f t="shared" si="86"/>
        <v>71</v>
      </c>
    </row>
    <row r="1799" spans="1:6" x14ac:dyDescent="0.35">
      <c r="A1799" t="s">
        <v>2931</v>
      </c>
      <c r="B1799">
        <v>121</v>
      </c>
      <c r="D1799">
        <f t="shared" si="84"/>
        <v>81</v>
      </c>
      <c r="E1799" t="str">
        <f t="shared" si="85"/>
        <v>Szolnoki SZC Vásárhelyi Pál Két Tanítási Nyelvű Technikum Egészségügy</v>
      </c>
      <c r="F1799">
        <f t="shared" si="86"/>
        <v>121</v>
      </c>
    </row>
    <row r="1800" spans="1:6" x14ac:dyDescent="0.35">
      <c r="A1800" t="s">
        <v>2932</v>
      </c>
      <c r="B1800">
        <v>429</v>
      </c>
      <c r="D1800">
        <f t="shared" si="84"/>
        <v>96</v>
      </c>
      <c r="E1800" t="str">
        <f t="shared" si="85"/>
        <v>Szolnoki SZC Vásárhelyi Pál Két Tanítási Nyelvű Technikum Gazdálkodás és menedzsment</v>
      </c>
      <c r="F1800">
        <f t="shared" si="86"/>
        <v>429</v>
      </c>
    </row>
    <row r="1801" spans="1:6" x14ac:dyDescent="0.35">
      <c r="A1801" t="s">
        <v>2933</v>
      </c>
      <c r="B1801">
        <v>11</v>
      </c>
      <c r="D1801">
        <f t="shared" si="84"/>
        <v>79</v>
      </c>
      <c r="E1801" t="str">
        <f t="shared" si="85"/>
        <v>Szolnoki SZC Vásárhelyi Pál Két Tanítási Nyelvű Technikum Szociális</v>
      </c>
      <c r="F1801">
        <f t="shared" si="86"/>
        <v>11</v>
      </c>
    </row>
    <row r="1802" spans="1:6" x14ac:dyDescent="0.35">
      <c r="A1802" t="s">
        <v>2934</v>
      </c>
      <c r="B1802">
        <v>163</v>
      </c>
      <c r="D1802">
        <f t="shared" si="84"/>
        <v>90</v>
      </c>
      <c r="E1802" t="str">
        <f t="shared" si="85"/>
        <v>Szolnoki SZC Vásárhelyi Pál Két Tanítási Nyelvű Technikum Turizmus-vendéglátás</v>
      </c>
      <c r="F1802">
        <f t="shared" si="86"/>
        <v>163</v>
      </c>
    </row>
    <row r="1803" spans="1:6" x14ac:dyDescent="0.35">
      <c r="A1803" t="s">
        <v>2935</v>
      </c>
      <c r="B1803">
        <v>15</v>
      </c>
      <c r="D1803">
        <f t="shared" si="84"/>
        <v>94</v>
      </c>
      <c r="E1803" t="str">
        <f t="shared" si="85"/>
        <v>Tanext Akadémia Technikum, Szakképző Iskola, Szakiskola és Szakgimnázium Építőipar</v>
      </c>
      <c r="F1803">
        <f t="shared" si="86"/>
        <v>15</v>
      </c>
    </row>
    <row r="1804" spans="1:6" x14ac:dyDescent="0.35">
      <c r="A1804" t="s">
        <v>2936</v>
      </c>
      <c r="B1804">
        <v>10</v>
      </c>
      <c r="D1804">
        <f t="shared" si="84"/>
        <v>97</v>
      </c>
      <c r="E1804" t="str">
        <f t="shared" si="85"/>
        <v>Tanext Akadémia Technikum, Szakképző Iskola, Szakiskola és Szakgimnázium Kereskedelem</v>
      </c>
      <c r="F1804">
        <f t="shared" si="86"/>
        <v>10</v>
      </c>
    </row>
    <row r="1805" spans="1:6" x14ac:dyDescent="0.35">
      <c r="A1805" t="s">
        <v>2937</v>
      </c>
      <c r="B1805">
        <v>2</v>
      </c>
      <c r="D1805">
        <f t="shared" si="84"/>
        <v>94</v>
      </c>
      <c r="E1805" t="str">
        <f t="shared" si="85"/>
        <v>Tanext Akadémia Technikum, Szakképző Iskola, Szakiskola és Szakgimnázium Szociális</v>
      </c>
      <c r="F1805">
        <f t="shared" si="86"/>
        <v>2</v>
      </c>
    </row>
    <row r="1806" spans="1:6" x14ac:dyDescent="0.35">
      <c r="A1806" t="s">
        <v>2938</v>
      </c>
      <c r="B1806">
        <v>18</v>
      </c>
      <c r="D1806">
        <f t="shared" si="84"/>
        <v>105</v>
      </c>
      <c r="E1806" t="str">
        <f t="shared" si="85"/>
        <v>Tanext Akadémia Technikum, Szakképző Iskola, Szakiskola és Szakgimnázium Turizmus-vendéglátás</v>
      </c>
      <c r="F1806">
        <f t="shared" si="86"/>
        <v>18</v>
      </c>
    </row>
    <row r="1807" spans="1:6" x14ac:dyDescent="0.35">
      <c r="A1807" t="s">
        <v>2939</v>
      </c>
      <c r="B1807">
        <v>30</v>
      </c>
      <c r="D1807">
        <f t="shared" si="84"/>
        <v>100</v>
      </c>
      <c r="E1807" t="str">
        <f t="shared" si="85"/>
        <v>Tatabányai SZC Alapy Gáspár Technikum és Szakképző Iskola Elektronika és elektrotechnika</v>
      </c>
      <c r="F1807">
        <f t="shared" si="86"/>
        <v>30</v>
      </c>
    </row>
    <row r="1808" spans="1:6" x14ac:dyDescent="0.35">
      <c r="A1808" t="s">
        <v>2940</v>
      </c>
      <c r="B1808">
        <v>10</v>
      </c>
      <c r="D1808">
        <f t="shared" si="84"/>
        <v>77</v>
      </c>
      <c r="E1808" t="str">
        <f t="shared" si="85"/>
        <v>Tatabányai SZC Alapy Gáspár Technikum és Szakképző Iskola Előkész</v>
      </c>
      <c r="F1808">
        <f t="shared" si="86"/>
        <v>10</v>
      </c>
    </row>
    <row r="1809" spans="1:6" x14ac:dyDescent="0.35">
      <c r="A1809" t="s">
        <v>2941</v>
      </c>
      <c r="B1809">
        <v>23</v>
      </c>
      <c r="D1809">
        <f t="shared" si="84"/>
        <v>79</v>
      </c>
      <c r="E1809" t="str">
        <f t="shared" si="85"/>
        <v>Tatabányai SZC Alapy Gáspár Technikum és Szakképző Iskola Építőipar</v>
      </c>
      <c r="F1809">
        <f t="shared" si="86"/>
        <v>23</v>
      </c>
    </row>
    <row r="1810" spans="1:6" x14ac:dyDescent="0.35">
      <c r="A1810" t="s">
        <v>2942</v>
      </c>
      <c r="B1810">
        <v>31</v>
      </c>
      <c r="D1810">
        <f t="shared" si="84"/>
        <v>78</v>
      </c>
      <c r="E1810" t="str">
        <f t="shared" si="85"/>
        <v>Tatabányai SZC Alapy Gáspár Technikum és Szakképző Iskola Gépészet</v>
      </c>
      <c r="F1810">
        <f t="shared" si="86"/>
        <v>31</v>
      </c>
    </row>
    <row r="1811" spans="1:6" x14ac:dyDescent="0.35">
      <c r="A1811" t="s">
        <v>2943</v>
      </c>
      <c r="B1811">
        <v>23</v>
      </c>
      <c r="D1811">
        <f t="shared" si="84"/>
        <v>77</v>
      </c>
      <c r="E1811" t="str">
        <f t="shared" si="85"/>
        <v>Tatabányai SZC Alapy Gáspár Technikum és Szakképző Iskola Kreatív</v>
      </c>
      <c r="F1811">
        <f t="shared" si="86"/>
        <v>23</v>
      </c>
    </row>
    <row r="1812" spans="1:6" x14ac:dyDescent="0.35">
      <c r="A1812" t="s">
        <v>2944</v>
      </c>
      <c r="B1812">
        <v>43</v>
      </c>
      <c r="D1812">
        <f t="shared" si="84"/>
        <v>103</v>
      </c>
      <c r="E1812" t="str">
        <f t="shared" si="85"/>
        <v>Tatabányai SZC Alapy Gáspár Technikum és Szakképző Iskola Specializált gép- és járműgyártás</v>
      </c>
      <c r="F1812">
        <f t="shared" si="86"/>
        <v>43</v>
      </c>
    </row>
    <row r="1813" spans="1:6" x14ac:dyDescent="0.35">
      <c r="A1813" t="s">
        <v>2945</v>
      </c>
      <c r="B1813">
        <v>66</v>
      </c>
      <c r="D1813">
        <f t="shared" si="84"/>
        <v>79</v>
      </c>
      <c r="E1813" t="str">
        <f t="shared" si="85"/>
        <v>Tatabányai SZC Alapy Gáspár Technikum és Szakképző Iskola Szépészet</v>
      </c>
      <c r="F1813">
        <f t="shared" si="86"/>
        <v>66</v>
      </c>
    </row>
    <row r="1814" spans="1:6" x14ac:dyDescent="0.35">
      <c r="A1814" t="s">
        <v>2946</v>
      </c>
      <c r="B1814">
        <v>22</v>
      </c>
      <c r="D1814">
        <f t="shared" si="84"/>
        <v>72</v>
      </c>
      <c r="E1814" t="str">
        <f t="shared" si="85"/>
        <v>Tatabányai SZC Bánki Donát Szakképző Iskola Fa- és bútoripar</v>
      </c>
      <c r="F1814">
        <f t="shared" si="86"/>
        <v>22</v>
      </c>
    </row>
    <row r="1815" spans="1:6" x14ac:dyDescent="0.35">
      <c r="A1815" t="s">
        <v>2947</v>
      </c>
      <c r="B1815">
        <v>50</v>
      </c>
      <c r="D1815">
        <f t="shared" si="84"/>
        <v>64</v>
      </c>
      <c r="E1815" t="str">
        <f t="shared" si="85"/>
        <v>Tatabányai SZC Bánki Donát Szakképző Iskola Gépészet</v>
      </c>
      <c r="F1815">
        <f t="shared" si="86"/>
        <v>50</v>
      </c>
    </row>
    <row r="1816" spans="1:6" x14ac:dyDescent="0.35">
      <c r="A1816" t="s">
        <v>2948</v>
      </c>
      <c r="B1816">
        <v>36</v>
      </c>
      <c r="D1816">
        <f t="shared" si="84"/>
        <v>68</v>
      </c>
      <c r="E1816" t="str">
        <f t="shared" si="85"/>
        <v>Tatabányai SZC Bánki Donát Szakképző Iskola Kereskedelem</v>
      </c>
      <c r="F1816">
        <f t="shared" si="86"/>
        <v>36</v>
      </c>
    </row>
    <row r="1817" spans="1:6" x14ac:dyDescent="0.35">
      <c r="A1817" t="s">
        <v>2949</v>
      </c>
      <c r="B1817">
        <v>14</v>
      </c>
      <c r="D1817">
        <f t="shared" si="84"/>
        <v>63</v>
      </c>
      <c r="E1817" t="str">
        <f t="shared" si="85"/>
        <v>Tatabányai SZC Bánki Donát Szakképző Iskola Kreatív</v>
      </c>
      <c r="F1817">
        <f t="shared" si="86"/>
        <v>14</v>
      </c>
    </row>
    <row r="1818" spans="1:6" x14ac:dyDescent="0.35">
      <c r="A1818" t="s">
        <v>2950</v>
      </c>
      <c r="B1818">
        <v>78</v>
      </c>
      <c r="D1818">
        <f t="shared" si="84"/>
        <v>90</v>
      </c>
      <c r="E1818" t="str">
        <f t="shared" si="85"/>
        <v>Tatabányai SZC Bánki Donát-Péch Antal Technikum Elektronika és elektrotechnika</v>
      </c>
      <c r="F1818">
        <f t="shared" si="86"/>
        <v>78</v>
      </c>
    </row>
    <row r="1819" spans="1:6" x14ac:dyDescent="0.35">
      <c r="A1819" t="s">
        <v>2951</v>
      </c>
      <c r="B1819">
        <v>161</v>
      </c>
      <c r="D1819">
        <f t="shared" si="84"/>
        <v>68</v>
      </c>
      <c r="E1819" t="str">
        <f t="shared" si="85"/>
        <v>Tatabányai SZC Bánki Donát-Péch Antal Technikum Gépészet</v>
      </c>
      <c r="F1819">
        <f t="shared" si="86"/>
        <v>161</v>
      </c>
    </row>
    <row r="1820" spans="1:6" x14ac:dyDescent="0.35">
      <c r="A1820" t="s">
        <v>2952</v>
      </c>
      <c r="B1820">
        <v>183</v>
      </c>
      <c r="D1820">
        <f t="shared" si="84"/>
        <v>84</v>
      </c>
      <c r="E1820" t="str">
        <f t="shared" si="85"/>
        <v>Tatabányai SZC Bánki Donát-Péch Antal Technikum Informatika és távközlés</v>
      </c>
      <c r="F1820">
        <f t="shared" si="86"/>
        <v>183</v>
      </c>
    </row>
    <row r="1821" spans="1:6" x14ac:dyDescent="0.35">
      <c r="A1821" t="s">
        <v>2953</v>
      </c>
      <c r="B1821">
        <v>170</v>
      </c>
      <c r="D1821">
        <f t="shared" si="84"/>
        <v>93</v>
      </c>
      <c r="E1821" t="str">
        <f t="shared" si="85"/>
        <v>Tatabányai SZC Bánki Donát-Péch Antal Technikum Specializált gép- és járműgyártás</v>
      </c>
      <c r="F1821">
        <f t="shared" si="86"/>
        <v>170</v>
      </c>
    </row>
    <row r="1822" spans="1:6" x14ac:dyDescent="0.35">
      <c r="A1822" t="s">
        <v>2954</v>
      </c>
      <c r="B1822">
        <v>119</v>
      </c>
      <c r="D1822">
        <f t="shared" si="84"/>
        <v>65</v>
      </c>
      <c r="E1822" t="str">
        <f t="shared" si="85"/>
        <v>Tatabányai SZC Bánki Donát-Péch Antal Technikum Sport</v>
      </c>
      <c r="F1822">
        <f t="shared" si="86"/>
        <v>119</v>
      </c>
    </row>
    <row r="1823" spans="1:6" x14ac:dyDescent="0.35">
      <c r="A1823" t="s">
        <v>2955</v>
      </c>
      <c r="B1823">
        <v>46</v>
      </c>
      <c r="D1823">
        <f t="shared" si="84"/>
        <v>68</v>
      </c>
      <c r="E1823" t="str">
        <f t="shared" si="85"/>
        <v>Tatabányai SZC Bánki Donát-Péch Antal Technikum Vegyipar</v>
      </c>
      <c r="F1823">
        <f t="shared" si="86"/>
        <v>46</v>
      </c>
    </row>
    <row r="1824" spans="1:6" x14ac:dyDescent="0.35">
      <c r="A1824" t="s">
        <v>2956</v>
      </c>
      <c r="B1824">
        <v>70</v>
      </c>
      <c r="D1824">
        <f t="shared" si="84"/>
        <v>110</v>
      </c>
      <c r="E1824" t="str">
        <f t="shared" si="85"/>
        <v>Tatabányai SZC Bláthy Ottó Technikum, Szakképző Iskola és Kollégium Elektronika és elektrotechnika</v>
      </c>
      <c r="F1824">
        <f t="shared" si="86"/>
        <v>70</v>
      </c>
    </row>
    <row r="1825" spans="1:6" x14ac:dyDescent="0.35">
      <c r="A1825" t="s">
        <v>2957</v>
      </c>
      <c r="B1825">
        <v>37</v>
      </c>
      <c r="D1825">
        <f t="shared" si="84"/>
        <v>94</v>
      </c>
      <c r="E1825" t="str">
        <f t="shared" si="85"/>
        <v>Tatabányai SZC Bláthy Ottó Technikum, Szakképző Iskola és Kollégium Épületgépészet</v>
      </c>
      <c r="F1825">
        <f t="shared" si="86"/>
        <v>37</v>
      </c>
    </row>
    <row r="1826" spans="1:6" x14ac:dyDescent="0.35">
      <c r="A1826" t="s">
        <v>2958</v>
      </c>
      <c r="B1826">
        <v>103</v>
      </c>
      <c r="D1826">
        <f t="shared" si="84"/>
        <v>88</v>
      </c>
      <c r="E1826" t="str">
        <f t="shared" si="85"/>
        <v>Tatabányai SZC Bláthy Ottó Technikum, Szakképző Iskola és Kollégium Gépészet</v>
      </c>
      <c r="F1826">
        <f t="shared" si="86"/>
        <v>103</v>
      </c>
    </row>
    <row r="1827" spans="1:6" x14ac:dyDescent="0.35">
      <c r="A1827" t="s">
        <v>2959</v>
      </c>
      <c r="B1827">
        <v>9</v>
      </c>
      <c r="D1827">
        <f t="shared" si="84"/>
        <v>90</v>
      </c>
      <c r="E1827" t="str">
        <f t="shared" si="85"/>
        <v>Tatabányai SZC Bláthy Ottó Technikum, Szakképző Iskola és Kollégium Honvédelem</v>
      </c>
      <c r="F1827">
        <f t="shared" si="86"/>
        <v>9</v>
      </c>
    </row>
    <row r="1828" spans="1:6" x14ac:dyDescent="0.35">
      <c r="A1828" t="s">
        <v>2960</v>
      </c>
      <c r="B1828">
        <v>160</v>
      </c>
      <c r="D1828">
        <f t="shared" si="84"/>
        <v>104</v>
      </c>
      <c r="E1828" t="str">
        <f t="shared" si="85"/>
        <v>Tatabányai SZC Bláthy Ottó Technikum, Szakképző Iskola és Kollégium Informatika és távközlés</v>
      </c>
      <c r="F1828">
        <f t="shared" si="86"/>
        <v>160</v>
      </c>
    </row>
    <row r="1829" spans="1:6" x14ac:dyDescent="0.35">
      <c r="A1829" t="s">
        <v>2961</v>
      </c>
      <c r="B1829">
        <v>123</v>
      </c>
      <c r="D1829">
        <f t="shared" si="84"/>
        <v>109</v>
      </c>
      <c r="E1829" t="str">
        <f t="shared" si="85"/>
        <v>Tatabányai SZC Bláthy Ottó Technikum, Szakképző Iskola és Kollégium Közlekedés és szállítmányozás</v>
      </c>
      <c r="F1829">
        <f t="shared" si="86"/>
        <v>123</v>
      </c>
    </row>
    <row r="1830" spans="1:6" x14ac:dyDescent="0.35">
      <c r="A1830" t="s">
        <v>2962</v>
      </c>
      <c r="B1830">
        <v>144</v>
      </c>
      <c r="D1830">
        <f t="shared" si="84"/>
        <v>105</v>
      </c>
      <c r="E1830" t="str">
        <f t="shared" si="85"/>
        <v>Tatabányai SZC Bláthy Ottó Technikum, Szakképző Iskola és Kollégium Rendészet és közszolgálat</v>
      </c>
      <c r="F1830">
        <f t="shared" si="86"/>
        <v>144</v>
      </c>
    </row>
    <row r="1831" spans="1:6" x14ac:dyDescent="0.35">
      <c r="A1831" t="s">
        <v>2963</v>
      </c>
      <c r="B1831">
        <v>138</v>
      </c>
      <c r="D1831">
        <f t="shared" si="84"/>
        <v>113</v>
      </c>
      <c r="E1831" t="str">
        <f t="shared" si="85"/>
        <v>Tatabányai SZC Bláthy Ottó Technikum, Szakképző Iskola és Kollégium Specializált gép- és járműgyártás</v>
      </c>
      <c r="F1831">
        <f t="shared" si="86"/>
        <v>138</v>
      </c>
    </row>
    <row r="1832" spans="1:6" x14ac:dyDescent="0.35">
      <c r="A1832" t="s">
        <v>2964</v>
      </c>
      <c r="B1832">
        <v>80</v>
      </c>
      <c r="D1832">
        <f t="shared" si="84"/>
        <v>89</v>
      </c>
      <c r="E1832" t="str">
        <f t="shared" si="85"/>
        <v>Tatabányai SZC Bláthy Ottó Technikum, Szakképző Iskola és Kollégium Szépészet</v>
      </c>
      <c r="F1832">
        <f t="shared" si="86"/>
        <v>80</v>
      </c>
    </row>
    <row r="1833" spans="1:6" x14ac:dyDescent="0.35">
      <c r="A1833" t="s">
        <v>2965</v>
      </c>
      <c r="B1833">
        <v>47</v>
      </c>
      <c r="D1833">
        <f t="shared" si="84"/>
        <v>100</v>
      </c>
      <c r="E1833" t="str">
        <f t="shared" si="85"/>
        <v>Tatabányai SZC Bláthy Ottó Technikum, Szakképző Iskola és Kollégium Turizmus-vendéglátás</v>
      </c>
      <c r="F1833">
        <f t="shared" si="86"/>
        <v>47</v>
      </c>
    </row>
    <row r="1834" spans="1:6" x14ac:dyDescent="0.35">
      <c r="A1834" t="s">
        <v>2966</v>
      </c>
      <c r="B1834">
        <v>5</v>
      </c>
      <c r="D1834">
        <f t="shared" si="84"/>
        <v>65</v>
      </c>
      <c r="E1834" t="str">
        <f t="shared" si="85"/>
        <v>Tatabányai SZC Eötvös Loránd Szakképző Iskola Előkész</v>
      </c>
      <c r="F1834">
        <f t="shared" si="86"/>
        <v>5</v>
      </c>
    </row>
    <row r="1835" spans="1:6" x14ac:dyDescent="0.35">
      <c r="A1835" t="s">
        <v>2967</v>
      </c>
      <c r="B1835">
        <v>73</v>
      </c>
      <c r="D1835">
        <f t="shared" si="84"/>
        <v>66</v>
      </c>
      <c r="E1835" t="str">
        <f t="shared" si="85"/>
        <v>Tatabányai SZC Eötvös Loránd Szakképző Iskola Gépészet</v>
      </c>
      <c r="F1835">
        <f t="shared" si="86"/>
        <v>73</v>
      </c>
    </row>
    <row r="1836" spans="1:6" x14ac:dyDescent="0.35">
      <c r="A1836" t="s">
        <v>2968</v>
      </c>
      <c r="B1836">
        <v>20</v>
      </c>
      <c r="D1836">
        <f t="shared" si="84"/>
        <v>67</v>
      </c>
      <c r="E1836" t="str">
        <f t="shared" si="85"/>
        <v>Tatabányai SZC Eötvös Loránd Szakképző Iskola Szociális</v>
      </c>
      <c r="F1836">
        <f t="shared" si="86"/>
        <v>20</v>
      </c>
    </row>
    <row r="1837" spans="1:6" x14ac:dyDescent="0.35">
      <c r="A1837" t="s">
        <v>2969</v>
      </c>
      <c r="B1837">
        <v>79</v>
      </c>
      <c r="D1837">
        <f t="shared" si="84"/>
        <v>80</v>
      </c>
      <c r="E1837" t="str">
        <f t="shared" si="85"/>
        <v>Tatabányai SZC Fellner Jakab Technikum és Szakképző Iskola Építőipar</v>
      </c>
      <c r="F1837">
        <f t="shared" si="86"/>
        <v>79</v>
      </c>
    </row>
    <row r="1838" spans="1:6" x14ac:dyDescent="0.35">
      <c r="A1838" t="s">
        <v>2970</v>
      </c>
      <c r="B1838">
        <v>23</v>
      </c>
      <c r="D1838">
        <f t="shared" si="84"/>
        <v>85</v>
      </c>
      <c r="E1838" t="str">
        <f t="shared" si="85"/>
        <v>Tatabányai SZC Fellner Jakab Technikum és Szakképző Iskola Épületgépészet</v>
      </c>
      <c r="F1838">
        <f t="shared" si="86"/>
        <v>23</v>
      </c>
    </row>
    <row r="1839" spans="1:6" x14ac:dyDescent="0.35">
      <c r="A1839" t="s">
        <v>2971</v>
      </c>
      <c r="B1839">
        <v>50</v>
      </c>
      <c r="D1839">
        <f t="shared" si="84"/>
        <v>87</v>
      </c>
      <c r="E1839" t="str">
        <f t="shared" si="85"/>
        <v>Tatabányai SZC Fellner Jakab Technikum és Szakképző Iskola Fa- és bútoripar</v>
      </c>
      <c r="F1839">
        <f t="shared" si="86"/>
        <v>50</v>
      </c>
    </row>
    <row r="1840" spans="1:6" x14ac:dyDescent="0.35">
      <c r="A1840" t="s">
        <v>2972</v>
      </c>
      <c r="B1840">
        <v>74</v>
      </c>
      <c r="D1840">
        <f t="shared" si="84"/>
        <v>79</v>
      </c>
      <c r="E1840" t="str">
        <f t="shared" si="85"/>
        <v>Tatabányai SZC Fellner Jakab Technikum és Szakképző Iskola Gépészet</v>
      </c>
      <c r="F1840">
        <f t="shared" si="86"/>
        <v>74</v>
      </c>
    </row>
    <row r="1841" spans="1:6" x14ac:dyDescent="0.35">
      <c r="A1841" t="s">
        <v>2973</v>
      </c>
      <c r="B1841">
        <v>18</v>
      </c>
      <c r="D1841">
        <f t="shared" si="84"/>
        <v>78</v>
      </c>
      <c r="E1841" t="str">
        <f t="shared" si="85"/>
        <v>Tatabányai SZC Fellner Jakab Technikum és Szakképző Iskola Kreatív</v>
      </c>
      <c r="F1841">
        <f t="shared" si="86"/>
        <v>18</v>
      </c>
    </row>
    <row r="1842" spans="1:6" x14ac:dyDescent="0.35">
      <c r="A1842" t="s">
        <v>2974</v>
      </c>
      <c r="B1842">
        <v>26</v>
      </c>
      <c r="D1842">
        <f t="shared" si="84"/>
        <v>80</v>
      </c>
      <c r="E1842" t="str">
        <f t="shared" si="85"/>
        <v>Tatabányai SZC Fellner Jakab Technikum és Szakképző Iskola Szépészet</v>
      </c>
      <c r="F1842">
        <f t="shared" si="86"/>
        <v>26</v>
      </c>
    </row>
    <row r="1843" spans="1:6" x14ac:dyDescent="0.35">
      <c r="A1843" t="s">
        <v>2975</v>
      </c>
      <c r="B1843">
        <v>156</v>
      </c>
      <c r="D1843">
        <f t="shared" si="84"/>
        <v>112</v>
      </c>
      <c r="E1843" t="str">
        <f t="shared" si="85"/>
        <v>Tatabányai SZC Kereskedelmi, Vendéglátó és Idegenforgalmi Technikum és Szakképző Iskola Kereskedelem</v>
      </c>
      <c r="F1843">
        <f t="shared" si="86"/>
        <v>156</v>
      </c>
    </row>
    <row r="1844" spans="1:6" x14ac:dyDescent="0.35">
      <c r="A1844" t="s">
        <v>2976</v>
      </c>
      <c r="B1844">
        <v>455</v>
      </c>
      <c r="D1844">
        <f t="shared" si="84"/>
        <v>120</v>
      </c>
      <c r="E1844" t="str">
        <f t="shared" si="85"/>
        <v>Tatabányai SZC Kereskedelmi, Vendéglátó és Idegenforgalmi Technikum és Szakképző Iskola Turizmus-vendéglátás</v>
      </c>
      <c r="F1844">
        <f t="shared" si="86"/>
        <v>455</v>
      </c>
    </row>
    <row r="1845" spans="1:6" x14ac:dyDescent="0.35">
      <c r="A1845" t="s">
        <v>2977</v>
      </c>
      <c r="B1845">
        <v>86</v>
      </c>
      <c r="D1845">
        <f t="shared" si="84"/>
        <v>81</v>
      </c>
      <c r="E1845" t="str">
        <f t="shared" si="85"/>
        <v>Tatabányai SZC Kossuth Lajos Gazdasági és Humán Technikum Egészségügy</v>
      </c>
      <c r="F1845">
        <f t="shared" si="86"/>
        <v>86</v>
      </c>
    </row>
    <row r="1846" spans="1:6" x14ac:dyDescent="0.35">
      <c r="A1846" t="s">
        <v>2978</v>
      </c>
      <c r="B1846">
        <v>143</v>
      </c>
      <c r="D1846">
        <f t="shared" si="84"/>
        <v>96</v>
      </c>
      <c r="E1846" t="str">
        <f t="shared" si="85"/>
        <v>Tatabányai SZC Kossuth Lajos Gazdasági és Humán Technikum Gazdálkodás és menedzsment</v>
      </c>
      <c r="F1846">
        <f t="shared" si="86"/>
        <v>143</v>
      </c>
    </row>
    <row r="1847" spans="1:6" x14ac:dyDescent="0.35">
      <c r="A1847" t="s">
        <v>2979</v>
      </c>
      <c r="B1847">
        <v>13</v>
      </c>
      <c r="D1847">
        <f t="shared" si="84"/>
        <v>94</v>
      </c>
      <c r="E1847" t="str">
        <f t="shared" si="85"/>
        <v>Tatabányai SZC Kossuth Lajos Gazdasági és Humán Technikum Informatika és távközlés</v>
      </c>
      <c r="F1847">
        <f t="shared" si="86"/>
        <v>13</v>
      </c>
    </row>
    <row r="1848" spans="1:6" x14ac:dyDescent="0.35">
      <c r="A1848" t="s">
        <v>2980</v>
      </c>
      <c r="B1848">
        <v>243</v>
      </c>
      <c r="D1848">
        <f t="shared" si="84"/>
        <v>99</v>
      </c>
      <c r="E1848" t="str">
        <f t="shared" si="85"/>
        <v>Tatabányai SZC Kossuth Lajos Gazdasági és Humán Technikum Közlekedés és szállítmányozás</v>
      </c>
      <c r="F1848">
        <f t="shared" si="86"/>
        <v>243</v>
      </c>
    </row>
    <row r="1849" spans="1:6" x14ac:dyDescent="0.35">
      <c r="A1849" t="s">
        <v>2981</v>
      </c>
      <c r="B1849">
        <v>37</v>
      </c>
      <c r="D1849">
        <f t="shared" si="84"/>
        <v>95</v>
      </c>
      <c r="E1849" t="str">
        <f t="shared" si="85"/>
        <v>Tatabányai SZC Kultsár István Technikum és Szakgimnázium Gazdálkodás és menedzsment</v>
      </c>
      <c r="F1849">
        <f t="shared" si="86"/>
        <v>37</v>
      </c>
    </row>
    <row r="1850" spans="1:6" x14ac:dyDescent="0.35">
      <c r="A1850" t="s">
        <v>2982</v>
      </c>
      <c r="B1850">
        <v>7</v>
      </c>
      <c r="D1850">
        <f t="shared" si="84"/>
        <v>81</v>
      </c>
      <c r="E1850" t="str">
        <f t="shared" si="85"/>
        <v>Tatabányai SZC Kultsár István Technikum és Szakgimnázium Kereskedelem</v>
      </c>
      <c r="F1850">
        <f t="shared" si="86"/>
        <v>7</v>
      </c>
    </row>
    <row r="1851" spans="1:6" x14ac:dyDescent="0.35">
      <c r="A1851" t="s">
        <v>2983</v>
      </c>
      <c r="B1851">
        <v>79</v>
      </c>
      <c r="D1851">
        <f t="shared" si="84"/>
        <v>98</v>
      </c>
      <c r="E1851" t="str">
        <f t="shared" si="85"/>
        <v>Tatabányai SZC Kultsár István Technikum és Szakgimnázium Közlekedés és szállítmányozás</v>
      </c>
      <c r="F1851">
        <f t="shared" si="86"/>
        <v>79</v>
      </c>
    </row>
    <row r="1852" spans="1:6" x14ac:dyDescent="0.35">
      <c r="A1852" t="s">
        <v>2984</v>
      </c>
      <c r="B1852">
        <v>37</v>
      </c>
      <c r="D1852">
        <f t="shared" si="84"/>
        <v>60</v>
      </c>
      <c r="E1852" t="str">
        <f t="shared" si="85"/>
        <v>Tatabányai SZC Kultsár István Technikum és Szakg</v>
      </c>
      <c r="F1852">
        <f t="shared" si="86"/>
        <v>37</v>
      </c>
    </row>
    <row r="1853" spans="1:6" x14ac:dyDescent="0.35">
      <c r="A1853" t="s">
        <v>2985</v>
      </c>
      <c r="B1853">
        <v>70</v>
      </c>
      <c r="D1853">
        <f t="shared" si="84"/>
        <v>74</v>
      </c>
      <c r="E1853" t="str">
        <f t="shared" si="85"/>
        <v>Tatabányai SZC Kultsár István Technikum és Szakgimnázium Sport</v>
      </c>
      <c r="F1853">
        <f t="shared" si="86"/>
        <v>70</v>
      </c>
    </row>
    <row r="1854" spans="1:6" x14ac:dyDescent="0.35">
      <c r="A1854" t="s">
        <v>2986</v>
      </c>
      <c r="B1854">
        <v>35</v>
      </c>
      <c r="D1854">
        <f t="shared" si="84"/>
        <v>78</v>
      </c>
      <c r="E1854" t="str">
        <f t="shared" si="85"/>
        <v>Tatabányai SZC Kultsár István Technikum és Szakgimnázium Szociális</v>
      </c>
      <c r="F1854">
        <f t="shared" si="86"/>
        <v>35</v>
      </c>
    </row>
    <row r="1855" spans="1:6" x14ac:dyDescent="0.35">
      <c r="A1855" t="s">
        <v>2987</v>
      </c>
      <c r="B1855">
        <v>43</v>
      </c>
      <c r="D1855">
        <f t="shared" si="84"/>
        <v>94</v>
      </c>
      <c r="E1855" t="str">
        <f t="shared" si="85"/>
        <v>Tatabányai SZC Mikes Kelemen Technikum és Szakgimnázium Gazdálkodás és menedzsment</v>
      </c>
      <c r="F1855">
        <f t="shared" si="86"/>
        <v>43</v>
      </c>
    </row>
    <row r="1856" spans="1:6" x14ac:dyDescent="0.35">
      <c r="A1856" t="s">
        <v>2988</v>
      </c>
      <c r="B1856">
        <v>96</v>
      </c>
      <c r="D1856">
        <f t="shared" si="84"/>
        <v>92</v>
      </c>
      <c r="E1856" t="str">
        <f t="shared" si="85"/>
        <v>Tatabányai SZC Mikes Kelemen Technikum és Szakgimnázium Informatika és távközlés</v>
      </c>
      <c r="F1856">
        <f t="shared" si="86"/>
        <v>96</v>
      </c>
    </row>
    <row r="1857" spans="1:6" x14ac:dyDescent="0.35">
      <c r="A1857" t="s">
        <v>2989</v>
      </c>
      <c r="B1857">
        <v>32</v>
      </c>
      <c r="D1857">
        <f t="shared" si="84"/>
        <v>75</v>
      </c>
      <c r="E1857" t="str">
        <f t="shared" si="85"/>
        <v>Tatabányai SZC Mikes Kelemen Technikum és Szakgimnázium Kreatív</v>
      </c>
      <c r="F1857">
        <f t="shared" si="86"/>
        <v>32</v>
      </c>
    </row>
    <row r="1858" spans="1:6" x14ac:dyDescent="0.35">
      <c r="A1858" t="s">
        <v>2990</v>
      </c>
      <c r="B1858">
        <v>97</v>
      </c>
      <c r="D1858">
        <f t="shared" si="84"/>
        <v>77</v>
      </c>
      <c r="E1858" t="str">
        <f t="shared" si="85"/>
        <v>Tatabányai SZC Mikes Kelemen Technikum és Szakgimnázium Szociális</v>
      </c>
      <c r="F1858">
        <f t="shared" si="86"/>
        <v>97</v>
      </c>
    </row>
    <row r="1859" spans="1:6" x14ac:dyDescent="0.35">
      <c r="A1859" t="s">
        <v>2991</v>
      </c>
      <c r="B1859">
        <v>107</v>
      </c>
      <c r="D1859">
        <f t="shared" si="84"/>
        <v>106</v>
      </c>
      <c r="E1859" t="str">
        <f t="shared" si="85"/>
        <v>Tatabányai SZC Széchenyi István Gazdasági és Informatikai Technikum Gazdálkodás és menedzsment</v>
      </c>
      <c r="F1859">
        <f t="shared" si="86"/>
        <v>107</v>
      </c>
    </row>
    <row r="1860" spans="1:6" x14ac:dyDescent="0.35">
      <c r="A1860" t="s">
        <v>2992</v>
      </c>
      <c r="B1860">
        <v>179</v>
      </c>
      <c r="D1860">
        <f t="shared" ref="D1860:D1923" si="87">LEN(A1860)</f>
        <v>104</v>
      </c>
      <c r="E1860" t="str">
        <f t="shared" ref="E1860:E1923" si="88">LEFT(A1860,D1860-12)</f>
        <v>Tatabányai SZC Széchenyi István Gazdasági és Informatikai Technikum Informatika és távközlés</v>
      </c>
      <c r="F1860">
        <f t="shared" ref="F1860:F1923" si="89">B1860</f>
        <v>179</v>
      </c>
    </row>
    <row r="1861" spans="1:6" x14ac:dyDescent="0.35">
      <c r="A1861" t="s">
        <v>2993</v>
      </c>
      <c r="B1861">
        <v>20</v>
      </c>
      <c r="D1861">
        <f t="shared" si="87"/>
        <v>100</v>
      </c>
      <c r="E1861" t="str">
        <f t="shared" si="88"/>
        <v>Terplán Zénó Kolping Technikum, Gimnázium és Szakképző Iskola Gazdálkodás és menedzsment</v>
      </c>
      <c r="F1861">
        <f t="shared" si="89"/>
        <v>20</v>
      </c>
    </row>
    <row r="1862" spans="1:6" x14ac:dyDescent="0.35">
      <c r="A1862" t="s">
        <v>2994</v>
      </c>
      <c r="B1862">
        <v>6</v>
      </c>
      <c r="D1862">
        <f t="shared" si="87"/>
        <v>98</v>
      </c>
      <c r="E1862" t="str">
        <f t="shared" si="88"/>
        <v>Terplán Zénó Kolping Technikum, Gimnázium és Szakképző Iskola Informatika és távközlés</v>
      </c>
      <c r="F1862">
        <f t="shared" si="89"/>
        <v>6</v>
      </c>
    </row>
    <row r="1863" spans="1:6" x14ac:dyDescent="0.35">
      <c r="A1863" t="s">
        <v>2995</v>
      </c>
      <c r="B1863">
        <v>27</v>
      </c>
      <c r="D1863">
        <f t="shared" si="87"/>
        <v>103</v>
      </c>
      <c r="E1863" t="str">
        <f t="shared" si="88"/>
        <v>Terplán Zénó Kolping Technikum, Gimnázium és Szakképző Iskola Közlekedés és szállítmányozás</v>
      </c>
      <c r="F1863">
        <f t="shared" si="89"/>
        <v>27</v>
      </c>
    </row>
    <row r="1864" spans="1:6" x14ac:dyDescent="0.35">
      <c r="A1864" t="s">
        <v>2996</v>
      </c>
      <c r="B1864">
        <v>32</v>
      </c>
      <c r="D1864">
        <f t="shared" si="87"/>
        <v>107</v>
      </c>
      <c r="E1864" t="str">
        <f t="shared" si="88"/>
        <v>Terplán Zénó Kolping Technikum, Gimnázium és Szakképző Iskola Specializált gép- és járműgyártás</v>
      </c>
      <c r="F1864">
        <f t="shared" si="89"/>
        <v>32</v>
      </c>
    </row>
    <row r="1865" spans="1:6" x14ac:dyDescent="0.35">
      <c r="A1865" t="s">
        <v>2997</v>
      </c>
      <c r="B1865">
        <v>21</v>
      </c>
      <c r="D1865">
        <f t="shared" si="87"/>
        <v>69</v>
      </c>
      <c r="E1865" t="str">
        <f t="shared" si="88"/>
        <v>Tett Technikum, Szakképző Iskola és Gimnázium Egészségügy</v>
      </c>
      <c r="F1865">
        <f t="shared" si="89"/>
        <v>21</v>
      </c>
    </row>
    <row r="1866" spans="1:6" x14ac:dyDescent="0.35">
      <c r="A1866" t="s">
        <v>2998</v>
      </c>
      <c r="B1866">
        <v>27</v>
      </c>
      <c r="D1866">
        <f t="shared" si="87"/>
        <v>88</v>
      </c>
      <c r="E1866" t="str">
        <f t="shared" si="88"/>
        <v>Tett Technikum, Szakképző Iskola és Gimnázium Elektronika és elektrotechnika</v>
      </c>
      <c r="F1866">
        <f t="shared" si="89"/>
        <v>27</v>
      </c>
    </row>
    <row r="1867" spans="1:6" x14ac:dyDescent="0.35">
      <c r="A1867" t="s">
        <v>2999</v>
      </c>
      <c r="B1867">
        <v>6</v>
      </c>
      <c r="D1867">
        <f t="shared" si="87"/>
        <v>67</v>
      </c>
      <c r="E1867" t="str">
        <f t="shared" si="88"/>
        <v>Tett Technikum, Szakképző Iskola és Gimnázium Építőipar</v>
      </c>
      <c r="F1867">
        <f t="shared" si="89"/>
        <v>6</v>
      </c>
    </row>
    <row r="1868" spans="1:6" x14ac:dyDescent="0.35">
      <c r="A1868" t="s">
        <v>3000</v>
      </c>
      <c r="B1868">
        <v>25</v>
      </c>
      <c r="D1868">
        <f t="shared" si="87"/>
        <v>91</v>
      </c>
      <c r="E1868" t="str">
        <f t="shared" si="88"/>
        <v>Tett Technikum, Szakképző Iskola és Gimnázium Specializált gép- és járműgyártás</v>
      </c>
      <c r="F1868">
        <f t="shared" si="89"/>
        <v>25</v>
      </c>
    </row>
    <row r="1869" spans="1:6" x14ac:dyDescent="0.35">
      <c r="A1869" t="s">
        <v>3001</v>
      </c>
      <c r="B1869">
        <v>18</v>
      </c>
      <c r="D1869">
        <f t="shared" si="87"/>
        <v>140</v>
      </c>
      <c r="E1869" t="str">
        <f t="shared" si="88"/>
        <v>Tokaj-Hegyalja Egyetem Tokaji Kereskedelmi és Idegenforgalmi Technikum, Szakképző Iskola és Kollégium Gazdálkodás és menedzsment</v>
      </c>
      <c r="F1869">
        <f t="shared" si="89"/>
        <v>18</v>
      </c>
    </row>
    <row r="1870" spans="1:6" x14ac:dyDescent="0.35">
      <c r="A1870" t="s">
        <v>3002</v>
      </c>
      <c r="B1870">
        <v>45</v>
      </c>
      <c r="D1870">
        <f t="shared" si="87"/>
        <v>126</v>
      </c>
      <c r="E1870" t="str">
        <f t="shared" si="88"/>
        <v>Tokaj-Hegyalja Egyetem Tokaji Kereskedelmi és Idegenforgalmi Technikum, Szakképző Iskola és Kollégium Kereskedelem</v>
      </c>
      <c r="F1870">
        <f t="shared" si="89"/>
        <v>45</v>
      </c>
    </row>
    <row r="1871" spans="1:6" x14ac:dyDescent="0.35">
      <c r="A1871" t="s">
        <v>3003</v>
      </c>
      <c r="B1871">
        <v>182</v>
      </c>
      <c r="D1871">
        <f t="shared" si="87"/>
        <v>134</v>
      </c>
      <c r="E1871" t="str">
        <f t="shared" si="88"/>
        <v>Tokaj-Hegyalja Egyetem Tokaji Kereskedelmi és Idegenforgalmi Technikum, Szakképző Iskola és Kollégium Turizmus-vendéglátás</v>
      </c>
      <c r="F1871">
        <f t="shared" si="89"/>
        <v>182</v>
      </c>
    </row>
    <row r="1872" spans="1:6" x14ac:dyDescent="0.35">
      <c r="A1872" t="s">
        <v>3004</v>
      </c>
      <c r="B1872">
        <v>18</v>
      </c>
      <c r="D1872">
        <f t="shared" si="87"/>
        <v>111</v>
      </c>
      <c r="E1872" t="str">
        <f t="shared" si="88"/>
        <v>Tokaj-Hegyalja Egyetem Tokaji Mezőgazdasági Technikum, Szakképző Iskola és Kollégium Élelmiszeripar</v>
      </c>
      <c r="F1872">
        <f t="shared" si="89"/>
        <v>18</v>
      </c>
    </row>
    <row r="1873" spans="1:6" x14ac:dyDescent="0.35">
      <c r="A1873" t="s">
        <v>3005</v>
      </c>
      <c r="B1873">
        <v>19</v>
      </c>
      <c r="D1873">
        <f t="shared" si="87"/>
        <v>105</v>
      </c>
      <c r="E1873" t="str">
        <f t="shared" si="88"/>
        <v>Tokaj-Hegyalja Egyetem Tokaji Mezőgazdasági Technikum, Szakképző Iskola és Kollégium Gépészet</v>
      </c>
      <c r="F1873">
        <f t="shared" si="89"/>
        <v>19</v>
      </c>
    </row>
    <row r="1874" spans="1:6" x14ac:dyDescent="0.35">
      <c r="A1874" t="s">
        <v>3006</v>
      </c>
      <c r="B1874">
        <v>121</v>
      </c>
      <c r="D1874">
        <f t="shared" si="87"/>
        <v>121</v>
      </c>
      <c r="E1874" t="str">
        <f t="shared" si="88"/>
        <v>Tokaj-Hegyalja Egyetem Tokaji Mezőgazdasági Technikum, Szakképző Iskola és Kollégium Mezőgazdaság és erdészet</v>
      </c>
      <c r="F1874">
        <f t="shared" si="89"/>
        <v>121</v>
      </c>
    </row>
    <row r="1875" spans="1:6" x14ac:dyDescent="0.35">
      <c r="A1875" t="s">
        <v>3007</v>
      </c>
      <c r="B1875">
        <v>7</v>
      </c>
      <c r="D1875">
        <f t="shared" si="87"/>
        <v>117</v>
      </c>
      <c r="E1875" t="str">
        <f t="shared" si="88"/>
        <v>Tokaj-Hegyalja Egyetem Tokaji Mezőgazdasági Technikum, Szakképző Iskola és Kollégium Turizmus-vendéglátás</v>
      </c>
      <c r="F1875">
        <f t="shared" si="89"/>
        <v>7</v>
      </c>
    </row>
    <row r="1876" spans="1:6" x14ac:dyDescent="0.35">
      <c r="A1876" t="s">
        <v>3008</v>
      </c>
      <c r="B1876">
        <v>123</v>
      </c>
      <c r="D1876">
        <f t="shared" si="87"/>
        <v>92</v>
      </c>
      <c r="E1876" t="str">
        <f t="shared" si="88"/>
        <v>Tolna Megyei SZC Ady Endre Technikum és Kollégium Elektronika és elektrotechnika</v>
      </c>
      <c r="F1876">
        <f t="shared" si="89"/>
        <v>123</v>
      </c>
    </row>
    <row r="1877" spans="1:6" x14ac:dyDescent="0.35">
      <c r="A1877" t="s">
        <v>3009</v>
      </c>
      <c r="B1877">
        <v>43</v>
      </c>
      <c r="D1877">
        <f t="shared" si="87"/>
        <v>71</v>
      </c>
      <c r="E1877" t="str">
        <f t="shared" si="88"/>
        <v>Tolna Megyei SZC Ady Endre Technikum és Kollégium Építőipar</v>
      </c>
      <c r="F1877">
        <f t="shared" si="89"/>
        <v>43</v>
      </c>
    </row>
    <row r="1878" spans="1:6" x14ac:dyDescent="0.35">
      <c r="A1878" t="s">
        <v>3010</v>
      </c>
      <c r="B1878">
        <v>11</v>
      </c>
      <c r="D1878">
        <f t="shared" si="87"/>
        <v>78</v>
      </c>
      <c r="E1878" t="str">
        <f t="shared" si="88"/>
        <v>Tolna Megyei SZC Ady Endre Technikum és Kollégium Fa- és bútoripar</v>
      </c>
      <c r="F1878">
        <f t="shared" si="89"/>
        <v>11</v>
      </c>
    </row>
    <row r="1879" spans="1:6" x14ac:dyDescent="0.35">
      <c r="A1879" t="s">
        <v>3011</v>
      </c>
      <c r="B1879">
        <v>221</v>
      </c>
      <c r="D1879">
        <f t="shared" si="87"/>
        <v>70</v>
      </c>
      <c r="E1879" t="str">
        <f t="shared" si="88"/>
        <v>Tolna Megyei SZC Ady Endre Technikum és Kollégium Gépészet</v>
      </c>
      <c r="F1879">
        <f t="shared" si="89"/>
        <v>221</v>
      </c>
    </row>
    <row r="1880" spans="1:6" x14ac:dyDescent="0.35">
      <c r="A1880" t="s">
        <v>3012</v>
      </c>
      <c r="B1880">
        <v>65</v>
      </c>
      <c r="D1880">
        <f t="shared" si="87"/>
        <v>72</v>
      </c>
      <c r="E1880" t="str">
        <f t="shared" si="88"/>
        <v>Tolna Megyei SZC Ady Endre Technikum és Kollégium Honvédelem</v>
      </c>
      <c r="F1880">
        <f t="shared" si="89"/>
        <v>65</v>
      </c>
    </row>
    <row r="1881" spans="1:6" x14ac:dyDescent="0.35">
      <c r="A1881" t="s">
        <v>3013</v>
      </c>
      <c r="B1881">
        <v>129</v>
      </c>
      <c r="D1881">
        <f t="shared" si="87"/>
        <v>86</v>
      </c>
      <c r="E1881" t="str">
        <f t="shared" si="88"/>
        <v>Tolna Megyei SZC Ady Endre Technikum és Kollégium Informatika és távközlés</v>
      </c>
      <c r="F1881">
        <f t="shared" si="89"/>
        <v>129</v>
      </c>
    </row>
    <row r="1882" spans="1:6" x14ac:dyDescent="0.35">
      <c r="A1882" t="s">
        <v>3014</v>
      </c>
      <c r="B1882">
        <v>95</v>
      </c>
      <c r="D1882">
        <f t="shared" si="87"/>
        <v>87</v>
      </c>
      <c r="E1882" t="str">
        <f t="shared" si="88"/>
        <v>Tolna Megyei SZC Ady Endre Technikum és Kollégium Rendészet és közszolgálat</v>
      </c>
      <c r="F1882">
        <f t="shared" si="89"/>
        <v>95</v>
      </c>
    </row>
    <row r="1883" spans="1:6" x14ac:dyDescent="0.35">
      <c r="A1883" t="s">
        <v>3015</v>
      </c>
      <c r="B1883">
        <v>181</v>
      </c>
      <c r="D1883">
        <f t="shared" si="87"/>
        <v>95</v>
      </c>
      <c r="E1883" t="str">
        <f t="shared" si="88"/>
        <v>Tolna Megyei SZC Ady Endre Technikum és Kollégium Specializált gép- és járműgyártás</v>
      </c>
      <c r="F1883">
        <f t="shared" si="89"/>
        <v>181</v>
      </c>
    </row>
    <row r="1884" spans="1:6" x14ac:dyDescent="0.35">
      <c r="A1884" t="s">
        <v>3016</v>
      </c>
      <c r="B1884">
        <v>219</v>
      </c>
      <c r="D1884">
        <f t="shared" si="87"/>
        <v>71</v>
      </c>
      <c r="E1884" t="str">
        <f t="shared" si="88"/>
        <v>Tolna Megyei SZC Ady Endre Technikum és Kollégium Szépészet</v>
      </c>
      <c r="F1884">
        <f t="shared" si="89"/>
        <v>219</v>
      </c>
    </row>
    <row r="1885" spans="1:6" x14ac:dyDescent="0.35">
      <c r="A1885" t="s">
        <v>3017</v>
      </c>
      <c r="B1885">
        <v>80</v>
      </c>
      <c r="D1885">
        <f t="shared" si="87"/>
        <v>98</v>
      </c>
      <c r="E1885" t="str">
        <f t="shared" si="88"/>
        <v>Tolna Megyei SZC Apáczai Csere János Technikum és Kollégium Gazdálkodás és menedzsment</v>
      </c>
      <c r="F1885">
        <f t="shared" si="89"/>
        <v>80</v>
      </c>
    </row>
    <row r="1886" spans="1:6" x14ac:dyDescent="0.35">
      <c r="A1886" t="s">
        <v>3018</v>
      </c>
      <c r="B1886">
        <v>40</v>
      </c>
      <c r="D1886">
        <f t="shared" si="87"/>
        <v>80</v>
      </c>
      <c r="E1886" t="str">
        <f t="shared" si="88"/>
        <v>Tolna Megyei SZC Apáczai Csere János Technikum és Kollégium Gépészet</v>
      </c>
      <c r="F1886">
        <f t="shared" si="89"/>
        <v>40</v>
      </c>
    </row>
    <row r="1887" spans="1:6" x14ac:dyDescent="0.35">
      <c r="A1887" t="s">
        <v>3019</v>
      </c>
      <c r="B1887">
        <v>101</v>
      </c>
      <c r="D1887">
        <f t="shared" si="87"/>
        <v>96</v>
      </c>
      <c r="E1887" t="str">
        <f t="shared" si="88"/>
        <v>Tolna Megyei SZC Apáczai Csere János Technikum és Kollégium Informatika és távközlés</v>
      </c>
      <c r="F1887">
        <f t="shared" si="89"/>
        <v>101</v>
      </c>
    </row>
    <row r="1888" spans="1:6" x14ac:dyDescent="0.35">
      <c r="A1888" t="s">
        <v>3020</v>
      </c>
      <c r="B1888">
        <v>61</v>
      </c>
      <c r="D1888">
        <f t="shared" si="87"/>
        <v>84</v>
      </c>
      <c r="E1888" t="str">
        <f t="shared" si="88"/>
        <v>Tolna Megyei SZC Apáczai Csere János Technikum és Kollégium Kereskedelem</v>
      </c>
      <c r="F1888">
        <f t="shared" si="89"/>
        <v>61</v>
      </c>
    </row>
    <row r="1889" spans="1:6" x14ac:dyDescent="0.35">
      <c r="A1889" t="s">
        <v>3021</v>
      </c>
      <c r="B1889">
        <v>54</v>
      </c>
      <c r="D1889">
        <f t="shared" si="87"/>
        <v>101</v>
      </c>
      <c r="E1889" t="str">
        <f t="shared" si="88"/>
        <v>Tolna Megyei SZC Apáczai Csere János Technikum és Kollégium Közlekedés és szállítmányozás</v>
      </c>
      <c r="F1889">
        <f t="shared" si="89"/>
        <v>54</v>
      </c>
    </row>
    <row r="1890" spans="1:6" x14ac:dyDescent="0.35">
      <c r="A1890" t="s">
        <v>3022</v>
      </c>
      <c r="B1890">
        <v>110</v>
      </c>
      <c r="D1890">
        <f t="shared" si="87"/>
        <v>97</v>
      </c>
      <c r="E1890" t="str">
        <f t="shared" si="88"/>
        <v>Tolna Megyei SZC Apáczai Csere János Technikum és Kollégium Rendészet és közszolgálat</v>
      </c>
      <c r="F1890">
        <f t="shared" si="89"/>
        <v>110</v>
      </c>
    </row>
    <row r="1891" spans="1:6" x14ac:dyDescent="0.35">
      <c r="A1891" t="s">
        <v>3023</v>
      </c>
      <c r="B1891">
        <v>143</v>
      </c>
      <c r="D1891">
        <f t="shared" si="87"/>
        <v>81</v>
      </c>
      <c r="E1891" t="str">
        <f t="shared" si="88"/>
        <v>Tolna Megyei SZC Bezerédj István Technikum Gazdálkodás és menedzsment</v>
      </c>
      <c r="F1891">
        <f t="shared" si="89"/>
        <v>143</v>
      </c>
    </row>
    <row r="1892" spans="1:6" x14ac:dyDescent="0.35">
      <c r="A1892" t="s">
        <v>3024</v>
      </c>
      <c r="B1892">
        <v>99</v>
      </c>
      <c r="D1892">
        <f t="shared" si="87"/>
        <v>67</v>
      </c>
      <c r="E1892" t="str">
        <f t="shared" si="88"/>
        <v>Tolna Megyei SZC Bezerédj István Technikum Kereskedelem</v>
      </c>
      <c r="F1892">
        <f t="shared" si="89"/>
        <v>99</v>
      </c>
    </row>
    <row r="1893" spans="1:6" x14ac:dyDescent="0.35">
      <c r="A1893" t="s">
        <v>3025</v>
      </c>
      <c r="B1893">
        <v>104</v>
      </c>
      <c r="D1893">
        <f t="shared" si="87"/>
        <v>84</v>
      </c>
      <c r="E1893" t="str">
        <f t="shared" si="88"/>
        <v>Tolna Megyei SZC Bezerédj István Technikum Közlekedés és szállítmányozás</v>
      </c>
      <c r="F1893">
        <f t="shared" si="89"/>
        <v>104</v>
      </c>
    </row>
    <row r="1894" spans="1:6" x14ac:dyDescent="0.35">
      <c r="A1894" t="s">
        <v>3026</v>
      </c>
      <c r="B1894">
        <v>45</v>
      </c>
      <c r="D1894">
        <f t="shared" si="87"/>
        <v>75</v>
      </c>
      <c r="E1894" t="str">
        <f t="shared" si="88"/>
        <v>Tolna Megyei SZC Bezerédj István Technikum Turizmus-vendéglátás</v>
      </c>
      <c r="F1894">
        <f t="shared" si="89"/>
        <v>45</v>
      </c>
    </row>
    <row r="1895" spans="1:6" x14ac:dyDescent="0.35">
      <c r="A1895" t="s">
        <v>3027</v>
      </c>
      <c r="B1895">
        <v>286</v>
      </c>
      <c r="D1895">
        <f t="shared" si="87"/>
        <v>120</v>
      </c>
      <c r="E1895" t="str">
        <f t="shared" si="88"/>
        <v>Tolna Megyei SZC Hunyadi Mátyás Vendéglátó és Turisztikai Technikum és Szakképző Iskola Turizmus-vendéglátás</v>
      </c>
      <c r="F1895">
        <f t="shared" si="89"/>
        <v>286</v>
      </c>
    </row>
    <row r="1896" spans="1:6" x14ac:dyDescent="0.35">
      <c r="A1896" t="s">
        <v>3028</v>
      </c>
      <c r="B1896">
        <v>19</v>
      </c>
      <c r="D1896">
        <f t="shared" si="87"/>
        <v>63</v>
      </c>
      <c r="E1896" t="str">
        <f t="shared" si="88"/>
        <v>Tolna Megyei SZC I. István Szakképző Iskola Előkész</v>
      </c>
      <c r="F1896">
        <f t="shared" si="89"/>
        <v>19</v>
      </c>
    </row>
    <row r="1897" spans="1:6" x14ac:dyDescent="0.35">
      <c r="A1897" t="s">
        <v>3029</v>
      </c>
      <c r="B1897">
        <v>32</v>
      </c>
      <c r="D1897">
        <f t="shared" si="87"/>
        <v>65</v>
      </c>
      <c r="E1897" t="str">
        <f t="shared" si="88"/>
        <v>Tolna Megyei SZC I. István Szakképző Iskola Építőipar</v>
      </c>
      <c r="F1897">
        <f t="shared" si="89"/>
        <v>32</v>
      </c>
    </row>
    <row r="1898" spans="1:6" x14ac:dyDescent="0.35">
      <c r="A1898" t="s">
        <v>3030</v>
      </c>
      <c r="B1898">
        <v>44</v>
      </c>
      <c r="D1898">
        <f t="shared" si="87"/>
        <v>64</v>
      </c>
      <c r="E1898" t="str">
        <f t="shared" si="88"/>
        <v>Tolna Megyei SZC I. István Szakképző Iskola Gépészet</v>
      </c>
      <c r="F1898">
        <f t="shared" si="89"/>
        <v>44</v>
      </c>
    </row>
    <row r="1899" spans="1:6" x14ac:dyDescent="0.35">
      <c r="A1899" t="s">
        <v>3031</v>
      </c>
      <c r="B1899">
        <v>4</v>
      </c>
      <c r="D1899">
        <f t="shared" si="87"/>
        <v>68</v>
      </c>
      <c r="E1899" t="str">
        <f t="shared" si="88"/>
        <v>Tolna Megyei SZC I. István Szakképző Iskola Kereskedelem</v>
      </c>
      <c r="F1899">
        <f t="shared" si="89"/>
        <v>4</v>
      </c>
    </row>
    <row r="1900" spans="1:6" x14ac:dyDescent="0.35">
      <c r="A1900" t="s">
        <v>3032</v>
      </c>
      <c r="B1900">
        <v>18</v>
      </c>
      <c r="D1900">
        <f t="shared" si="87"/>
        <v>56</v>
      </c>
      <c r="E1900" t="str">
        <f t="shared" si="88"/>
        <v xml:space="preserve">Tolna Megyei SZC I. István Szakképző Iskola </v>
      </c>
      <c r="F1900">
        <f t="shared" si="89"/>
        <v>18</v>
      </c>
    </row>
    <row r="1901" spans="1:6" x14ac:dyDescent="0.35">
      <c r="A1901" t="s">
        <v>3033</v>
      </c>
      <c r="B1901">
        <v>13</v>
      </c>
      <c r="D1901">
        <f t="shared" si="87"/>
        <v>74</v>
      </c>
      <c r="E1901" t="str">
        <f t="shared" si="88"/>
        <v>Tolna Megyei SZC Magyar László Szakképző Iskola Élelmiszeripar</v>
      </c>
      <c r="F1901">
        <f t="shared" si="89"/>
        <v>13</v>
      </c>
    </row>
    <row r="1902" spans="1:6" x14ac:dyDescent="0.35">
      <c r="A1902" t="s">
        <v>3034</v>
      </c>
      <c r="B1902">
        <v>51</v>
      </c>
      <c r="D1902">
        <f t="shared" si="87"/>
        <v>68</v>
      </c>
      <c r="E1902" t="str">
        <f t="shared" si="88"/>
        <v>Tolna Megyei SZC Magyar László Szakképző Iskola Gépészet</v>
      </c>
      <c r="F1902">
        <f t="shared" si="89"/>
        <v>51</v>
      </c>
    </row>
    <row r="1903" spans="1:6" x14ac:dyDescent="0.35">
      <c r="A1903" t="s">
        <v>3035</v>
      </c>
      <c r="B1903">
        <v>18</v>
      </c>
      <c r="D1903">
        <f t="shared" si="87"/>
        <v>72</v>
      </c>
      <c r="E1903" t="str">
        <f t="shared" si="88"/>
        <v>Tolna Megyei SZC Magyar László Szakképző Iskola Kereskedelem</v>
      </c>
      <c r="F1903">
        <f t="shared" si="89"/>
        <v>18</v>
      </c>
    </row>
    <row r="1904" spans="1:6" x14ac:dyDescent="0.35">
      <c r="A1904" t="s">
        <v>3036</v>
      </c>
      <c r="B1904">
        <v>38</v>
      </c>
      <c r="D1904">
        <f t="shared" si="87"/>
        <v>80</v>
      </c>
      <c r="E1904" t="str">
        <f t="shared" si="88"/>
        <v>Tolna Megyei SZC Magyar László Szakképző Iskola Turizmus-vendéglátás</v>
      </c>
      <c r="F1904">
        <f t="shared" si="89"/>
        <v>38</v>
      </c>
    </row>
    <row r="1905" spans="1:6" x14ac:dyDescent="0.35">
      <c r="A1905" t="s">
        <v>3037</v>
      </c>
      <c r="B1905">
        <v>76</v>
      </c>
      <c r="D1905">
        <f t="shared" si="87"/>
        <v>78</v>
      </c>
      <c r="E1905" t="str">
        <f t="shared" si="88"/>
        <v>Tolna Megyei SZC Perczel Mór Technikum és Kollégium Épületgépészet</v>
      </c>
      <c r="F1905">
        <f t="shared" si="89"/>
        <v>76</v>
      </c>
    </row>
    <row r="1906" spans="1:6" x14ac:dyDescent="0.35">
      <c r="A1906" t="s">
        <v>3038</v>
      </c>
      <c r="B1906">
        <v>52</v>
      </c>
      <c r="D1906">
        <f t="shared" si="87"/>
        <v>80</v>
      </c>
      <c r="E1906" t="str">
        <f t="shared" si="88"/>
        <v>Tolna Megyei SZC Perczel Mór Technikum és Kollégium Fa- és bútoripar</v>
      </c>
      <c r="F1906">
        <f t="shared" si="89"/>
        <v>52</v>
      </c>
    </row>
    <row r="1907" spans="1:6" x14ac:dyDescent="0.35">
      <c r="A1907" t="s">
        <v>3039</v>
      </c>
      <c r="B1907">
        <v>101</v>
      </c>
      <c r="D1907">
        <f t="shared" si="87"/>
        <v>90</v>
      </c>
      <c r="E1907" t="str">
        <f t="shared" si="88"/>
        <v>Tolna Megyei SZC Perczel Mór Technikum és Kollégium Gazdálkodás és menedzsment</v>
      </c>
      <c r="F1907">
        <f t="shared" si="89"/>
        <v>101</v>
      </c>
    </row>
    <row r="1908" spans="1:6" x14ac:dyDescent="0.35">
      <c r="A1908" t="s">
        <v>3040</v>
      </c>
      <c r="B1908">
        <v>79</v>
      </c>
      <c r="D1908">
        <f t="shared" si="87"/>
        <v>88</v>
      </c>
      <c r="E1908" t="str">
        <f t="shared" si="88"/>
        <v>Tolna Megyei SZC Perczel Mór Technikum és Kollégium Informatika és távközlés</v>
      </c>
      <c r="F1908">
        <f t="shared" si="89"/>
        <v>79</v>
      </c>
    </row>
    <row r="1909" spans="1:6" x14ac:dyDescent="0.35">
      <c r="A1909" t="s">
        <v>3041</v>
      </c>
      <c r="B1909">
        <v>20</v>
      </c>
      <c r="D1909">
        <f t="shared" si="87"/>
        <v>76</v>
      </c>
      <c r="E1909" t="str">
        <f t="shared" si="88"/>
        <v>Tolna Megyei SZC Perczel Mór Technikum és Kollégium Kereskedelem</v>
      </c>
      <c r="F1909">
        <f t="shared" si="89"/>
        <v>20</v>
      </c>
    </row>
    <row r="1910" spans="1:6" x14ac:dyDescent="0.35">
      <c r="A1910" t="s">
        <v>3042</v>
      </c>
      <c r="B1910">
        <v>8</v>
      </c>
      <c r="D1910">
        <f t="shared" si="87"/>
        <v>69</v>
      </c>
      <c r="E1910" t="str">
        <f t="shared" si="88"/>
        <v>Tolna Megyei SZC Perczel Mór Technikum és Kollégium Sport</v>
      </c>
      <c r="F1910">
        <f t="shared" si="89"/>
        <v>8</v>
      </c>
    </row>
    <row r="1911" spans="1:6" x14ac:dyDescent="0.35">
      <c r="A1911" t="s">
        <v>3043</v>
      </c>
      <c r="B1911">
        <v>39</v>
      </c>
      <c r="D1911">
        <f t="shared" si="87"/>
        <v>84</v>
      </c>
      <c r="E1911" t="str">
        <f t="shared" si="88"/>
        <v>Tolna Megyei SZC Perczel Mór Technikum és Kollégium Turizmus-vendéglátás</v>
      </c>
      <c r="F1911">
        <f t="shared" si="89"/>
        <v>39</v>
      </c>
    </row>
    <row r="1912" spans="1:6" x14ac:dyDescent="0.35">
      <c r="A1912" t="s">
        <v>3044</v>
      </c>
      <c r="B1912">
        <v>48</v>
      </c>
      <c r="D1912">
        <f t="shared" si="87"/>
        <v>80</v>
      </c>
      <c r="E1912" t="str">
        <f t="shared" si="88"/>
        <v>Tolna Megyei SZC Vályi Péter Szakképző Iskola és Kollégium Építőipar</v>
      </c>
      <c r="F1912">
        <f t="shared" si="89"/>
        <v>48</v>
      </c>
    </row>
    <row r="1913" spans="1:6" x14ac:dyDescent="0.35">
      <c r="A1913" t="s">
        <v>3045</v>
      </c>
      <c r="B1913">
        <v>58</v>
      </c>
      <c r="D1913">
        <f t="shared" si="87"/>
        <v>79</v>
      </c>
      <c r="E1913" t="str">
        <f t="shared" si="88"/>
        <v>Tolna Megyei SZC Vályi Péter Szakképző Iskola és Kollégium Gépészet</v>
      </c>
      <c r="F1913">
        <f t="shared" si="89"/>
        <v>58</v>
      </c>
    </row>
    <row r="1914" spans="1:6" x14ac:dyDescent="0.35">
      <c r="A1914" t="s">
        <v>3046</v>
      </c>
      <c r="B1914">
        <v>18</v>
      </c>
      <c r="D1914">
        <f t="shared" si="87"/>
        <v>95</v>
      </c>
      <c r="E1914" t="str">
        <f t="shared" si="88"/>
        <v>Tolna Megyei SZC Vályi Péter Szakképző Iskola és Kollégium Informatika és távközlés</v>
      </c>
      <c r="F1914">
        <f t="shared" si="89"/>
        <v>18</v>
      </c>
    </row>
    <row r="1915" spans="1:6" x14ac:dyDescent="0.35">
      <c r="A1915" t="s">
        <v>3047</v>
      </c>
      <c r="B1915">
        <v>70</v>
      </c>
      <c r="D1915">
        <f t="shared" si="87"/>
        <v>83</v>
      </c>
      <c r="E1915" t="str">
        <f t="shared" si="88"/>
        <v>Tolna Megyei SZC Vályi Péter Szakképző Iskola és Kollégium Kereskedelem</v>
      </c>
      <c r="F1915">
        <f t="shared" si="89"/>
        <v>70</v>
      </c>
    </row>
    <row r="1916" spans="1:6" x14ac:dyDescent="0.35">
      <c r="A1916" t="s">
        <v>3048</v>
      </c>
      <c r="B1916">
        <v>10</v>
      </c>
      <c r="D1916">
        <f t="shared" si="87"/>
        <v>95</v>
      </c>
      <c r="E1916" t="str">
        <f t="shared" si="88"/>
        <v>Tolna Megyei SZC Vályi Péter Szakképző Iskola és Kollégium Mezőgazdaság és erdészet</v>
      </c>
      <c r="F1916">
        <f t="shared" si="89"/>
        <v>10</v>
      </c>
    </row>
    <row r="1917" spans="1:6" x14ac:dyDescent="0.35">
      <c r="A1917" t="s">
        <v>3049</v>
      </c>
      <c r="B1917">
        <v>81</v>
      </c>
      <c r="D1917">
        <f t="shared" si="87"/>
        <v>91</v>
      </c>
      <c r="E1917" t="str">
        <f t="shared" si="88"/>
        <v>Tolna Megyei SZC Vályi Péter Szakképző Iskola és Kollégium Turizmus-vendéglátás</v>
      </c>
      <c r="F1917">
        <f t="shared" si="89"/>
        <v>81</v>
      </c>
    </row>
    <row r="1918" spans="1:6" x14ac:dyDescent="0.35">
      <c r="A1918" t="s">
        <v>3050</v>
      </c>
      <c r="B1918">
        <v>35</v>
      </c>
      <c r="D1918">
        <f t="shared" si="87"/>
        <v>105</v>
      </c>
      <c r="E1918" t="str">
        <f t="shared" si="88"/>
        <v>Tomori Pál Magyar-Angol Két Tanítási Nyelvű Közgazdasági Technikum Gazdálkodás és menedzsment</v>
      </c>
      <c r="F1918">
        <f t="shared" si="89"/>
        <v>35</v>
      </c>
    </row>
    <row r="1919" spans="1:6" x14ac:dyDescent="0.35">
      <c r="A1919" t="s">
        <v>3051</v>
      </c>
      <c r="B1919">
        <v>73</v>
      </c>
      <c r="D1919">
        <f t="shared" si="87"/>
        <v>106</v>
      </c>
      <c r="E1919" t="str">
        <f t="shared" si="88"/>
        <v>Török János Református Mezőgazdasági és Egészségügyi Technikum és Szakképző Iskola Egészségügy</v>
      </c>
      <c r="F1919">
        <f t="shared" si="89"/>
        <v>73</v>
      </c>
    </row>
    <row r="1920" spans="1:6" x14ac:dyDescent="0.35">
      <c r="A1920" t="s">
        <v>3052</v>
      </c>
      <c r="B1920">
        <v>16</v>
      </c>
      <c r="D1920">
        <f t="shared" si="87"/>
        <v>121</v>
      </c>
      <c r="E1920" t="str">
        <f t="shared" si="88"/>
        <v>Török János Református Mezőgazdasági és Egészségügyi Technikum és Szakképző Iskola Környezetvédelem és vízügy</v>
      </c>
      <c r="F1920">
        <f t="shared" si="89"/>
        <v>16</v>
      </c>
    </row>
    <row r="1921" spans="1:6" x14ac:dyDescent="0.35">
      <c r="A1921" t="s">
        <v>3053</v>
      </c>
      <c r="B1921">
        <v>142</v>
      </c>
      <c r="D1921">
        <f t="shared" si="87"/>
        <v>119</v>
      </c>
      <c r="E1921" t="str">
        <f t="shared" si="88"/>
        <v>Török János Református Mezőgazdasági és Egészségügyi Technikum és Szakképző Iskola Mezőgazdaság és erdészet</v>
      </c>
      <c r="F1921">
        <f t="shared" si="89"/>
        <v>142</v>
      </c>
    </row>
    <row r="1922" spans="1:6" x14ac:dyDescent="0.35">
      <c r="A1922" t="s">
        <v>3054</v>
      </c>
      <c r="B1922">
        <v>138</v>
      </c>
      <c r="D1922">
        <f t="shared" si="87"/>
        <v>98</v>
      </c>
      <c r="E1922" t="str">
        <f t="shared" si="88"/>
        <v>Váci SZC Boronkay György Műszaki Technikum és Gimnázium Elektronika és elektrotechnika</v>
      </c>
      <c r="F1922">
        <f t="shared" si="89"/>
        <v>138</v>
      </c>
    </row>
    <row r="1923" spans="1:6" x14ac:dyDescent="0.35">
      <c r="A1923" t="s">
        <v>3055</v>
      </c>
      <c r="B1923">
        <v>189</v>
      </c>
      <c r="D1923">
        <f t="shared" si="87"/>
        <v>76</v>
      </c>
      <c r="E1923" t="str">
        <f t="shared" si="88"/>
        <v>Váci SZC Boronkay György Műszaki Technikum és Gimnázium Gépészet</v>
      </c>
      <c r="F1923">
        <f t="shared" si="89"/>
        <v>189</v>
      </c>
    </row>
    <row r="1924" spans="1:6" x14ac:dyDescent="0.35">
      <c r="A1924" t="s">
        <v>3056</v>
      </c>
      <c r="B1924">
        <v>306</v>
      </c>
      <c r="D1924">
        <f t="shared" ref="D1924:D1987" si="90">LEN(A1924)</f>
        <v>92</v>
      </c>
      <c r="E1924" t="str">
        <f t="shared" ref="E1924:E1987" si="91">LEFT(A1924,D1924-12)</f>
        <v>Váci SZC Boronkay György Műszaki Technikum és Gimnázium Informatika és távközlés</v>
      </c>
      <c r="F1924">
        <f t="shared" ref="F1924:F1987" si="92">B1924</f>
        <v>306</v>
      </c>
    </row>
    <row r="1925" spans="1:6" x14ac:dyDescent="0.35">
      <c r="A1925" t="s">
        <v>3057</v>
      </c>
      <c r="B1925">
        <v>107</v>
      </c>
      <c r="D1925">
        <f t="shared" si="90"/>
        <v>94</v>
      </c>
      <c r="E1925" t="str">
        <f t="shared" si="91"/>
        <v>Váci SZC Boronkay György Műszaki Technikum és Gimnázium Környezetvédelem és vízügy</v>
      </c>
      <c r="F1925">
        <f t="shared" si="92"/>
        <v>107</v>
      </c>
    </row>
    <row r="1926" spans="1:6" x14ac:dyDescent="0.35">
      <c r="A1926" t="s">
        <v>3058</v>
      </c>
      <c r="B1926">
        <v>28</v>
      </c>
      <c r="D1926">
        <f t="shared" si="90"/>
        <v>73</v>
      </c>
      <c r="E1926" t="str">
        <f t="shared" si="91"/>
        <v>Váci SZC Boronkay György Műszaki Technikum és Gimnázium Sport</v>
      </c>
      <c r="F1926">
        <f t="shared" si="92"/>
        <v>28</v>
      </c>
    </row>
    <row r="1927" spans="1:6" x14ac:dyDescent="0.35">
      <c r="A1927" t="s">
        <v>3059</v>
      </c>
      <c r="B1927">
        <v>40</v>
      </c>
      <c r="D1927">
        <f t="shared" si="90"/>
        <v>76</v>
      </c>
      <c r="E1927" t="str">
        <f t="shared" si="91"/>
        <v>Váci SZC Boronkay György Műszaki Technikum és Gimnázium Vegyipar</v>
      </c>
      <c r="F1927">
        <f t="shared" si="92"/>
        <v>40</v>
      </c>
    </row>
    <row r="1928" spans="1:6" x14ac:dyDescent="0.35">
      <c r="A1928" t="s">
        <v>3060</v>
      </c>
      <c r="B1928">
        <v>252</v>
      </c>
      <c r="D1928">
        <f t="shared" si="90"/>
        <v>85</v>
      </c>
      <c r="E1928" t="str">
        <f t="shared" si="91"/>
        <v>Váci SZC I. Géza Király Közgazdasági Technikum Gazdálkodás és menedzsment</v>
      </c>
      <c r="F1928">
        <f t="shared" si="92"/>
        <v>252</v>
      </c>
    </row>
    <row r="1929" spans="1:6" x14ac:dyDescent="0.35">
      <c r="A1929" t="s">
        <v>3061</v>
      </c>
      <c r="B1929">
        <v>216</v>
      </c>
      <c r="D1929">
        <f t="shared" si="90"/>
        <v>79</v>
      </c>
      <c r="E1929" t="str">
        <f t="shared" si="91"/>
        <v>Váci SZC I. Géza Király Közgazdasági Technikum Turizmus-vendéglátás</v>
      </c>
      <c r="F1929">
        <f t="shared" si="92"/>
        <v>216</v>
      </c>
    </row>
    <row r="1930" spans="1:6" x14ac:dyDescent="0.35">
      <c r="A1930" t="s">
        <v>3062</v>
      </c>
      <c r="B1930">
        <v>72</v>
      </c>
      <c r="D1930">
        <f t="shared" si="90"/>
        <v>94</v>
      </c>
      <c r="E1930" t="str">
        <f t="shared" si="91"/>
        <v>Váci SZC Király Endre Technikum és Szakképző Iskola Elektronika és elektrotechnika</v>
      </c>
      <c r="F1930">
        <f t="shared" si="92"/>
        <v>72</v>
      </c>
    </row>
    <row r="1931" spans="1:6" x14ac:dyDescent="0.35">
      <c r="A1931" t="s">
        <v>3063</v>
      </c>
      <c r="B1931">
        <v>128</v>
      </c>
      <c r="D1931">
        <f t="shared" si="90"/>
        <v>73</v>
      </c>
      <c r="E1931" t="str">
        <f t="shared" si="91"/>
        <v>Váci SZC Király Endre Technikum és Szakképző Iskola Építőipar</v>
      </c>
      <c r="F1931">
        <f t="shared" si="92"/>
        <v>128</v>
      </c>
    </row>
    <row r="1932" spans="1:6" x14ac:dyDescent="0.35">
      <c r="A1932" t="s">
        <v>3064</v>
      </c>
      <c r="B1932">
        <v>48</v>
      </c>
      <c r="D1932">
        <f t="shared" si="90"/>
        <v>78</v>
      </c>
      <c r="E1932" t="str">
        <f t="shared" si="91"/>
        <v>Váci SZC Király Endre Technikum és Szakképző Iskola Épületgépészet</v>
      </c>
      <c r="F1932">
        <f t="shared" si="92"/>
        <v>48</v>
      </c>
    </row>
    <row r="1933" spans="1:6" x14ac:dyDescent="0.35">
      <c r="A1933" t="s">
        <v>3065</v>
      </c>
      <c r="B1933">
        <v>72</v>
      </c>
      <c r="D1933">
        <f t="shared" si="90"/>
        <v>80</v>
      </c>
      <c r="E1933" t="str">
        <f t="shared" si="91"/>
        <v>Váci SZC Király Endre Technikum és Szakképző Iskola Fa- és bútoripar</v>
      </c>
      <c r="F1933">
        <f t="shared" si="92"/>
        <v>72</v>
      </c>
    </row>
    <row r="1934" spans="1:6" x14ac:dyDescent="0.35">
      <c r="A1934" t="s">
        <v>3066</v>
      </c>
      <c r="B1934">
        <v>39</v>
      </c>
      <c r="D1934">
        <f t="shared" si="90"/>
        <v>72</v>
      </c>
      <c r="E1934" t="str">
        <f t="shared" si="91"/>
        <v>Váci SZC Király Endre Technikum és Szakképző Iskola Gépészet</v>
      </c>
      <c r="F1934">
        <f t="shared" si="92"/>
        <v>39</v>
      </c>
    </row>
    <row r="1935" spans="1:6" x14ac:dyDescent="0.35">
      <c r="A1935" t="s">
        <v>3067</v>
      </c>
      <c r="B1935">
        <v>117</v>
      </c>
      <c r="D1935">
        <f t="shared" si="90"/>
        <v>93</v>
      </c>
      <c r="E1935" t="str">
        <f t="shared" si="91"/>
        <v>Váci SZC Király Endre Technikum és Szakképző Iskola Közlekedés és szállítmányozás</v>
      </c>
      <c r="F1935">
        <f t="shared" si="92"/>
        <v>117</v>
      </c>
    </row>
    <row r="1936" spans="1:6" x14ac:dyDescent="0.35">
      <c r="A1936" t="s">
        <v>3068</v>
      </c>
      <c r="B1936">
        <v>28</v>
      </c>
      <c r="D1936">
        <f t="shared" si="90"/>
        <v>71</v>
      </c>
      <c r="E1936" t="str">
        <f t="shared" si="91"/>
        <v>Váci SZC Király Endre Technikum és Szakképző Iskola Kreatív</v>
      </c>
      <c r="F1936">
        <f t="shared" si="92"/>
        <v>28</v>
      </c>
    </row>
    <row r="1937" spans="1:6" x14ac:dyDescent="0.35">
      <c r="A1937" t="s">
        <v>3069</v>
      </c>
      <c r="B1937">
        <v>111</v>
      </c>
      <c r="D1937">
        <f t="shared" si="90"/>
        <v>89</v>
      </c>
      <c r="E1937" t="str">
        <f t="shared" si="91"/>
        <v>Váci SZC Király Endre Technikum és Szakképző Iskola Rendészet és közszolgálat</v>
      </c>
      <c r="F1937">
        <f t="shared" si="92"/>
        <v>111</v>
      </c>
    </row>
    <row r="1938" spans="1:6" x14ac:dyDescent="0.35">
      <c r="A1938" t="s">
        <v>3070</v>
      </c>
      <c r="B1938">
        <v>174</v>
      </c>
      <c r="D1938">
        <f t="shared" si="90"/>
        <v>97</v>
      </c>
      <c r="E1938" t="str">
        <f t="shared" si="91"/>
        <v>Váci SZC Király Endre Technikum és Szakképző Iskola Specializált gép- és járműgyártás</v>
      </c>
      <c r="F1938">
        <f t="shared" si="92"/>
        <v>174</v>
      </c>
    </row>
    <row r="1939" spans="1:6" x14ac:dyDescent="0.35">
      <c r="A1939" t="s">
        <v>3071</v>
      </c>
      <c r="B1939">
        <v>95</v>
      </c>
      <c r="D1939">
        <f t="shared" si="90"/>
        <v>73</v>
      </c>
      <c r="E1939" t="str">
        <f t="shared" si="91"/>
        <v>Váci SZC Király Endre Technikum és Szakképző Iskola Szépészet</v>
      </c>
      <c r="F1939">
        <f t="shared" si="92"/>
        <v>95</v>
      </c>
    </row>
    <row r="1940" spans="1:6" x14ac:dyDescent="0.35">
      <c r="A1940" t="s">
        <v>3072</v>
      </c>
      <c r="B1940">
        <v>50</v>
      </c>
      <c r="D1940">
        <f t="shared" si="90"/>
        <v>93</v>
      </c>
      <c r="E1940" t="str">
        <f t="shared" si="91"/>
        <v>Váci SZC Madách Imre Technikum és Szakképző Iskola Elektronika és elektrotechnika</v>
      </c>
      <c r="F1940">
        <f t="shared" si="92"/>
        <v>50</v>
      </c>
    </row>
    <row r="1941" spans="1:6" x14ac:dyDescent="0.35">
      <c r="A1941" t="s">
        <v>3073</v>
      </c>
      <c r="B1941">
        <v>47</v>
      </c>
      <c r="D1941">
        <f t="shared" si="90"/>
        <v>72</v>
      </c>
      <c r="E1941" t="str">
        <f t="shared" si="91"/>
        <v>Váci SZC Madách Imre Technikum és Szakképző Iskola Építőipar</v>
      </c>
      <c r="F1941">
        <f t="shared" si="92"/>
        <v>47</v>
      </c>
    </row>
    <row r="1942" spans="1:6" x14ac:dyDescent="0.35">
      <c r="A1942" t="s">
        <v>3074</v>
      </c>
      <c r="B1942">
        <v>39</v>
      </c>
      <c r="D1942">
        <f t="shared" si="90"/>
        <v>79</v>
      </c>
      <c r="E1942" t="str">
        <f t="shared" si="91"/>
        <v>Váci SZC Madách Imre Technikum és Szakképző Iskola Fa- és bútoripar</v>
      </c>
      <c r="F1942">
        <f t="shared" si="92"/>
        <v>39</v>
      </c>
    </row>
    <row r="1943" spans="1:6" x14ac:dyDescent="0.35">
      <c r="A1943" t="s">
        <v>3075</v>
      </c>
      <c r="B1943">
        <v>32</v>
      </c>
      <c r="D1943">
        <f t="shared" si="90"/>
        <v>71</v>
      </c>
      <c r="E1943" t="str">
        <f t="shared" si="91"/>
        <v>Váci SZC Madách Imre Technikum és Szakképző Iskola Gépészet</v>
      </c>
      <c r="F1943">
        <f t="shared" si="92"/>
        <v>32</v>
      </c>
    </row>
    <row r="1944" spans="1:6" x14ac:dyDescent="0.35">
      <c r="A1944" t="s">
        <v>3076</v>
      </c>
      <c r="B1944">
        <v>91</v>
      </c>
      <c r="D1944">
        <f t="shared" si="90"/>
        <v>75</v>
      </c>
      <c r="E1944" t="str">
        <f t="shared" si="91"/>
        <v>Váci SZC Madách Imre Technikum és Szakképző Iskola Kereskedelem</v>
      </c>
      <c r="F1944">
        <f t="shared" si="92"/>
        <v>91</v>
      </c>
    </row>
    <row r="1945" spans="1:6" x14ac:dyDescent="0.35">
      <c r="A1945" t="s">
        <v>3077</v>
      </c>
      <c r="B1945">
        <v>41</v>
      </c>
      <c r="D1945">
        <f t="shared" si="90"/>
        <v>88</v>
      </c>
      <c r="E1945" t="str">
        <f t="shared" si="91"/>
        <v>Váci SZC Madách Imre Technikum és Szakképző Iskola Rendészet és közszolgálat</v>
      </c>
      <c r="F1945">
        <f t="shared" si="92"/>
        <v>41</v>
      </c>
    </row>
    <row r="1946" spans="1:6" x14ac:dyDescent="0.35">
      <c r="A1946" t="s">
        <v>3078</v>
      </c>
      <c r="B1946">
        <v>88</v>
      </c>
      <c r="D1946">
        <f t="shared" si="90"/>
        <v>96</v>
      </c>
      <c r="E1946" t="str">
        <f t="shared" si="91"/>
        <v>Váci SZC Madách Imre Technikum és Szakképző Iskola Specializált gép- és járműgyártás</v>
      </c>
      <c r="F1946">
        <f t="shared" si="92"/>
        <v>88</v>
      </c>
    </row>
    <row r="1947" spans="1:6" x14ac:dyDescent="0.35">
      <c r="A1947" t="s">
        <v>3079</v>
      </c>
      <c r="B1947">
        <v>103</v>
      </c>
      <c r="D1947">
        <f t="shared" si="90"/>
        <v>72</v>
      </c>
      <c r="E1947" t="str">
        <f t="shared" si="91"/>
        <v>Váci SZC Madách Imre Technikum és Szakképző Iskola Szépészet</v>
      </c>
      <c r="F1947">
        <f t="shared" si="92"/>
        <v>103</v>
      </c>
    </row>
    <row r="1948" spans="1:6" x14ac:dyDescent="0.35">
      <c r="A1948" t="s">
        <v>3080</v>
      </c>
      <c r="B1948">
        <v>128</v>
      </c>
      <c r="D1948">
        <f t="shared" si="90"/>
        <v>83</v>
      </c>
      <c r="E1948" t="str">
        <f t="shared" si="91"/>
        <v>Váci SZC Madách Imre Technikum és Szakképző Iskola Turizmus-vendéglátás</v>
      </c>
      <c r="F1948">
        <f t="shared" si="92"/>
        <v>128</v>
      </c>
    </row>
    <row r="1949" spans="1:6" x14ac:dyDescent="0.35">
      <c r="A1949" t="s">
        <v>3081</v>
      </c>
      <c r="B1949">
        <v>18</v>
      </c>
      <c r="D1949">
        <f t="shared" si="90"/>
        <v>71</v>
      </c>
      <c r="E1949" t="str">
        <f t="shared" si="91"/>
        <v>Váci SZC Madách Imre Technikum és Szakképző Iskola Vegyipar</v>
      </c>
      <c r="F1949">
        <f t="shared" si="92"/>
        <v>18</v>
      </c>
    </row>
    <row r="1950" spans="1:6" x14ac:dyDescent="0.35">
      <c r="A1950" t="s">
        <v>3082</v>
      </c>
      <c r="B1950">
        <v>19</v>
      </c>
      <c r="D1950">
        <f t="shared" si="90"/>
        <v>107</v>
      </c>
      <c r="E1950" t="str">
        <f t="shared" si="91"/>
        <v>Váci SZC Petőfi Sándor Műszaki Technikum, Gimnázium és Kollégium Elektronika és elektrotechnika</v>
      </c>
      <c r="F1950">
        <f t="shared" si="92"/>
        <v>19</v>
      </c>
    </row>
    <row r="1951" spans="1:6" x14ac:dyDescent="0.35">
      <c r="A1951" t="s">
        <v>3083</v>
      </c>
      <c r="B1951">
        <v>131</v>
      </c>
      <c r="D1951">
        <f t="shared" si="90"/>
        <v>85</v>
      </c>
      <c r="E1951" t="str">
        <f t="shared" si="91"/>
        <v>Váci SZC Petőfi Sándor Műszaki Technikum, Gimnázium és Kollégium Gépészet</v>
      </c>
      <c r="F1951">
        <f t="shared" si="92"/>
        <v>131</v>
      </c>
    </row>
    <row r="1952" spans="1:6" x14ac:dyDescent="0.35">
      <c r="A1952" t="s">
        <v>3084</v>
      </c>
      <c r="B1952">
        <v>131</v>
      </c>
      <c r="D1952">
        <f t="shared" si="90"/>
        <v>101</v>
      </c>
      <c r="E1952" t="str">
        <f t="shared" si="91"/>
        <v>Váci SZC Petőfi Sándor Műszaki Technikum, Gimnázium és Kollégium Informatika és távközlés</v>
      </c>
      <c r="F1952">
        <f t="shared" si="92"/>
        <v>131</v>
      </c>
    </row>
    <row r="1953" spans="1:6" x14ac:dyDescent="0.35">
      <c r="A1953" t="s">
        <v>3085</v>
      </c>
      <c r="B1953">
        <v>12</v>
      </c>
      <c r="D1953">
        <f t="shared" si="90"/>
        <v>110</v>
      </c>
      <c r="E1953" t="str">
        <f t="shared" si="91"/>
        <v>Váci SZC Petőfi Sándor Műszaki Technikum, Gimnázium és Kollégium Specializált gép- és járműgyártás</v>
      </c>
      <c r="F1953">
        <f t="shared" si="92"/>
        <v>12</v>
      </c>
    </row>
    <row r="1954" spans="1:6" x14ac:dyDescent="0.35">
      <c r="A1954" t="s">
        <v>3086</v>
      </c>
      <c r="B1954">
        <v>15</v>
      </c>
      <c r="D1954">
        <f t="shared" si="90"/>
        <v>73</v>
      </c>
      <c r="E1954" t="str">
        <f t="shared" si="91"/>
        <v>Váci SZC Petzelt József Technikum és Szakképző Iskola Előkész</v>
      </c>
      <c r="F1954">
        <f t="shared" si="92"/>
        <v>15</v>
      </c>
    </row>
    <row r="1955" spans="1:6" x14ac:dyDescent="0.35">
      <c r="A1955" t="s">
        <v>3087</v>
      </c>
      <c r="B1955">
        <v>38</v>
      </c>
      <c r="D1955">
        <f t="shared" si="90"/>
        <v>78</v>
      </c>
      <c r="E1955" t="str">
        <f t="shared" si="91"/>
        <v>Váci SZC Petzelt József Technikum és Szakképző Iskola Kereskedelem</v>
      </c>
      <c r="F1955">
        <f t="shared" si="92"/>
        <v>38</v>
      </c>
    </row>
    <row r="1956" spans="1:6" x14ac:dyDescent="0.35">
      <c r="A1956" t="s">
        <v>3088</v>
      </c>
      <c r="B1956">
        <v>20</v>
      </c>
      <c r="D1956">
        <f t="shared" si="90"/>
        <v>99</v>
      </c>
      <c r="E1956" t="str">
        <f t="shared" si="91"/>
        <v>Váci SZC Petzelt József Technikum és Szakképző Iskola Specializált gép- és járműgyártás</v>
      </c>
      <c r="F1956">
        <f t="shared" si="92"/>
        <v>20</v>
      </c>
    </row>
    <row r="1957" spans="1:6" x14ac:dyDescent="0.35">
      <c r="A1957" t="s">
        <v>3089</v>
      </c>
      <c r="B1957">
        <v>162</v>
      </c>
      <c r="D1957">
        <f t="shared" si="90"/>
        <v>86</v>
      </c>
      <c r="E1957" t="str">
        <f t="shared" si="91"/>
        <v>Váci SZC Petzelt József Technikum és Szakképző Iskola Turizmus-vendéglátás</v>
      </c>
      <c r="F1957">
        <f t="shared" si="92"/>
        <v>162</v>
      </c>
    </row>
    <row r="1958" spans="1:6" x14ac:dyDescent="0.35">
      <c r="A1958" t="s">
        <v>3090</v>
      </c>
      <c r="B1958">
        <v>118</v>
      </c>
      <c r="D1958">
        <f t="shared" si="90"/>
        <v>67</v>
      </c>
      <c r="E1958" t="str">
        <f t="shared" si="91"/>
        <v>Váci SZC Selye János Egészségügyi Technikum Egészségügy</v>
      </c>
      <c r="F1958">
        <f t="shared" si="92"/>
        <v>118</v>
      </c>
    </row>
    <row r="1959" spans="1:6" x14ac:dyDescent="0.35">
      <c r="A1959" t="s">
        <v>3091</v>
      </c>
      <c r="B1959">
        <v>94</v>
      </c>
      <c r="D1959">
        <f t="shared" si="90"/>
        <v>61</v>
      </c>
      <c r="E1959" t="str">
        <f t="shared" si="91"/>
        <v>Váci SZC Selye János Egészségügyi Technikum Sport</v>
      </c>
      <c r="F1959">
        <f t="shared" si="92"/>
        <v>94</v>
      </c>
    </row>
    <row r="1960" spans="1:6" x14ac:dyDescent="0.35">
      <c r="A1960" t="s">
        <v>3092</v>
      </c>
      <c r="B1960">
        <v>31</v>
      </c>
      <c r="D1960">
        <f t="shared" si="90"/>
        <v>65</v>
      </c>
      <c r="E1960" t="str">
        <f t="shared" si="91"/>
        <v>Váci SZC Selye János Egészségügyi Technikum Szociális</v>
      </c>
      <c r="F1960">
        <f t="shared" si="92"/>
        <v>31</v>
      </c>
    </row>
    <row r="1961" spans="1:6" x14ac:dyDescent="0.35">
      <c r="A1961" t="s">
        <v>3093</v>
      </c>
      <c r="B1961">
        <v>122</v>
      </c>
      <c r="D1961">
        <f t="shared" si="90"/>
        <v>128</v>
      </c>
      <c r="E1961" t="str">
        <f t="shared" si="91"/>
        <v>Vak Bottyán János Katolikus Műszaki és Közgazdasági Technikum, Gimnázium és Kollégium Elektronika és elektrotechnika</v>
      </c>
      <c r="F1961">
        <f t="shared" si="92"/>
        <v>122</v>
      </c>
    </row>
    <row r="1962" spans="1:6" x14ac:dyDescent="0.35">
      <c r="A1962" t="s">
        <v>3094</v>
      </c>
      <c r="B1962">
        <v>150</v>
      </c>
      <c r="D1962">
        <f t="shared" si="90"/>
        <v>124</v>
      </c>
      <c r="E1962" t="str">
        <f t="shared" si="91"/>
        <v>Vak Bottyán János Katolikus Műszaki és Közgazdasági Technikum, Gimnázium és Kollégium Gazdálkodás és menedzsment</v>
      </c>
      <c r="F1962">
        <f t="shared" si="92"/>
        <v>150</v>
      </c>
    </row>
    <row r="1963" spans="1:6" x14ac:dyDescent="0.35">
      <c r="A1963" t="s">
        <v>3095</v>
      </c>
      <c r="B1963">
        <v>274</v>
      </c>
      <c r="D1963">
        <f t="shared" si="90"/>
        <v>106</v>
      </c>
      <c r="E1963" t="str">
        <f t="shared" si="91"/>
        <v>Vak Bottyán János Katolikus Műszaki és Közgazdasági Technikum, Gimnázium és Kollégium Gépészet</v>
      </c>
      <c r="F1963">
        <f t="shared" si="92"/>
        <v>274</v>
      </c>
    </row>
    <row r="1964" spans="1:6" x14ac:dyDescent="0.35">
      <c r="A1964" t="s">
        <v>3096</v>
      </c>
      <c r="B1964">
        <v>145</v>
      </c>
      <c r="D1964">
        <f t="shared" si="90"/>
        <v>122</v>
      </c>
      <c r="E1964" t="str">
        <f t="shared" si="91"/>
        <v>Vak Bottyán János Katolikus Műszaki és Közgazdasági Technikum, Gimnázium és Kollégium Informatika és távközlés</v>
      </c>
      <c r="F1964">
        <f t="shared" si="92"/>
        <v>145</v>
      </c>
    </row>
    <row r="1965" spans="1:6" x14ac:dyDescent="0.35">
      <c r="A1965" t="s">
        <v>3097</v>
      </c>
      <c r="B1965">
        <v>89</v>
      </c>
      <c r="D1965">
        <f t="shared" si="90"/>
        <v>97</v>
      </c>
      <c r="E1965" t="str">
        <f t="shared" si="91"/>
        <v>Vas Megyei SZC Barabás György Műszaki Szakképző Iskola Elektronika és elektrotechnika</v>
      </c>
      <c r="F1965">
        <f t="shared" si="92"/>
        <v>89</v>
      </c>
    </row>
    <row r="1966" spans="1:6" x14ac:dyDescent="0.35">
      <c r="A1966" t="s">
        <v>3098</v>
      </c>
      <c r="B1966">
        <v>22</v>
      </c>
      <c r="D1966">
        <f t="shared" si="90"/>
        <v>75</v>
      </c>
      <c r="E1966" t="str">
        <f t="shared" si="91"/>
        <v>Vas Megyei SZC Barabás György Műszaki Szakképző Iskola Gépészet</v>
      </c>
      <c r="F1966">
        <f t="shared" si="92"/>
        <v>22</v>
      </c>
    </row>
    <row r="1967" spans="1:6" x14ac:dyDescent="0.35">
      <c r="A1967" t="s">
        <v>3099</v>
      </c>
      <c r="B1967">
        <v>45</v>
      </c>
      <c r="D1967">
        <f t="shared" si="90"/>
        <v>91</v>
      </c>
      <c r="E1967" t="str">
        <f t="shared" si="91"/>
        <v>Vas Megyei SZC Barabás György Műszaki Szakképző Iskola Informatika és távközlés</v>
      </c>
      <c r="F1967">
        <f t="shared" si="92"/>
        <v>45</v>
      </c>
    </row>
    <row r="1968" spans="1:6" x14ac:dyDescent="0.35">
      <c r="A1968" t="s">
        <v>3100</v>
      </c>
      <c r="B1968">
        <v>57</v>
      </c>
      <c r="D1968">
        <f t="shared" si="90"/>
        <v>79</v>
      </c>
      <c r="E1968" t="str">
        <f t="shared" si="91"/>
        <v>Vas Megyei SZC Barabás György Műszaki Szakképző Iskola Kereskedelem</v>
      </c>
      <c r="F1968">
        <f t="shared" si="92"/>
        <v>57</v>
      </c>
    </row>
    <row r="1969" spans="1:6" x14ac:dyDescent="0.35">
      <c r="A1969" t="s">
        <v>3101</v>
      </c>
      <c r="B1969">
        <v>25</v>
      </c>
      <c r="D1969">
        <f t="shared" si="90"/>
        <v>96</v>
      </c>
      <c r="E1969" t="str">
        <f t="shared" si="91"/>
        <v>Vas Megyei SZC Barabás György Műszaki Szakképző Iskola Közlekedés és szállítmányozás</v>
      </c>
      <c r="F1969">
        <f t="shared" si="92"/>
        <v>25</v>
      </c>
    </row>
    <row r="1970" spans="1:6" x14ac:dyDescent="0.35">
      <c r="A1970" t="s">
        <v>3102</v>
      </c>
      <c r="B1970">
        <v>6</v>
      </c>
      <c r="D1970">
        <f t="shared" si="90"/>
        <v>72</v>
      </c>
      <c r="E1970" t="str">
        <f t="shared" si="91"/>
        <v>Vas Megyei SZC Eötvös Loránd Szakképző Iskola Élelmiszeripar</v>
      </c>
      <c r="F1970">
        <f t="shared" si="92"/>
        <v>6</v>
      </c>
    </row>
    <row r="1971" spans="1:6" x14ac:dyDescent="0.35">
      <c r="A1971" t="s">
        <v>3103</v>
      </c>
      <c r="B1971">
        <v>26</v>
      </c>
      <c r="D1971">
        <f t="shared" si="90"/>
        <v>74</v>
      </c>
      <c r="E1971" t="str">
        <f t="shared" si="91"/>
        <v>Vas Megyei SZC Eötvös Loránd Szakképző Iskola Fa- és bútoripar</v>
      </c>
      <c r="F1971">
        <f t="shared" si="92"/>
        <v>26</v>
      </c>
    </row>
    <row r="1972" spans="1:6" x14ac:dyDescent="0.35">
      <c r="A1972" t="s">
        <v>3104</v>
      </c>
      <c r="B1972">
        <v>3</v>
      </c>
      <c r="D1972">
        <f t="shared" si="90"/>
        <v>84</v>
      </c>
      <c r="E1972" t="str">
        <f t="shared" si="91"/>
        <v>Vas Megyei SZC Eötvös Loránd Szakképző Iskola Gazdálkodás és menedzsment</v>
      </c>
      <c r="F1972">
        <f t="shared" si="92"/>
        <v>3</v>
      </c>
    </row>
    <row r="1973" spans="1:6" x14ac:dyDescent="0.35">
      <c r="A1973" t="s">
        <v>3105</v>
      </c>
      <c r="B1973">
        <v>21</v>
      </c>
      <c r="D1973">
        <f t="shared" si="90"/>
        <v>66</v>
      </c>
      <c r="E1973" t="str">
        <f t="shared" si="91"/>
        <v>Vas Megyei SZC Eötvös Loránd Szakképző Iskola Gépészet</v>
      </c>
      <c r="F1973">
        <f t="shared" si="92"/>
        <v>21</v>
      </c>
    </row>
    <row r="1974" spans="1:6" x14ac:dyDescent="0.35">
      <c r="A1974" t="s">
        <v>3106</v>
      </c>
      <c r="B1974">
        <v>36</v>
      </c>
      <c r="D1974">
        <f t="shared" si="90"/>
        <v>82</v>
      </c>
      <c r="E1974" t="str">
        <f t="shared" si="91"/>
        <v>Vas Megyei SZC Eötvös Loránd Szakképző Iskola Informatika és távközlés</v>
      </c>
      <c r="F1974">
        <f t="shared" si="92"/>
        <v>36</v>
      </c>
    </row>
    <row r="1975" spans="1:6" x14ac:dyDescent="0.35">
      <c r="A1975" t="s">
        <v>3107</v>
      </c>
      <c r="B1975">
        <v>56</v>
      </c>
      <c r="D1975">
        <f t="shared" si="90"/>
        <v>78</v>
      </c>
      <c r="E1975" t="str">
        <f t="shared" si="91"/>
        <v>Vas Megyei SZC Eötvös Loránd Szakképző Iskola Turizmus-vendéglátás</v>
      </c>
      <c r="F1975">
        <f t="shared" si="92"/>
        <v>56</v>
      </c>
    </row>
    <row r="1976" spans="1:6" x14ac:dyDescent="0.35">
      <c r="A1976" t="s">
        <v>3108</v>
      </c>
      <c r="B1976">
        <v>32</v>
      </c>
      <c r="D1976">
        <f t="shared" si="90"/>
        <v>92</v>
      </c>
      <c r="E1976" t="str">
        <f t="shared" si="91"/>
        <v>Vas Megyei SZC Gépipari és Informatikai Technikum Elektronika és elektrotechnika</v>
      </c>
      <c r="F1976">
        <f t="shared" si="92"/>
        <v>32</v>
      </c>
    </row>
    <row r="1977" spans="1:6" x14ac:dyDescent="0.35">
      <c r="A1977" t="s">
        <v>3109</v>
      </c>
      <c r="B1977">
        <v>223</v>
      </c>
      <c r="D1977">
        <f t="shared" si="90"/>
        <v>70</v>
      </c>
      <c r="E1977" t="str">
        <f t="shared" si="91"/>
        <v>Vas Megyei SZC Gépipari és Informatikai Technikum Gépészet</v>
      </c>
      <c r="F1977">
        <f t="shared" si="92"/>
        <v>223</v>
      </c>
    </row>
    <row r="1978" spans="1:6" x14ac:dyDescent="0.35">
      <c r="A1978" t="s">
        <v>3110</v>
      </c>
      <c r="B1978">
        <v>309</v>
      </c>
      <c r="D1978">
        <f t="shared" si="90"/>
        <v>86</v>
      </c>
      <c r="E1978" t="str">
        <f t="shared" si="91"/>
        <v>Vas Megyei SZC Gépipari és Informatikai Technikum Informatika és távközlés</v>
      </c>
      <c r="F1978">
        <f t="shared" si="92"/>
        <v>309</v>
      </c>
    </row>
    <row r="1979" spans="1:6" x14ac:dyDescent="0.35">
      <c r="A1979" t="s">
        <v>3111</v>
      </c>
      <c r="B1979">
        <v>40</v>
      </c>
      <c r="D1979">
        <f t="shared" si="90"/>
        <v>95</v>
      </c>
      <c r="E1979" t="str">
        <f t="shared" si="91"/>
        <v>Vas Megyei SZC Gépipari és Informatikai Technikum Specializált gép- és járműgyártás</v>
      </c>
      <c r="F1979">
        <f t="shared" si="92"/>
        <v>40</v>
      </c>
    </row>
    <row r="1980" spans="1:6" x14ac:dyDescent="0.35">
      <c r="A1980" t="s">
        <v>3112</v>
      </c>
      <c r="B1980">
        <v>138</v>
      </c>
      <c r="D1980">
        <f t="shared" si="90"/>
        <v>69</v>
      </c>
      <c r="E1980" t="str">
        <f t="shared" si="91"/>
        <v>Vas Megyei SZC Hefele Menyhért Szakképző Iskola Építőipar</v>
      </c>
      <c r="F1980">
        <f t="shared" si="92"/>
        <v>138</v>
      </c>
    </row>
    <row r="1981" spans="1:6" x14ac:dyDescent="0.35">
      <c r="A1981" t="s">
        <v>3113</v>
      </c>
      <c r="B1981">
        <v>53</v>
      </c>
      <c r="D1981">
        <f t="shared" si="90"/>
        <v>76</v>
      </c>
      <c r="E1981" t="str">
        <f t="shared" si="91"/>
        <v>Vas Megyei SZC Hefele Menyhért Szakképző Iskola Fa- és bútoripar</v>
      </c>
      <c r="F1981">
        <f t="shared" si="92"/>
        <v>53</v>
      </c>
    </row>
    <row r="1982" spans="1:6" x14ac:dyDescent="0.35">
      <c r="A1982" t="s">
        <v>3114</v>
      </c>
      <c r="B1982">
        <v>47</v>
      </c>
      <c r="D1982">
        <f t="shared" si="90"/>
        <v>67</v>
      </c>
      <c r="E1982" t="str">
        <f t="shared" si="91"/>
        <v>Vas Megyei SZC Hefele Menyhért Szakképző Iskola Kreatív</v>
      </c>
      <c r="F1982">
        <f t="shared" si="92"/>
        <v>47</v>
      </c>
    </row>
    <row r="1983" spans="1:6" x14ac:dyDescent="0.35">
      <c r="A1983" t="s">
        <v>3115</v>
      </c>
      <c r="B1983">
        <v>336</v>
      </c>
      <c r="D1983">
        <f t="shared" si="90"/>
        <v>110</v>
      </c>
      <c r="E1983" t="str">
        <f t="shared" si="91"/>
        <v>Vas Megyei SZC Horváth Boldizsár Közgazdasági és Informatikai Technikum Gazdálkodás és menedzsment</v>
      </c>
      <c r="F1983">
        <f t="shared" si="92"/>
        <v>336</v>
      </c>
    </row>
    <row r="1984" spans="1:6" x14ac:dyDescent="0.35">
      <c r="A1984" t="s">
        <v>3116</v>
      </c>
      <c r="B1984">
        <v>175</v>
      </c>
      <c r="D1984">
        <f t="shared" si="90"/>
        <v>108</v>
      </c>
      <c r="E1984" t="str">
        <f t="shared" si="91"/>
        <v>Vas Megyei SZC Horváth Boldizsár Közgazdasági és Informatikai Technikum Informatika és távközlés</v>
      </c>
      <c r="F1984">
        <f t="shared" si="92"/>
        <v>175</v>
      </c>
    </row>
    <row r="1985" spans="1:6" x14ac:dyDescent="0.35">
      <c r="A1985" t="s">
        <v>3117</v>
      </c>
      <c r="B1985">
        <v>72</v>
      </c>
      <c r="D1985">
        <f t="shared" si="90"/>
        <v>90</v>
      </c>
      <c r="E1985" t="str">
        <f t="shared" si="91"/>
        <v>Vas Megyei SZC III. Béla Technikum és Kollégium Elektronika és elektrotechnika</v>
      </c>
      <c r="F1985">
        <f t="shared" si="92"/>
        <v>72</v>
      </c>
    </row>
    <row r="1986" spans="1:6" x14ac:dyDescent="0.35">
      <c r="A1986" t="s">
        <v>3118</v>
      </c>
      <c r="B1986">
        <v>32</v>
      </c>
      <c r="D1986">
        <f t="shared" si="90"/>
        <v>68</v>
      </c>
      <c r="E1986" t="str">
        <f t="shared" si="91"/>
        <v>Vas Megyei SZC III. Béla Technikum és Kollégium Gépészet</v>
      </c>
      <c r="F1986">
        <f t="shared" si="92"/>
        <v>32</v>
      </c>
    </row>
    <row r="1987" spans="1:6" x14ac:dyDescent="0.35">
      <c r="A1987" t="s">
        <v>3119</v>
      </c>
      <c r="B1987">
        <v>42</v>
      </c>
      <c r="D1987">
        <f t="shared" si="90"/>
        <v>84</v>
      </c>
      <c r="E1987" t="str">
        <f t="shared" si="91"/>
        <v>Vas Megyei SZC III. Béla Technikum és Kollégium Informatika és távközlés</v>
      </c>
      <c r="F1987">
        <f t="shared" si="92"/>
        <v>42</v>
      </c>
    </row>
    <row r="1988" spans="1:6" x14ac:dyDescent="0.35">
      <c r="A1988" t="s">
        <v>3120</v>
      </c>
      <c r="B1988">
        <v>5</v>
      </c>
      <c r="D1988">
        <f t="shared" ref="D1988:D2051" si="93">LEN(A1988)</f>
        <v>51</v>
      </c>
      <c r="E1988" t="str">
        <f t="shared" ref="E1988:E2051" si="94">LEFT(A1988,D1988-12)</f>
        <v>Vas Megyei SZC III. Béla Technikum és K</v>
      </c>
      <c r="F1988">
        <f t="shared" ref="F1988:F2051" si="95">B1988</f>
        <v>5</v>
      </c>
    </row>
    <row r="1989" spans="1:6" x14ac:dyDescent="0.35">
      <c r="A1989" t="s">
        <v>3121</v>
      </c>
      <c r="B1989">
        <v>80</v>
      </c>
      <c r="D1989">
        <f t="shared" si="93"/>
        <v>80</v>
      </c>
      <c r="E1989" t="str">
        <f t="shared" si="94"/>
        <v>Vas Megyei SZC III. Béla Technikum és Kollégium Turizmus-vendéglátás</v>
      </c>
      <c r="F1989">
        <f t="shared" si="95"/>
        <v>80</v>
      </c>
    </row>
    <row r="1990" spans="1:6" x14ac:dyDescent="0.35">
      <c r="A1990" t="s">
        <v>3122</v>
      </c>
      <c r="B1990">
        <v>255</v>
      </c>
      <c r="D1990">
        <f t="shared" si="93"/>
        <v>89</v>
      </c>
      <c r="E1990" t="str">
        <f t="shared" si="94"/>
        <v>Vas Megyei SZC Kereskedelmi és Vendéglátó Technikum és Kollégium Kereskedelem</v>
      </c>
      <c r="F1990">
        <f t="shared" si="95"/>
        <v>255</v>
      </c>
    </row>
    <row r="1991" spans="1:6" x14ac:dyDescent="0.35">
      <c r="A1991" t="s">
        <v>3123</v>
      </c>
      <c r="B1991">
        <v>409</v>
      </c>
      <c r="D1991">
        <f t="shared" si="93"/>
        <v>97</v>
      </c>
      <c r="E1991" t="str">
        <f t="shared" si="94"/>
        <v>Vas Megyei SZC Kereskedelmi és Vendéglátó Technikum és Kollégium Turizmus-vendéglátás</v>
      </c>
      <c r="F1991">
        <f t="shared" si="95"/>
        <v>409</v>
      </c>
    </row>
    <row r="1992" spans="1:6" x14ac:dyDescent="0.35">
      <c r="A1992" t="s">
        <v>3124</v>
      </c>
      <c r="B1992">
        <v>5</v>
      </c>
      <c r="D1992">
        <f t="shared" si="93"/>
        <v>94</v>
      </c>
      <c r="E1992" t="str">
        <f t="shared" si="94"/>
        <v>Vas Megyei SZC Nádasdy Tamás Technikum és Kollégium Elektronika és elektrotechnika</v>
      </c>
      <c r="F1992">
        <f t="shared" si="95"/>
        <v>5</v>
      </c>
    </row>
    <row r="1993" spans="1:6" x14ac:dyDescent="0.35">
      <c r="A1993" t="s">
        <v>3125</v>
      </c>
      <c r="B1993">
        <v>19</v>
      </c>
      <c r="D1993">
        <f t="shared" si="93"/>
        <v>90</v>
      </c>
      <c r="E1993" t="str">
        <f t="shared" si="94"/>
        <v>Vas Megyei SZC Nádasdy Tamás Technikum és Kollégium Gazdálkodás és menedzsment</v>
      </c>
      <c r="F1993">
        <f t="shared" si="95"/>
        <v>19</v>
      </c>
    </row>
    <row r="1994" spans="1:6" x14ac:dyDescent="0.35">
      <c r="A1994" t="s">
        <v>3126</v>
      </c>
      <c r="B1994">
        <v>14</v>
      </c>
      <c r="D1994">
        <f t="shared" si="93"/>
        <v>72</v>
      </c>
      <c r="E1994" t="str">
        <f t="shared" si="94"/>
        <v>Vas Megyei SZC Nádasdy Tamás Technikum és Kollégium Gépészet</v>
      </c>
      <c r="F1994">
        <f t="shared" si="95"/>
        <v>14</v>
      </c>
    </row>
    <row r="1995" spans="1:6" x14ac:dyDescent="0.35">
      <c r="A1995" t="s">
        <v>3127</v>
      </c>
      <c r="B1995">
        <v>123</v>
      </c>
      <c r="D1995">
        <f t="shared" si="93"/>
        <v>88</v>
      </c>
      <c r="E1995" t="str">
        <f t="shared" si="94"/>
        <v>Vas Megyei SZC Nádasdy Tamás Technikum és Kollégium Informatika és távközlés</v>
      </c>
      <c r="F1995">
        <f t="shared" si="95"/>
        <v>123</v>
      </c>
    </row>
    <row r="1996" spans="1:6" x14ac:dyDescent="0.35">
      <c r="A1996" t="s">
        <v>3128</v>
      </c>
      <c r="B1996">
        <v>10</v>
      </c>
      <c r="D1996">
        <f t="shared" si="93"/>
        <v>93</v>
      </c>
      <c r="E1996" t="str">
        <f t="shared" si="94"/>
        <v>Vas Megyei SZC Nádasdy Tamás Technikum és Kollégium Közlekedés és szállítmányozás</v>
      </c>
      <c r="F1996">
        <f t="shared" si="95"/>
        <v>10</v>
      </c>
    </row>
    <row r="1997" spans="1:6" x14ac:dyDescent="0.35">
      <c r="A1997" t="s">
        <v>3129</v>
      </c>
      <c r="B1997">
        <v>29</v>
      </c>
      <c r="D1997">
        <f t="shared" si="93"/>
        <v>84</v>
      </c>
      <c r="E1997" t="str">
        <f t="shared" si="94"/>
        <v>Vas Megyei SZC Nádasdy Tamás Technikum és Kollégium Turizmus-vendéglátás</v>
      </c>
      <c r="F1997">
        <f t="shared" si="95"/>
        <v>29</v>
      </c>
    </row>
    <row r="1998" spans="1:6" x14ac:dyDescent="0.35">
      <c r="A1998" t="s">
        <v>3130</v>
      </c>
      <c r="B1998">
        <v>17</v>
      </c>
      <c r="D1998">
        <f t="shared" si="93"/>
        <v>54</v>
      </c>
      <c r="E1998" t="str">
        <f t="shared" si="94"/>
        <v>Vas Megyei SZC Oladi Technikum Egészségügy</v>
      </c>
      <c r="F1998">
        <f t="shared" si="95"/>
        <v>17</v>
      </c>
    </row>
    <row r="1999" spans="1:6" x14ac:dyDescent="0.35">
      <c r="A1999" t="s">
        <v>3131</v>
      </c>
      <c r="B1999">
        <v>35</v>
      </c>
      <c r="D1999">
        <f t="shared" si="93"/>
        <v>64</v>
      </c>
      <c r="E1999" t="str">
        <f t="shared" si="94"/>
        <v>Vas Megyei SZC Oladi Technikum Egészségügyi technika</v>
      </c>
      <c r="F1999">
        <f t="shared" si="95"/>
        <v>35</v>
      </c>
    </row>
    <row r="2000" spans="1:6" x14ac:dyDescent="0.35">
      <c r="A2000" t="s">
        <v>3132</v>
      </c>
      <c r="B2000">
        <v>6</v>
      </c>
      <c r="D2000">
        <f t="shared" si="93"/>
        <v>50</v>
      </c>
      <c r="E2000" t="str">
        <f t="shared" si="94"/>
        <v>Vas Megyei SZC Oladi Technikum Előkész</v>
      </c>
      <c r="F2000">
        <f t="shared" si="95"/>
        <v>6</v>
      </c>
    </row>
    <row r="2001" spans="1:6" x14ac:dyDescent="0.35">
      <c r="A2001" t="s">
        <v>3133</v>
      </c>
      <c r="B2001">
        <v>17</v>
      </c>
      <c r="D2001">
        <f t="shared" si="93"/>
        <v>50</v>
      </c>
      <c r="E2001" t="str">
        <f t="shared" si="94"/>
        <v>Vas Megyei SZC Oladi Technikum Kreatív</v>
      </c>
      <c r="F2001">
        <f t="shared" si="95"/>
        <v>17</v>
      </c>
    </row>
    <row r="2002" spans="1:6" x14ac:dyDescent="0.35">
      <c r="A2002" t="s">
        <v>3134</v>
      </c>
      <c r="B2002">
        <v>8</v>
      </c>
      <c r="D2002">
        <f t="shared" si="93"/>
        <v>34</v>
      </c>
      <c r="E2002" t="str">
        <f t="shared" si="94"/>
        <v>Vas Megyei SZC Oladi T</v>
      </c>
      <c r="F2002">
        <f t="shared" si="95"/>
        <v>8</v>
      </c>
    </row>
    <row r="2003" spans="1:6" x14ac:dyDescent="0.35">
      <c r="A2003" t="s">
        <v>3135</v>
      </c>
      <c r="B2003">
        <v>57</v>
      </c>
      <c r="D2003">
        <f t="shared" si="93"/>
        <v>48</v>
      </c>
      <c r="E2003" t="str">
        <f t="shared" si="94"/>
        <v>Vas Megyei SZC Oladi Technikum Sport</v>
      </c>
      <c r="F2003">
        <f t="shared" si="95"/>
        <v>57</v>
      </c>
    </row>
    <row r="2004" spans="1:6" x14ac:dyDescent="0.35">
      <c r="A2004" t="s">
        <v>3136</v>
      </c>
      <c r="B2004">
        <v>226</v>
      </c>
      <c r="D2004">
        <f t="shared" si="93"/>
        <v>52</v>
      </c>
      <c r="E2004" t="str">
        <f t="shared" si="94"/>
        <v>Vas Megyei SZC Oladi Technikum Szépészet</v>
      </c>
      <c r="F2004">
        <f t="shared" si="95"/>
        <v>226</v>
      </c>
    </row>
    <row r="2005" spans="1:6" x14ac:dyDescent="0.35">
      <c r="A2005" t="s">
        <v>3137</v>
      </c>
      <c r="B2005">
        <v>11</v>
      </c>
      <c r="D2005">
        <f t="shared" si="93"/>
        <v>52</v>
      </c>
      <c r="E2005" t="str">
        <f t="shared" si="94"/>
        <v>Vas Megyei SZC Oladi Technikum Szociális</v>
      </c>
      <c r="F2005">
        <f t="shared" si="95"/>
        <v>11</v>
      </c>
    </row>
    <row r="2006" spans="1:6" x14ac:dyDescent="0.35">
      <c r="A2006" t="s">
        <v>3138</v>
      </c>
      <c r="B2006">
        <v>137</v>
      </c>
      <c r="D2006">
        <f t="shared" si="93"/>
        <v>102</v>
      </c>
      <c r="E2006" t="str">
        <f t="shared" si="94"/>
        <v>Vas Megyei SZC Puskás Tivadar Szakképző Iskola és Kollégium Elektronika és elektrotechnika</v>
      </c>
      <c r="F2006">
        <f t="shared" si="95"/>
        <v>137</v>
      </c>
    </row>
    <row r="2007" spans="1:6" x14ac:dyDescent="0.35">
      <c r="A2007" t="s">
        <v>3139</v>
      </c>
      <c r="B2007">
        <v>52</v>
      </c>
      <c r="D2007">
        <f t="shared" si="93"/>
        <v>86</v>
      </c>
      <c r="E2007" t="str">
        <f t="shared" si="94"/>
        <v>Vas Megyei SZC Puskás Tivadar Szakképző Iskola és Kollégium Épületgépészet</v>
      </c>
      <c r="F2007">
        <f t="shared" si="95"/>
        <v>52</v>
      </c>
    </row>
    <row r="2008" spans="1:6" x14ac:dyDescent="0.35">
      <c r="A2008" t="s">
        <v>3140</v>
      </c>
      <c r="B2008">
        <v>84</v>
      </c>
      <c r="D2008">
        <f t="shared" si="93"/>
        <v>80</v>
      </c>
      <c r="E2008" t="str">
        <f t="shared" si="94"/>
        <v>Vas Megyei SZC Puskás Tivadar Szakképző Iskola és Kollégium Gépészet</v>
      </c>
      <c r="F2008">
        <f t="shared" si="95"/>
        <v>84</v>
      </c>
    </row>
    <row r="2009" spans="1:6" x14ac:dyDescent="0.35">
      <c r="A2009" t="s">
        <v>3141</v>
      </c>
      <c r="B2009">
        <v>58</v>
      </c>
      <c r="D2009">
        <f t="shared" si="93"/>
        <v>105</v>
      </c>
      <c r="E2009" t="str">
        <f t="shared" si="94"/>
        <v>Vas Megyei SZC Puskás Tivadar Szakképző Iskola és Kollégium Specializált gép- és járműgyártás</v>
      </c>
      <c r="F2009">
        <f t="shared" si="95"/>
        <v>58</v>
      </c>
    </row>
    <row r="2010" spans="1:6" x14ac:dyDescent="0.35">
      <c r="A2010" t="s">
        <v>3142</v>
      </c>
      <c r="B2010">
        <v>20</v>
      </c>
      <c r="D2010">
        <f t="shared" si="93"/>
        <v>64</v>
      </c>
      <c r="E2010" t="str">
        <f t="shared" si="94"/>
        <v>Vas Megyei SZC Rázsó Imre Technikum Fa- és bútoripar</v>
      </c>
      <c r="F2010">
        <f t="shared" si="95"/>
        <v>20</v>
      </c>
    </row>
    <row r="2011" spans="1:6" x14ac:dyDescent="0.35">
      <c r="A2011" t="s">
        <v>3143</v>
      </c>
      <c r="B2011">
        <v>7</v>
      </c>
      <c r="D2011">
        <f t="shared" si="93"/>
        <v>74</v>
      </c>
      <c r="E2011" t="str">
        <f t="shared" si="94"/>
        <v>Vas Megyei SZC Rázsó Imre Technikum Gazdálkodás és menedzsment</v>
      </c>
      <c r="F2011">
        <f t="shared" si="95"/>
        <v>7</v>
      </c>
    </row>
    <row r="2012" spans="1:6" x14ac:dyDescent="0.35">
      <c r="A2012" t="s">
        <v>3144</v>
      </c>
      <c r="B2012">
        <v>5</v>
      </c>
      <c r="D2012">
        <f t="shared" si="93"/>
        <v>72</v>
      </c>
      <c r="E2012" t="str">
        <f t="shared" si="94"/>
        <v>Vas Megyei SZC Rázsó Imre Technikum Informatika és távközlés</v>
      </c>
      <c r="F2012">
        <f t="shared" si="95"/>
        <v>5</v>
      </c>
    </row>
    <row r="2013" spans="1:6" x14ac:dyDescent="0.35">
      <c r="A2013" t="s">
        <v>3145</v>
      </c>
      <c r="B2013">
        <v>23</v>
      </c>
      <c r="D2013">
        <f t="shared" si="93"/>
        <v>60</v>
      </c>
      <c r="E2013" t="str">
        <f t="shared" si="94"/>
        <v>Vas Megyei SZC Rázsó Imre Technikum Kereskedelem</v>
      </c>
      <c r="F2013">
        <f t="shared" si="95"/>
        <v>23</v>
      </c>
    </row>
    <row r="2014" spans="1:6" x14ac:dyDescent="0.35">
      <c r="A2014" t="s">
        <v>3146</v>
      </c>
      <c r="B2014">
        <v>22</v>
      </c>
      <c r="D2014">
        <f t="shared" si="93"/>
        <v>77</v>
      </c>
      <c r="E2014" t="str">
        <f t="shared" si="94"/>
        <v>Vas Megyei SZC Rázsó Imre Technikum Közlekedés és szállítmányozás</v>
      </c>
      <c r="F2014">
        <f t="shared" si="95"/>
        <v>22</v>
      </c>
    </row>
    <row r="2015" spans="1:6" x14ac:dyDescent="0.35">
      <c r="A2015" t="s">
        <v>3147</v>
      </c>
      <c r="B2015">
        <v>35</v>
      </c>
      <c r="D2015">
        <f t="shared" si="93"/>
        <v>72</v>
      </c>
      <c r="E2015" t="str">
        <f t="shared" si="94"/>
        <v>Vas Megyei SZC Rázsó Imre Technikum Mezőgazdaság és erdészet</v>
      </c>
      <c r="F2015">
        <f t="shared" si="95"/>
        <v>35</v>
      </c>
    </row>
    <row r="2016" spans="1:6" x14ac:dyDescent="0.35">
      <c r="A2016" t="s">
        <v>3148</v>
      </c>
      <c r="B2016">
        <v>41</v>
      </c>
      <c r="D2016">
        <f t="shared" si="93"/>
        <v>81</v>
      </c>
      <c r="E2016" t="str">
        <f t="shared" si="94"/>
        <v>Vas Megyei SZC Rázsó Imre Technikum Specializált gép- és járműgyártás</v>
      </c>
      <c r="F2016">
        <f t="shared" si="95"/>
        <v>41</v>
      </c>
    </row>
    <row r="2017" spans="1:6" x14ac:dyDescent="0.35">
      <c r="A2017" t="s">
        <v>3149</v>
      </c>
      <c r="B2017">
        <v>16</v>
      </c>
      <c r="D2017">
        <f t="shared" si="93"/>
        <v>56</v>
      </c>
      <c r="E2017" t="str">
        <f t="shared" si="94"/>
        <v>Vas Megyei SZC Rázsó Imre Technikum Vegyipar</v>
      </c>
      <c r="F2017">
        <f t="shared" si="95"/>
        <v>16</v>
      </c>
    </row>
    <row r="2018" spans="1:6" x14ac:dyDescent="0.35">
      <c r="A2018" t="s">
        <v>3150</v>
      </c>
      <c r="B2018">
        <v>184</v>
      </c>
      <c r="D2018">
        <f t="shared" si="93"/>
        <v>77</v>
      </c>
      <c r="E2018" t="str">
        <f t="shared" si="94"/>
        <v>Vas Megyei SZC Sárvári Turisztikai Technikum Turizmus-vendéglátás</v>
      </c>
      <c r="F2018">
        <f t="shared" si="95"/>
        <v>184</v>
      </c>
    </row>
    <row r="2019" spans="1:6" x14ac:dyDescent="0.35">
      <c r="A2019" t="s">
        <v>3151</v>
      </c>
      <c r="B2019">
        <v>17</v>
      </c>
      <c r="D2019">
        <f t="shared" si="93"/>
        <v>66</v>
      </c>
      <c r="E2019" t="str">
        <f t="shared" si="94"/>
        <v>Vas Megyei SZC Savaria Technikum és Kollégium Gépészet</v>
      </c>
      <c r="F2019">
        <f t="shared" si="95"/>
        <v>17</v>
      </c>
    </row>
    <row r="2020" spans="1:6" x14ac:dyDescent="0.35">
      <c r="A2020" t="s">
        <v>3152</v>
      </c>
      <c r="B2020">
        <v>138</v>
      </c>
      <c r="D2020">
        <f t="shared" si="93"/>
        <v>87</v>
      </c>
      <c r="E2020" t="str">
        <f t="shared" si="94"/>
        <v>Vas Megyei SZC Savaria Technikum és Kollégium Közlekedés és szállítmányozás</v>
      </c>
      <c r="F2020">
        <f t="shared" si="95"/>
        <v>138</v>
      </c>
    </row>
    <row r="2021" spans="1:6" x14ac:dyDescent="0.35">
      <c r="A2021" t="s">
        <v>3153</v>
      </c>
      <c r="B2021">
        <v>144</v>
      </c>
      <c r="D2021">
        <f t="shared" si="93"/>
        <v>83</v>
      </c>
      <c r="E2021" t="str">
        <f t="shared" si="94"/>
        <v>Vas Megyei SZC Savaria Technikum és Kollégium Rendészet és közszolgálat</v>
      </c>
      <c r="F2021">
        <f t="shared" si="95"/>
        <v>144</v>
      </c>
    </row>
    <row r="2022" spans="1:6" x14ac:dyDescent="0.35">
      <c r="A2022" t="s">
        <v>3154</v>
      </c>
      <c r="B2022">
        <v>270</v>
      </c>
      <c r="D2022">
        <f t="shared" si="93"/>
        <v>91</v>
      </c>
      <c r="E2022" t="str">
        <f t="shared" si="94"/>
        <v>Vas Megyei SZC Savaria Technikum és Kollégium Specializált gép- és járműgyártás</v>
      </c>
      <c r="F2022">
        <f t="shared" si="95"/>
        <v>270</v>
      </c>
    </row>
    <row r="2023" spans="1:6" x14ac:dyDescent="0.35">
      <c r="A2023" t="s">
        <v>3155</v>
      </c>
      <c r="B2023">
        <v>28</v>
      </c>
      <c r="D2023">
        <f t="shared" si="93"/>
        <v>85</v>
      </c>
      <c r="E2023" t="str">
        <f t="shared" si="94"/>
        <v>Vay Miklós Református Technikum, Szakképző Iskola és Diákotthon Építőipar</v>
      </c>
      <c r="F2023">
        <f t="shared" si="95"/>
        <v>28</v>
      </c>
    </row>
    <row r="2024" spans="1:6" x14ac:dyDescent="0.35">
      <c r="A2024" t="s">
        <v>3156</v>
      </c>
      <c r="B2024">
        <v>44</v>
      </c>
      <c r="D2024">
        <f t="shared" si="93"/>
        <v>90</v>
      </c>
      <c r="E2024" t="str">
        <f t="shared" si="94"/>
        <v>Vay Miklós Református Technikum, Szakképző Iskola és Diákotthon Épületgépészet</v>
      </c>
      <c r="F2024">
        <f t="shared" si="95"/>
        <v>44</v>
      </c>
    </row>
    <row r="2025" spans="1:6" x14ac:dyDescent="0.35">
      <c r="A2025" t="s">
        <v>3157</v>
      </c>
      <c r="B2025">
        <v>2</v>
      </c>
      <c r="D2025">
        <f t="shared" si="93"/>
        <v>92</v>
      </c>
      <c r="E2025" t="str">
        <f t="shared" si="94"/>
        <v>Vay Miklós Református Technikum, Szakképző Iskola és Diákotthon Fa- és bútoripar</v>
      </c>
      <c r="F2025">
        <f t="shared" si="95"/>
        <v>2</v>
      </c>
    </row>
    <row r="2026" spans="1:6" x14ac:dyDescent="0.35">
      <c r="A2026" t="s">
        <v>3158</v>
      </c>
      <c r="B2026">
        <v>48</v>
      </c>
      <c r="D2026">
        <f t="shared" si="93"/>
        <v>84</v>
      </c>
      <c r="E2026" t="str">
        <f t="shared" si="94"/>
        <v>Vay Miklós Református Technikum, Szakképző Iskola és Diákotthon Gépészet</v>
      </c>
      <c r="F2026">
        <f t="shared" si="95"/>
        <v>48</v>
      </c>
    </row>
    <row r="2027" spans="1:6" x14ac:dyDescent="0.35">
      <c r="A2027" t="s">
        <v>3159</v>
      </c>
      <c r="B2027">
        <v>7</v>
      </c>
      <c r="D2027">
        <f t="shared" si="93"/>
        <v>105</v>
      </c>
      <c r="E2027" t="str">
        <f t="shared" si="94"/>
        <v>Vay Miklós Református Technikum, Szakképző Iskola és Diákotthon Közlekedés és szállítmányozás</v>
      </c>
      <c r="F2027">
        <f t="shared" si="95"/>
        <v>7</v>
      </c>
    </row>
    <row r="2028" spans="1:6" x14ac:dyDescent="0.35">
      <c r="A2028" t="s">
        <v>3160</v>
      </c>
      <c r="B2028">
        <v>52</v>
      </c>
      <c r="D2028">
        <f t="shared" si="93"/>
        <v>109</v>
      </c>
      <c r="E2028" t="str">
        <f t="shared" si="94"/>
        <v>Vay Miklós Református Technikum, Szakképző Iskola és Diákotthon Specializált gép- és járműgyártás</v>
      </c>
      <c r="F2028">
        <f t="shared" si="95"/>
        <v>52</v>
      </c>
    </row>
    <row r="2029" spans="1:6" x14ac:dyDescent="0.35">
      <c r="A2029" t="s">
        <v>3161</v>
      </c>
      <c r="B2029">
        <v>60</v>
      </c>
      <c r="D2029">
        <f t="shared" si="93"/>
        <v>96</v>
      </c>
      <c r="E2029" t="str">
        <f t="shared" si="94"/>
        <v>Vay Miklós Református Technikum, Szakképző Iskola és Diákotthon Turizmus-vendéglátás</v>
      </c>
      <c r="F2029">
        <f t="shared" si="95"/>
        <v>60</v>
      </c>
    </row>
    <row r="2030" spans="1:6" x14ac:dyDescent="0.35">
      <c r="A2030" t="s">
        <v>3162</v>
      </c>
      <c r="B2030">
        <v>362</v>
      </c>
      <c r="D2030">
        <f t="shared" si="93"/>
        <v>103</v>
      </c>
      <c r="E2030" t="str">
        <f t="shared" si="94"/>
        <v>Veszprémi SZC "SÉF" Vendéglátás-Turizmus Technikum és Szakképző Iskola Turizmus-vendéglátás</v>
      </c>
      <c r="F2030">
        <f t="shared" si="95"/>
        <v>362</v>
      </c>
    </row>
    <row r="2031" spans="1:6" x14ac:dyDescent="0.35">
      <c r="A2031" t="s">
        <v>3163</v>
      </c>
      <c r="B2031">
        <v>375</v>
      </c>
      <c r="D2031">
        <f t="shared" si="93"/>
        <v>107</v>
      </c>
      <c r="E2031" t="str">
        <f t="shared" si="94"/>
        <v>Veszprémi SZC Bethlen István Közgazdasági és Közigazgatási Technikum Gazdálkodás és menedzsment</v>
      </c>
      <c r="F2031">
        <f t="shared" si="95"/>
        <v>375</v>
      </c>
    </row>
    <row r="2032" spans="1:6" x14ac:dyDescent="0.35">
      <c r="A2032" t="s">
        <v>3164</v>
      </c>
      <c r="B2032">
        <v>16</v>
      </c>
      <c r="D2032">
        <f t="shared" si="93"/>
        <v>105</v>
      </c>
      <c r="E2032" t="str">
        <f t="shared" si="94"/>
        <v>Veszprémi SZC Bethlen István Közgazdasági és Közigazgatási Technikum Informatika és távközlés</v>
      </c>
      <c r="F2032">
        <f t="shared" si="95"/>
        <v>16</v>
      </c>
    </row>
    <row r="2033" spans="1:6" x14ac:dyDescent="0.35">
      <c r="A2033" t="s">
        <v>3165</v>
      </c>
      <c r="B2033">
        <v>20</v>
      </c>
      <c r="D2033">
        <f t="shared" si="93"/>
        <v>106</v>
      </c>
      <c r="E2033" t="str">
        <f t="shared" si="94"/>
        <v>Veszprémi SZC Bethlen István Közgazdasági és Közigazgatási Technikum Rendészet és közszolgálat</v>
      </c>
      <c r="F2033">
        <f t="shared" si="95"/>
        <v>20</v>
      </c>
    </row>
    <row r="2034" spans="1:6" x14ac:dyDescent="0.35">
      <c r="A2034" t="s">
        <v>3166</v>
      </c>
      <c r="B2034">
        <v>136</v>
      </c>
      <c r="D2034">
        <f t="shared" si="93"/>
        <v>50</v>
      </c>
      <c r="E2034" t="str">
        <f t="shared" si="94"/>
        <v>Veszprémi SZC Ipari Technikum Gépészet</v>
      </c>
      <c r="F2034">
        <f t="shared" si="95"/>
        <v>136</v>
      </c>
    </row>
    <row r="2035" spans="1:6" x14ac:dyDescent="0.35">
      <c r="A2035" t="s">
        <v>3167</v>
      </c>
      <c r="B2035">
        <v>159</v>
      </c>
      <c r="D2035">
        <f t="shared" si="93"/>
        <v>66</v>
      </c>
      <c r="E2035" t="str">
        <f t="shared" si="94"/>
        <v>Veszprémi SZC Ipari Technikum Informatika és távközlés</v>
      </c>
      <c r="F2035">
        <f t="shared" si="95"/>
        <v>159</v>
      </c>
    </row>
    <row r="2036" spans="1:6" x14ac:dyDescent="0.35">
      <c r="A2036" t="s">
        <v>3168</v>
      </c>
      <c r="B2036">
        <v>115</v>
      </c>
      <c r="D2036">
        <f t="shared" si="93"/>
        <v>68</v>
      </c>
      <c r="E2036" t="str">
        <f t="shared" si="94"/>
        <v>Veszprémi SZC Ipari Technikum Környezetvédelem és vízügy</v>
      </c>
      <c r="F2036">
        <f t="shared" si="95"/>
        <v>115</v>
      </c>
    </row>
    <row r="2037" spans="1:6" x14ac:dyDescent="0.35">
      <c r="A2037" t="s">
        <v>3169</v>
      </c>
      <c r="B2037">
        <v>150</v>
      </c>
      <c r="D2037">
        <f t="shared" si="93"/>
        <v>75</v>
      </c>
      <c r="E2037" t="str">
        <f t="shared" si="94"/>
        <v>Veszprémi SZC Ipari Technikum Specializált gép- és járműgyártás</v>
      </c>
      <c r="F2037">
        <f t="shared" si="95"/>
        <v>150</v>
      </c>
    </row>
    <row r="2038" spans="1:6" x14ac:dyDescent="0.35">
      <c r="A2038" t="s">
        <v>3170</v>
      </c>
      <c r="B2038">
        <v>135</v>
      </c>
      <c r="D2038">
        <f t="shared" si="93"/>
        <v>51</v>
      </c>
      <c r="E2038" t="str">
        <f t="shared" si="94"/>
        <v>Veszprémi SZC Ipari Technikum Szociális</v>
      </c>
      <c r="F2038">
        <f t="shared" si="95"/>
        <v>135</v>
      </c>
    </row>
    <row r="2039" spans="1:6" x14ac:dyDescent="0.35">
      <c r="A2039" t="s">
        <v>3171</v>
      </c>
      <c r="B2039">
        <v>196</v>
      </c>
      <c r="D2039">
        <f t="shared" si="93"/>
        <v>50</v>
      </c>
      <c r="E2039" t="str">
        <f t="shared" si="94"/>
        <v>Veszprémi SZC Ipari Technikum Vegyipar</v>
      </c>
      <c r="F2039">
        <f t="shared" si="95"/>
        <v>196</v>
      </c>
    </row>
    <row r="2040" spans="1:6" x14ac:dyDescent="0.35">
      <c r="A2040" t="s">
        <v>3172</v>
      </c>
      <c r="B2040">
        <v>10</v>
      </c>
      <c r="D2040">
        <f t="shared" si="93"/>
        <v>68</v>
      </c>
      <c r="E2040" t="str">
        <f t="shared" si="94"/>
        <v>Veszprémi SZC Jendrassik-Venesz Technikum Élelmiszeripar</v>
      </c>
      <c r="F2040">
        <f t="shared" si="95"/>
        <v>10</v>
      </c>
    </row>
    <row r="2041" spans="1:6" x14ac:dyDescent="0.35">
      <c r="A2041" t="s">
        <v>3173</v>
      </c>
      <c r="B2041">
        <v>111</v>
      </c>
      <c r="D2041">
        <f t="shared" si="93"/>
        <v>62</v>
      </c>
      <c r="E2041" t="str">
        <f t="shared" si="94"/>
        <v>Veszprémi SZC Jendrassik-Venesz Technikum Gépészet</v>
      </c>
      <c r="F2041">
        <f t="shared" si="95"/>
        <v>111</v>
      </c>
    </row>
    <row r="2042" spans="1:6" x14ac:dyDescent="0.35">
      <c r="A2042" t="s">
        <v>3174</v>
      </c>
      <c r="B2042">
        <v>65</v>
      </c>
      <c r="D2042">
        <f t="shared" si="93"/>
        <v>66</v>
      </c>
      <c r="E2042" t="str">
        <f t="shared" si="94"/>
        <v>Veszprémi SZC Jendrassik-Venesz Technikum Kereskedelem</v>
      </c>
      <c r="F2042">
        <f t="shared" si="95"/>
        <v>65</v>
      </c>
    </row>
    <row r="2043" spans="1:6" x14ac:dyDescent="0.35">
      <c r="A2043" t="s">
        <v>3175</v>
      </c>
      <c r="B2043">
        <v>92</v>
      </c>
      <c r="D2043">
        <f t="shared" si="93"/>
        <v>83</v>
      </c>
      <c r="E2043" t="str">
        <f t="shared" si="94"/>
        <v>Veszprémi SZC Jendrassik-Venesz Technikum Közlekedés és szállítmányozás</v>
      </c>
      <c r="F2043">
        <f t="shared" si="95"/>
        <v>92</v>
      </c>
    </row>
    <row r="2044" spans="1:6" x14ac:dyDescent="0.35">
      <c r="A2044" t="s">
        <v>3176</v>
      </c>
      <c r="B2044">
        <v>215</v>
      </c>
      <c r="D2044">
        <f t="shared" si="93"/>
        <v>87</v>
      </c>
      <c r="E2044" t="str">
        <f t="shared" si="94"/>
        <v>Veszprémi SZC Jendrassik-Venesz Technikum Specializált gép- és járműgyártás</v>
      </c>
      <c r="F2044">
        <f t="shared" si="95"/>
        <v>215</v>
      </c>
    </row>
    <row r="2045" spans="1:6" x14ac:dyDescent="0.35">
      <c r="A2045" t="s">
        <v>3177</v>
      </c>
      <c r="B2045">
        <v>209</v>
      </c>
      <c r="D2045">
        <f t="shared" si="93"/>
        <v>74</v>
      </c>
      <c r="E2045" t="str">
        <f t="shared" si="94"/>
        <v>Veszprémi SZC Jendrassik-Venesz Technikum Turizmus-vendéglátás</v>
      </c>
      <c r="F2045">
        <f t="shared" si="95"/>
        <v>209</v>
      </c>
    </row>
    <row r="2046" spans="1:6" x14ac:dyDescent="0.35">
      <c r="A2046" t="s">
        <v>3178</v>
      </c>
      <c r="B2046">
        <v>121</v>
      </c>
      <c r="D2046">
        <f t="shared" si="93"/>
        <v>93</v>
      </c>
      <c r="E2046" t="str">
        <f t="shared" si="94"/>
        <v>Veszprémi SZC Öveges József Technikum és Kollégium Elektronika és elektrotechnika</v>
      </c>
      <c r="F2046">
        <f t="shared" si="95"/>
        <v>121</v>
      </c>
    </row>
    <row r="2047" spans="1:6" x14ac:dyDescent="0.35">
      <c r="A2047" t="s">
        <v>3179</v>
      </c>
      <c r="B2047">
        <v>41</v>
      </c>
      <c r="D2047">
        <f t="shared" si="93"/>
        <v>77</v>
      </c>
      <c r="E2047" t="str">
        <f t="shared" si="94"/>
        <v>Veszprémi SZC Öveges József Technikum és Kollégium Épületgépészet</v>
      </c>
      <c r="F2047">
        <f t="shared" si="95"/>
        <v>41</v>
      </c>
    </row>
    <row r="2048" spans="1:6" x14ac:dyDescent="0.35">
      <c r="A2048" t="s">
        <v>3180</v>
      </c>
      <c r="B2048">
        <v>201</v>
      </c>
      <c r="D2048">
        <f t="shared" si="93"/>
        <v>87</v>
      </c>
      <c r="E2048" t="str">
        <f t="shared" si="94"/>
        <v>Veszprémi SZC Öveges József Technikum és Kollégium Informatika és távközlés</v>
      </c>
      <c r="F2048">
        <f t="shared" si="95"/>
        <v>201</v>
      </c>
    </row>
    <row r="2049" spans="1:6" x14ac:dyDescent="0.35">
      <c r="A2049" t="s">
        <v>3181</v>
      </c>
      <c r="B2049">
        <v>72</v>
      </c>
      <c r="D2049">
        <f t="shared" si="93"/>
        <v>75</v>
      </c>
      <c r="E2049" t="str">
        <f t="shared" si="94"/>
        <v>Veszprémi SZC Öveges József Technikum és Kollégium Kereskedelem</v>
      </c>
      <c r="F2049">
        <f t="shared" si="95"/>
        <v>72</v>
      </c>
    </row>
    <row r="2050" spans="1:6" x14ac:dyDescent="0.35">
      <c r="A2050" t="s">
        <v>3182</v>
      </c>
      <c r="B2050">
        <v>6</v>
      </c>
      <c r="D2050">
        <f t="shared" si="93"/>
        <v>92</v>
      </c>
      <c r="E2050" t="str">
        <f t="shared" si="94"/>
        <v>Veszprémi SZC Öveges József Technikum és Kollégium Közlekedés és szállítmányozás</v>
      </c>
      <c r="F2050">
        <f t="shared" si="95"/>
        <v>6</v>
      </c>
    </row>
    <row r="2051" spans="1:6" x14ac:dyDescent="0.35">
      <c r="A2051" t="s">
        <v>3183</v>
      </c>
      <c r="B2051">
        <v>39</v>
      </c>
      <c r="D2051">
        <f t="shared" si="93"/>
        <v>81</v>
      </c>
      <c r="E2051" t="str">
        <f t="shared" si="94"/>
        <v>Veszprémi SZC Szent-Györgyi Albert Technikum és Kollégium Egészségügy</v>
      </c>
      <c r="F2051">
        <f t="shared" si="95"/>
        <v>39</v>
      </c>
    </row>
    <row r="2052" spans="1:6" x14ac:dyDescent="0.35">
      <c r="A2052" t="s">
        <v>3184</v>
      </c>
      <c r="B2052">
        <v>55</v>
      </c>
      <c r="D2052">
        <f t="shared" ref="D2052:D2115" si="96">LEN(A2052)</f>
        <v>84</v>
      </c>
      <c r="E2052" t="str">
        <f t="shared" ref="E2052:E2115" si="97">LEFT(A2052,D2052-12)</f>
        <v>Veszprémi SZC Szent-Györgyi Albert Technikum és Kollégium Élelmiszeripar</v>
      </c>
      <c r="F2052">
        <f t="shared" ref="F2052:F2115" si="98">B2052</f>
        <v>55</v>
      </c>
    </row>
    <row r="2053" spans="1:6" x14ac:dyDescent="0.35">
      <c r="A2053" t="s">
        <v>3185</v>
      </c>
      <c r="B2053">
        <v>39</v>
      </c>
      <c r="D2053">
        <f t="shared" si="96"/>
        <v>78</v>
      </c>
      <c r="E2053" t="str">
        <f t="shared" si="97"/>
        <v>Veszprémi SZC Szent-Györgyi Albert Technikum és Kollégium Gépészet</v>
      </c>
      <c r="F2053">
        <f t="shared" si="98"/>
        <v>39</v>
      </c>
    </row>
    <row r="2054" spans="1:6" x14ac:dyDescent="0.35">
      <c r="A2054" t="s">
        <v>3186</v>
      </c>
      <c r="B2054">
        <v>48</v>
      </c>
      <c r="D2054">
        <f t="shared" si="96"/>
        <v>94</v>
      </c>
      <c r="E2054" t="str">
        <f t="shared" si="97"/>
        <v>Veszprémi SZC Szent-Györgyi Albert Technikum és Kollégium Informatika és távközlés</v>
      </c>
      <c r="F2054">
        <f t="shared" si="98"/>
        <v>48</v>
      </c>
    </row>
    <row r="2055" spans="1:6" x14ac:dyDescent="0.35">
      <c r="A2055" t="s">
        <v>3187</v>
      </c>
      <c r="B2055">
        <v>26</v>
      </c>
      <c r="D2055">
        <f t="shared" si="96"/>
        <v>70</v>
      </c>
      <c r="E2055" t="str">
        <f t="shared" si="97"/>
        <v xml:space="preserve">Veszprémi SZC Szent-Györgyi Albert Technikum és Kollégium </v>
      </c>
      <c r="F2055">
        <f t="shared" si="98"/>
        <v>26</v>
      </c>
    </row>
    <row r="2056" spans="1:6" x14ac:dyDescent="0.35">
      <c r="A2056" t="s">
        <v>3188</v>
      </c>
      <c r="B2056">
        <v>112</v>
      </c>
      <c r="D2056">
        <f t="shared" si="96"/>
        <v>95</v>
      </c>
      <c r="E2056" t="str">
        <f t="shared" si="97"/>
        <v>Veszprémi SZC Szent-Györgyi Albert Technikum és Kollégium Rendészet és közszolgálat</v>
      </c>
      <c r="F2056">
        <f t="shared" si="98"/>
        <v>112</v>
      </c>
    </row>
    <row r="2057" spans="1:6" x14ac:dyDescent="0.35">
      <c r="A2057" t="s">
        <v>3189</v>
      </c>
      <c r="B2057">
        <v>99</v>
      </c>
      <c r="D2057">
        <f t="shared" si="96"/>
        <v>79</v>
      </c>
      <c r="E2057" t="str">
        <f t="shared" si="97"/>
        <v>Veszprémi SZC Szent-Györgyi Albert Technikum és Kollégium Szociális</v>
      </c>
      <c r="F2057">
        <f t="shared" si="98"/>
        <v>99</v>
      </c>
    </row>
    <row r="2058" spans="1:6" x14ac:dyDescent="0.35">
      <c r="A2058" t="s">
        <v>3190</v>
      </c>
      <c r="B2058">
        <v>120</v>
      </c>
      <c r="D2058">
        <f t="shared" si="96"/>
        <v>90</v>
      </c>
      <c r="E2058" t="str">
        <f t="shared" si="97"/>
        <v>Veszprémi SZC Szent-Györgyi Albert Technikum és Kollégium Turizmus-vendéglátás</v>
      </c>
      <c r="F2058">
        <f t="shared" si="98"/>
        <v>120</v>
      </c>
    </row>
    <row r="2059" spans="1:6" x14ac:dyDescent="0.35">
      <c r="A2059" t="s">
        <v>3191</v>
      </c>
      <c r="B2059">
        <v>82</v>
      </c>
      <c r="D2059">
        <f t="shared" si="96"/>
        <v>82</v>
      </c>
      <c r="E2059" t="str">
        <f t="shared" si="97"/>
        <v>Veszprémi SZC Táncsics Mihály Technikum Elektronika és elektrotechnika</v>
      </c>
      <c r="F2059">
        <f t="shared" si="98"/>
        <v>82</v>
      </c>
    </row>
    <row r="2060" spans="1:6" x14ac:dyDescent="0.35">
      <c r="A2060" t="s">
        <v>3192</v>
      </c>
      <c r="B2060">
        <v>124</v>
      </c>
      <c r="D2060">
        <f t="shared" si="96"/>
        <v>61</v>
      </c>
      <c r="E2060" t="str">
        <f t="shared" si="97"/>
        <v>Veszprémi SZC Táncsics Mihály Technikum Építőipar</v>
      </c>
      <c r="F2060">
        <f t="shared" si="98"/>
        <v>124</v>
      </c>
    </row>
    <row r="2061" spans="1:6" x14ac:dyDescent="0.35">
      <c r="A2061" t="s">
        <v>3193</v>
      </c>
      <c r="B2061">
        <v>8</v>
      </c>
      <c r="D2061">
        <f t="shared" si="96"/>
        <v>66</v>
      </c>
      <c r="E2061" t="str">
        <f t="shared" si="97"/>
        <v>Veszprémi SZC Táncsics Mihály Technikum Épületgépészet</v>
      </c>
      <c r="F2061">
        <f t="shared" si="98"/>
        <v>8</v>
      </c>
    </row>
    <row r="2062" spans="1:6" x14ac:dyDescent="0.35">
      <c r="A2062" t="s">
        <v>3194</v>
      </c>
      <c r="B2062">
        <v>66</v>
      </c>
      <c r="D2062">
        <f t="shared" si="96"/>
        <v>68</v>
      </c>
      <c r="E2062" t="str">
        <f t="shared" si="97"/>
        <v>Veszprémi SZC Táncsics Mihály Technikum Fa- és bútoripar</v>
      </c>
      <c r="F2062">
        <f t="shared" si="98"/>
        <v>66</v>
      </c>
    </row>
    <row r="2063" spans="1:6" x14ac:dyDescent="0.35">
      <c r="A2063" t="s">
        <v>3195</v>
      </c>
      <c r="B2063">
        <v>19</v>
      </c>
      <c r="D2063">
        <f t="shared" si="96"/>
        <v>60</v>
      </c>
      <c r="E2063" t="str">
        <f t="shared" si="97"/>
        <v>Veszprémi SZC Táncsics Mihály Technikum Gépészet</v>
      </c>
      <c r="F2063">
        <f t="shared" si="98"/>
        <v>19</v>
      </c>
    </row>
    <row r="2064" spans="1:6" x14ac:dyDescent="0.35">
      <c r="A2064" t="s">
        <v>3196</v>
      </c>
      <c r="B2064">
        <v>61</v>
      </c>
      <c r="D2064">
        <f t="shared" si="96"/>
        <v>77</v>
      </c>
      <c r="E2064" t="str">
        <f t="shared" si="97"/>
        <v>Veszprémi SZC Táncsics Mihály Technikum Rendészet és közszolgálat</v>
      </c>
      <c r="F2064">
        <f t="shared" si="98"/>
        <v>61</v>
      </c>
    </row>
    <row r="2065" spans="1:6" x14ac:dyDescent="0.35">
      <c r="A2065" t="s">
        <v>3197</v>
      </c>
      <c r="B2065">
        <v>78</v>
      </c>
      <c r="D2065">
        <f t="shared" si="96"/>
        <v>57</v>
      </c>
      <c r="E2065" t="str">
        <f t="shared" si="97"/>
        <v>Veszprémi SZC Táncsics Mihály Technikum Sport</v>
      </c>
      <c r="F2065">
        <f t="shared" si="98"/>
        <v>78</v>
      </c>
    </row>
    <row r="2066" spans="1:6" x14ac:dyDescent="0.35">
      <c r="A2066" t="s">
        <v>3198</v>
      </c>
      <c r="B2066">
        <v>126</v>
      </c>
      <c r="D2066">
        <f t="shared" si="96"/>
        <v>61</v>
      </c>
      <c r="E2066" t="str">
        <f t="shared" si="97"/>
        <v>Veszprémi SZC Táncsics Mihály Technikum Szépészet</v>
      </c>
      <c r="F2066">
        <f t="shared" si="98"/>
        <v>126</v>
      </c>
    </row>
    <row r="2067" spans="1:6" x14ac:dyDescent="0.35">
      <c r="A2067" t="s">
        <v>3199</v>
      </c>
      <c r="B2067">
        <v>142</v>
      </c>
      <c r="D2067">
        <f t="shared" si="96"/>
        <v>111</v>
      </c>
      <c r="E2067" t="str">
        <f t="shared" si="97"/>
        <v>VIK Vendéglátó, Turisztikai, Szépészeti Baptista Technikum, Szakképző Iskola és Gimnázium Szépészet</v>
      </c>
      <c r="F2067">
        <f t="shared" si="98"/>
        <v>142</v>
      </c>
    </row>
    <row r="2068" spans="1:6" x14ac:dyDescent="0.35">
      <c r="A2068" t="s">
        <v>3200</v>
      </c>
      <c r="B2068">
        <v>341</v>
      </c>
      <c r="D2068">
        <f t="shared" si="96"/>
        <v>122</v>
      </c>
      <c r="E2068" t="str">
        <f t="shared" si="97"/>
        <v>VIK Vendéglátó, Turisztikai, Szépészeti Baptista Technikum, Szakképző Iskola és Gimnázium Turizmus-vendéglátás</v>
      </c>
      <c r="F2068">
        <f t="shared" si="98"/>
        <v>341</v>
      </c>
    </row>
    <row r="2069" spans="1:6" x14ac:dyDescent="0.35">
      <c r="A2069" t="s">
        <v>3201</v>
      </c>
      <c r="B2069">
        <v>34</v>
      </c>
      <c r="D2069">
        <f t="shared" si="96"/>
        <v>118</v>
      </c>
      <c r="E2069" t="str">
        <f t="shared" si="97"/>
        <v>Wesley János Családi Bölcsőde, Óvoda, Általános Iskola, Szakképző Iskola, Technikum és Kollégium Építőipar</v>
      </c>
      <c r="F2069">
        <f t="shared" si="98"/>
        <v>34</v>
      </c>
    </row>
    <row r="2070" spans="1:6" x14ac:dyDescent="0.35">
      <c r="A2070" t="s">
        <v>3202</v>
      </c>
      <c r="B2070">
        <v>27</v>
      </c>
      <c r="D2070">
        <f t="shared" si="96"/>
        <v>133</v>
      </c>
      <c r="E2070" t="str">
        <f t="shared" si="97"/>
        <v>Wesley János Családi Bölcsőde, Óvoda, Általános Iskola, Szakképző Iskola, Technikum és Kollégium Mezőgazdaság és erdészet</v>
      </c>
      <c r="F2070">
        <f t="shared" si="98"/>
        <v>27</v>
      </c>
    </row>
    <row r="2071" spans="1:6" x14ac:dyDescent="0.35">
      <c r="A2071" t="s">
        <v>3203</v>
      </c>
      <c r="B2071">
        <v>18</v>
      </c>
      <c r="D2071">
        <f t="shared" si="96"/>
        <v>118</v>
      </c>
      <c r="E2071" t="str">
        <f t="shared" si="97"/>
        <v>Wesley János Családi Bölcsőde, Óvoda, Általános Iskola, Szakképző Iskola, Technikum és Kollégium Szépészet</v>
      </c>
      <c r="F2071">
        <f t="shared" si="98"/>
        <v>18</v>
      </c>
    </row>
    <row r="2072" spans="1:6" x14ac:dyDescent="0.35">
      <c r="A2072" t="s">
        <v>3204</v>
      </c>
      <c r="B2072">
        <v>72</v>
      </c>
      <c r="D2072">
        <f t="shared" si="96"/>
        <v>129</v>
      </c>
      <c r="E2072" t="str">
        <f t="shared" si="97"/>
        <v>Wesley János Családi Bölcsőde, Óvoda, Általános Iskola, Szakképző Iskola, Technikum és Kollégium Turizmus-vendéglátás</v>
      </c>
      <c r="F2072">
        <f t="shared" si="98"/>
        <v>72</v>
      </c>
    </row>
    <row r="2073" spans="1:6" x14ac:dyDescent="0.35">
      <c r="A2073" t="s">
        <v>3205</v>
      </c>
      <c r="B2073">
        <v>29</v>
      </c>
      <c r="D2073">
        <f t="shared" si="96"/>
        <v>100</v>
      </c>
      <c r="E2073" t="str">
        <f t="shared" si="97"/>
        <v>Wesley János Szakképző Iskola, Technikum, Gimnázium, Alapfokú Művészeti Iskola Építőipar</v>
      </c>
      <c r="F2073">
        <f t="shared" si="98"/>
        <v>29</v>
      </c>
    </row>
    <row r="2074" spans="1:6" x14ac:dyDescent="0.35">
      <c r="A2074" t="s">
        <v>3206</v>
      </c>
      <c r="B2074">
        <v>13</v>
      </c>
      <c r="D2074">
        <f t="shared" si="96"/>
        <v>115</v>
      </c>
      <c r="E2074" t="str">
        <f t="shared" si="97"/>
        <v>Wesley János Szakképző Iskola, Technikum, Gimnázium, Alapfokú Művészeti Iskola Mezőgazdaság és erdészet</v>
      </c>
      <c r="F2074">
        <f t="shared" si="98"/>
        <v>13</v>
      </c>
    </row>
    <row r="2075" spans="1:6" x14ac:dyDescent="0.35">
      <c r="A2075" t="s">
        <v>3207</v>
      </c>
      <c r="B2075">
        <v>33</v>
      </c>
      <c r="D2075">
        <f t="shared" si="96"/>
        <v>100</v>
      </c>
      <c r="E2075" t="str">
        <f t="shared" si="97"/>
        <v>Wesley János Szakképző Iskola, Technikum, Gimnázium, Alapfokú Művészeti Iskola Szociális</v>
      </c>
      <c r="F2075">
        <f t="shared" si="98"/>
        <v>33</v>
      </c>
    </row>
    <row r="2076" spans="1:6" x14ac:dyDescent="0.35">
      <c r="A2076" t="s">
        <v>3208</v>
      </c>
      <c r="B2076">
        <v>109</v>
      </c>
      <c r="D2076">
        <f t="shared" si="96"/>
        <v>128</v>
      </c>
      <c r="E2076" t="str">
        <f t="shared" si="97"/>
        <v>Wigner Jenő Műszaki, Informatikai Technikum, Szakképző Iskola, Gimnázium és Kollégium Elektronika és elektrotechnika</v>
      </c>
      <c r="F2076">
        <f t="shared" si="98"/>
        <v>109</v>
      </c>
    </row>
    <row r="2077" spans="1:6" x14ac:dyDescent="0.35">
      <c r="A2077" t="s">
        <v>3209</v>
      </c>
      <c r="B2077">
        <v>216</v>
      </c>
      <c r="D2077">
        <f t="shared" si="96"/>
        <v>106</v>
      </c>
      <c r="E2077" t="str">
        <f t="shared" si="97"/>
        <v>Wigner Jenő Műszaki, Informatikai Technikum, Szakképző Iskola, Gimnázium és Kollégium Gépészet</v>
      </c>
      <c r="F2077">
        <f t="shared" si="98"/>
        <v>216</v>
      </c>
    </row>
    <row r="2078" spans="1:6" x14ac:dyDescent="0.35">
      <c r="A2078" t="s">
        <v>3210</v>
      </c>
      <c r="B2078">
        <v>48</v>
      </c>
      <c r="D2078">
        <f t="shared" si="96"/>
        <v>108</v>
      </c>
      <c r="E2078" t="str">
        <f t="shared" si="97"/>
        <v>Wigner Jenő Műszaki, Informatikai Technikum, Szakképző Iskola, Gimnázium és Kollégium Honvédelem</v>
      </c>
      <c r="F2078">
        <f t="shared" si="98"/>
        <v>48</v>
      </c>
    </row>
    <row r="2079" spans="1:6" x14ac:dyDescent="0.35">
      <c r="A2079" t="s">
        <v>3211</v>
      </c>
      <c r="B2079">
        <v>187</v>
      </c>
      <c r="D2079">
        <f t="shared" si="96"/>
        <v>122</v>
      </c>
      <c r="E2079" t="str">
        <f t="shared" si="97"/>
        <v>Wigner Jenő Műszaki, Informatikai Technikum, Szakképző Iskola, Gimnázium és Kollégium Informatika és távközlés</v>
      </c>
      <c r="F2079">
        <f t="shared" si="98"/>
        <v>187</v>
      </c>
    </row>
    <row r="2080" spans="1:6" x14ac:dyDescent="0.35">
      <c r="A2080" t="s">
        <v>3212</v>
      </c>
      <c r="B2080">
        <v>25</v>
      </c>
      <c r="D2080">
        <f t="shared" si="96"/>
        <v>79</v>
      </c>
      <c r="E2080" t="str">
        <f t="shared" si="97"/>
        <v>Ybl Miklós Szakgimnázium, Szakképző Iskola és Technikum Egészségügy</v>
      </c>
      <c r="F2080">
        <f t="shared" si="98"/>
        <v>25</v>
      </c>
    </row>
    <row r="2081" spans="1:6" x14ac:dyDescent="0.35">
      <c r="A2081" t="s">
        <v>3213</v>
      </c>
      <c r="B2081">
        <v>30</v>
      </c>
      <c r="D2081">
        <f t="shared" si="96"/>
        <v>77</v>
      </c>
      <c r="E2081" t="str">
        <f t="shared" si="97"/>
        <v>Ybl Miklós Szakgimnázium, Szakképző Iskola és Technikum Szociális</v>
      </c>
      <c r="F2081">
        <f t="shared" si="98"/>
        <v>30</v>
      </c>
    </row>
    <row r="2082" spans="1:6" x14ac:dyDescent="0.35">
      <c r="A2082" t="s">
        <v>3214</v>
      </c>
      <c r="B2082">
        <v>14</v>
      </c>
      <c r="D2082">
        <f t="shared" si="96"/>
        <v>69</v>
      </c>
      <c r="E2082" t="str">
        <f t="shared" si="97"/>
        <v>Zalaegerszegi SZC Báthory István Technikum Élelmiszeripar</v>
      </c>
      <c r="F2082">
        <f t="shared" si="98"/>
        <v>14</v>
      </c>
    </row>
    <row r="2083" spans="1:6" x14ac:dyDescent="0.35">
      <c r="A2083" t="s">
        <v>3215</v>
      </c>
      <c r="B2083">
        <v>53</v>
      </c>
      <c r="D2083">
        <f t="shared" si="96"/>
        <v>67</v>
      </c>
      <c r="E2083" t="str">
        <f t="shared" si="97"/>
        <v>Zalaegerszegi SZC Báthory István Technikum Kereskedelem</v>
      </c>
      <c r="F2083">
        <f t="shared" si="98"/>
        <v>53</v>
      </c>
    </row>
    <row r="2084" spans="1:6" x14ac:dyDescent="0.35">
      <c r="A2084" t="s">
        <v>3216</v>
      </c>
      <c r="B2084">
        <v>25</v>
      </c>
      <c r="D2084">
        <f t="shared" si="96"/>
        <v>84</v>
      </c>
      <c r="E2084" t="str">
        <f t="shared" si="97"/>
        <v>Zalaegerszegi SZC Báthory István Technikum Közlekedés és szállítmányozás</v>
      </c>
      <c r="F2084">
        <f t="shared" si="98"/>
        <v>25</v>
      </c>
    </row>
    <row r="2085" spans="1:6" x14ac:dyDescent="0.35">
      <c r="A2085" t="s">
        <v>3217</v>
      </c>
      <c r="B2085">
        <v>19</v>
      </c>
      <c r="D2085">
        <f t="shared" si="96"/>
        <v>62</v>
      </c>
      <c r="E2085" t="str">
        <f t="shared" si="97"/>
        <v>Zalaegerszegi SZC Báthory István Technikum Kreatív</v>
      </c>
      <c r="F2085">
        <f t="shared" si="98"/>
        <v>19</v>
      </c>
    </row>
    <row r="2086" spans="1:6" x14ac:dyDescent="0.35">
      <c r="A2086" t="s">
        <v>3218</v>
      </c>
      <c r="B2086">
        <v>27</v>
      </c>
      <c r="D2086">
        <f t="shared" si="96"/>
        <v>64</v>
      </c>
      <c r="E2086" t="str">
        <f t="shared" si="97"/>
        <v>Zalaegerszegi SZC Báthory István Technikum Szépészet</v>
      </c>
      <c r="F2086">
        <f t="shared" si="98"/>
        <v>27</v>
      </c>
    </row>
    <row r="2087" spans="1:6" x14ac:dyDescent="0.35">
      <c r="A2087" t="s">
        <v>3219</v>
      </c>
      <c r="B2087">
        <v>323</v>
      </c>
      <c r="D2087">
        <f t="shared" si="96"/>
        <v>75</v>
      </c>
      <c r="E2087" t="str">
        <f t="shared" si="97"/>
        <v>Zalaegerszegi SZC Báthory István Technikum Turizmus-vendéglátás</v>
      </c>
      <c r="F2087">
        <f t="shared" si="98"/>
        <v>323</v>
      </c>
    </row>
    <row r="2088" spans="1:6" x14ac:dyDescent="0.35">
      <c r="A2088" t="s">
        <v>3220</v>
      </c>
      <c r="B2088">
        <v>238</v>
      </c>
      <c r="D2088">
        <f t="shared" si="96"/>
        <v>79</v>
      </c>
      <c r="E2088" t="str">
        <f t="shared" si="97"/>
        <v>Zalaegerszegi SZC Csány László Technikum Gazdálkodás és menedzsment</v>
      </c>
      <c r="F2088">
        <f t="shared" si="98"/>
        <v>238</v>
      </c>
    </row>
    <row r="2089" spans="1:6" x14ac:dyDescent="0.35">
      <c r="A2089" t="s">
        <v>3221</v>
      </c>
      <c r="B2089">
        <v>244</v>
      </c>
      <c r="D2089">
        <f t="shared" si="96"/>
        <v>77</v>
      </c>
      <c r="E2089" t="str">
        <f t="shared" si="97"/>
        <v>Zalaegerszegi SZC Csány László Technikum Informatika és távközlés</v>
      </c>
      <c r="F2089">
        <f t="shared" si="98"/>
        <v>244</v>
      </c>
    </row>
    <row r="2090" spans="1:6" x14ac:dyDescent="0.35">
      <c r="A2090" t="s">
        <v>3222</v>
      </c>
      <c r="B2090">
        <v>116</v>
      </c>
      <c r="D2090">
        <f t="shared" si="96"/>
        <v>63</v>
      </c>
      <c r="E2090" t="str">
        <f t="shared" si="97"/>
        <v>Zalaegerszegi SZC Deák Ferenc Technikum Egészségügy</v>
      </c>
      <c r="F2090">
        <f t="shared" si="98"/>
        <v>116</v>
      </c>
    </row>
    <row r="2091" spans="1:6" x14ac:dyDescent="0.35">
      <c r="A2091" t="s">
        <v>3223</v>
      </c>
      <c r="B2091">
        <v>107</v>
      </c>
      <c r="D2091">
        <f t="shared" si="96"/>
        <v>68</v>
      </c>
      <c r="E2091" t="str">
        <f t="shared" si="97"/>
        <v>Zalaegerszegi SZC Deák Ferenc Technikum Fa- és bútoripar</v>
      </c>
      <c r="F2091">
        <f t="shared" si="98"/>
        <v>107</v>
      </c>
    </row>
    <row r="2092" spans="1:6" x14ac:dyDescent="0.35">
      <c r="A2092" t="s">
        <v>3224</v>
      </c>
      <c r="B2092">
        <v>81</v>
      </c>
      <c r="D2092">
        <f t="shared" si="96"/>
        <v>43</v>
      </c>
      <c r="E2092" t="str">
        <f t="shared" si="97"/>
        <v>Zalaegerszegi SZC Deák Ferenc T</v>
      </c>
      <c r="F2092">
        <f t="shared" si="98"/>
        <v>81</v>
      </c>
    </row>
    <row r="2093" spans="1:6" x14ac:dyDescent="0.35">
      <c r="A2093" t="s">
        <v>3225</v>
      </c>
      <c r="B2093">
        <v>46</v>
      </c>
      <c r="D2093">
        <f t="shared" si="96"/>
        <v>57</v>
      </c>
      <c r="E2093" t="str">
        <f t="shared" si="97"/>
        <v>Zalaegerszegi SZC Deák Ferenc Technikum Sport</v>
      </c>
      <c r="F2093">
        <f t="shared" si="98"/>
        <v>46</v>
      </c>
    </row>
    <row r="2094" spans="1:6" x14ac:dyDescent="0.35">
      <c r="A2094" t="s">
        <v>3226</v>
      </c>
      <c r="B2094">
        <v>117</v>
      </c>
      <c r="D2094">
        <f t="shared" si="96"/>
        <v>61</v>
      </c>
      <c r="E2094" t="str">
        <f t="shared" si="97"/>
        <v>Zalaegerszegi SZC Deák Ferenc Technikum Szociális</v>
      </c>
      <c r="F2094">
        <f t="shared" si="98"/>
        <v>117</v>
      </c>
    </row>
    <row r="2095" spans="1:6" x14ac:dyDescent="0.35">
      <c r="A2095" t="s">
        <v>3227</v>
      </c>
      <c r="B2095">
        <v>20</v>
      </c>
      <c r="D2095">
        <f t="shared" si="96"/>
        <v>83</v>
      </c>
      <c r="E2095" t="str">
        <f t="shared" si="97"/>
        <v>Zalaegerszegi SZC Ganz Ábrahám Technikum Elektronika és elektrotechnika</v>
      </c>
      <c r="F2095">
        <f t="shared" si="98"/>
        <v>20</v>
      </c>
    </row>
    <row r="2096" spans="1:6" x14ac:dyDescent="0.35">
      <c r="A2096" t="s">
        <v>3228</v>
      </c>
      <c r="B2096">
        <v>17</v>
      </c>
      <c r="D2096">
        <f t="shared" si="96"/>
        <v>60</v>
      </c>
      <c r="E2096" t="str">
        <f t="shared" si="97"/>
        <v>Zalaegerszegi SZC Ganz Ábrahám Technikum Előkész</v>
      </c>
      <c r="F2096">
        <f t="shared" si="98"/>
        <v>17</v>
      </c>
    </row>
    <row r="2097" spans="1:6" x14ac:dyDescent="0.35">
      <c r="A2097" t="s">
        <v>3229</v>
      </c>
      <c r="B2097">
        <v>201</v>
      </c>
      <c r="D2097">
        <f t="shared" si="96"/>
        <v>61</v>
      </c>
      <c r="E2097" t="str">
        <f t="shared" si="97"/>
        <v>Zalaegerszegi SZC Ganz Ábrahám Technikum Gépészet</v>
      </c>
      <c r="F2097">
        <f t="shared" si="98"/>
        <v>201</v>
      </c>
    </row>
    <row r="2098" spans="1:6" x14ac:dyDescent="0.35">
      <c r="A2098" t="s">
        <v>3230</v>
      </c>
      <c r="B2098">
        <v>24</v>
      </c>
      <c r="D2098">
        <f t="shared" si="96"/>
        <v>63</v>
      </c>
      <c r="E2098" t="str">
        <f t="shared" si="97"/>
        <v>Zalaegerszegi SZC Ganz Ábrahám Technikum Honvédelem</v>
      </c>
      <c r="F2098">
        <f t="shared" si="98"/>
        <v>24</v>
      </c>
    </row>
    <row r="2099" spans="1:6" x14ac:dyDescent="0.35">
      <c r="A2099" t="s">
        <v>3231</v>
      </c>
      <c r="B2099">
        <v>113</v>
      </c>
      <c r="D2099">
        <f t="shared" si="96"/>
        <v>77</v>
      </c>
      <c r="E2099" t="str">
        <f t="shared" si="97"/>
        <v>Zalaegerszegi SZC Ganz Ábrahám Technikum Informatika és távközlés</v>
      </c>
      <c r="F2099">
        <f t="shared" si="98"/>
        <v>113</v>
      </c>
    </row>
    <row r="2100" spans="1:6" x14ac:dyDescent="0.35">
      <c r="A2100" t="s">
        <v>3232</v>
      </c>
      <c r="B2100">
        <v>99</v>
      </c>
      <c r="D2100">
        <f t="shared" si="96"/>
        <v>82</v>
      </c>
      <c r="E2100" t="str">
        <f t="shared" si="97"/>
        <v>Zalaegerszegi SZC Ganz Ábrahám Technikum Közlekedés és szállítmányozás</v>
      </c>
      <c r="F2100">
        <f t="shared" si="98"/>
        <v>99</v>
      </c>
    </row>
    <row r="2101" spans="1:6" x14ac:dyDescent="0.35">
      <c r="A2101" t="s">
        <v>3233</v>
      </c>
      <c r="B2101">
        <v>4</v>
      </c>
      <c r="D2101">
        <f t="shared" si="96"/>
        <v>60</v>
      </c>
      <c r="E2101" t="str">
        <f t="shared" si="97"/>
        <v>Zalaegerszegi SZC Ganz Ábrahám Technikum Kreatív</v>
      </c>
      <c r="F2101">
        <f t="shared" si="98"/>
        <v>4</v>
      </c>
    </row>
    <row r="2102" spans="1:6" x14ac:dyDescent="0.35">
      <c r="A2102" t="s">
        <v>3234</v>
      </c>
      <c r="B2102">
        <v>128</v>
      </c>
      <c r="D2102">
        <f t="shared" si="96"/>
        <v>78</v>
      </c>
      <c r="E2102" t="str">
        <f t="shared" si="97"/>
        <v>Zalaegerszegi SZC Ganz Ábrahám Technikum Rendészet és közszolgálat</v>
      </c>
      <c r="F2102">
        <f t="shared" si="98"/>
        <v>128</v>
      </c>
    </row>
    <row r="2103" spans="1:6" x14ac:dyDescent="0.35">
      <c r="A2103" t="s">
        <v>3235</v>
      </c>
      <c r="B2103">
        <v>229</v>
      </c>
      <c r="D2103">
        <f t="shared" si="96"/>
        <v>86</v>
      </c>
      <c r="E2103" t="str">
        <f t="shared" si="97"/>
        <v>Zalaegerszegi SZC Ganz Ábrahám Technikum Specializált gép- és járműgyártás</v>
      </c>
      <c r="F2103">
        <f t="shared" si="98"/>
        <v>229</v>
      </c>
    </row>
    <row r="2104" spans="1:6" x14ac:dyDescent="0.35">
      <c r="A2104" t="s">
        <v>3236</v>
      </c>
      <c r="B2104">
        <v>72</v>
      </c>
      <c r="D2104">
        <f t="shared" si="96"/>
        <v>62</v>
      </c>
      <c r="E2104" t="str">
        <f t="shared" si="97"/>
        <v>Zalaegerszegi SZC Ganz Ábrahám Technikum Szépészet</v>
      </c>
      <c r="F2104">
        <f t="shared" si="98"/>
        <v>72</v>
      </c>
    </row>
    <row r="2105" spans="1:6" x14ac:dyDescent="0.35">
      <c r="A2105" t="s">
        <v>3237</v>
      </c>
      <c r="B2105">
        <v>70</v>
      </c>
      <c r="D2105">
        <f t="shared" si="96"/>
        <v>107</v>
      </c>
      <c r="E2105" t="str">
        <f t="shared" si="97"/>
        <v>Zalaegerszegi SZC Keszthelyi Asbóth Sándor Technikum, Szakképző Iskola és Kollégium Egészségügy</v>
      </c>
      <c r="F2105">
        <f t="shared" si="98"/>
        <v>70</v>
      </c>
    </row>
    <row r="2106" spans="1:6" x14ac:dyDescent="0.35">
      <c r="A2106" t="s">
        <v>3238</v>
      </c>
      <c r="B2106">
        <v>87</v>
      </c>
      <c r="D2106">
        <f t="shared" si="96"/>
        <v>126</v>
      </c>
      <c r="E2106" t="str">
        <f t="shared" si="97"/>
        <v>Zalaegerszegi SZC Keszthelyi Asbóth Sándor Technikum, Szakképző Iskola és Kollégium Elektronika és elektrotechnika</v>
      </c>
      <c r="F2106">
        <f t="shared" si="98"/>
        <v>87</v>
      </c>
    </row>
    <row r="2107" spans="1:6" x14ac:dyDescent="0.35">
      <c r="A2107" t="s">
        <v>3239</v>
      </c>
      <c r="B2107">
        <v>59</v>
      </c>
      <c r="D2107">
        <f t="shared" si="96"/>
        <v>105</v>
      </c>
      <c r="E2107" t="str">
        <f t="shared" si="97"/>
        <v>Zalaegerszegi SZC Keszthelyi Asbóth Sándor Technikum, Szakképző Iskola és Kollégium Építőipar</v>
      </c>
      <c r="F2107">
        <f t="shared" si="98"/>
        <v>59</v>
      </c>
    </row>
    <row r="2108" spans="1:6" x14ac:dyDescent="0.35">
      <c r="A2108" t="s">
        <v>3240</v>
      </c>
      <c r="B2108">
        <v>28</v>
      </c>
      <c r="D2108">
        <f t="shared" si="96"/>
        <v>112</v>
      </c>
      <c r="E2108" t="str">
        <f t="shared" si="97"/>
        <v>Zalaegerszegi SZC Keszthelyi Asbóth Sándor Technikum, Szakképző Iskola és Kollégium Fa- és bútoripar</v>
      </c>
      <c r="F2108">
        <f t="shared" si="98"/>
        <v>28</v>
      </c>
    </row>
    <row r="2109" spans="1:6" x14ac:dyDescent="0.35">
      <c r="A2109" t="s">
        <v>3241</v>
      </c>
      <c r="B2109">
        <v>23</v>
      </c>
      <c r="D2109">
        <f t="shared" si="96"/>
        <v>104</v>
      </c>
      <c r="E2109" t="str">
        <f t="shared" si="97"/>
        <v>Zalaegerszegi SZC Keszthelyi Asbóth Sándor Technikum, Szakképző Iskola és Kollégium Gépészet</v>
      </c>
      <c r="F2109">
        <f t="shared" si="98"/>
        <v>23</v>
      </c>
    </row>
    <row r="2110" spans="1:6" x14ac:dyDescent="0.35">
      <c r="A2110" t="s">
        <v>3242</v>
      </c>
      <c r="B2110">
        <v>70</v>
      </c>
      <c r="D2110">
        <f t="shared" si="96"/>
        <v>120</v>
      </c>
      <c r="E2110" t="str">
        <f t="shared" si="97"/>
        <v>Zalaegerszegi SZC Keszthelyi Asbóth Sándor Technikum, Szakképző Iskola és Kollégium Informatika és távközlés</v>
      </c>
      <c r="F2110">
        <f t="shared" si="98"/>
        <v>70</v>
      </c>
    </row>
    <row r="2111" spans="1:6" x14ac:dyDescent="0.35">
      <c r="A2111" t="s">
        <v>3243</v>
      </c>
      <c r="B2111">
        <v>17</v>
      </c>
      <c r="D2111">
        <f t="shared" si="96"/>
        <v>103</v>
      </c>
      <c r="E2111" t="str">
        <f t="shared" si="97"/>
        <v>Zalaegerszegi SZC Keszthelyi Asbóth Sándor Technikum, Szakképző Iskola és Kollégium Kreatív</v>
      </c>
      <c r="F2111">
        <f t="shared" si="98"/>
        <v>17</v>
      </c>
    </row>
    <row r="2112" spans="1:6" x14ac:dyDescent="0.35">
      <c r="A2112" t="s">
        <v>3244</v>
      </c>
      <c r="B2112">
        <v>79</v>
      </c>
      <c r="D2112">
        <f t="shared" si="96"/>
        <v>121</v>
      </c>
      <c r="E2112" t="str">
        <f t="shared" si="97"/>
        <v>Zalaegerszegi SZC Keszthelyi Asbóth Sándor Technikum, Szakképző Iskola és Kollégium Rendészet és közszolgálat</v>
      </c>
      <c r="F2112">
        <f t="shared" si="98"/>
        <v>79</v>
      </c>
    </row>
    <row r="2113" spans="1:6" x14ac:dyDescent="0.35">
      <c r="A2113" t="s">
        <v>3245</v>
      </c>
      <c r="B2113">
        <v>38</v>
      </c>
      <c r="D2113">
        <f t="shared" si="96"/>
        <v>129</v>
      </c>
      <c r="E2113" t="str">
        <f t="shared" si="97"/>
        <v>Zalaegerszegi SZC Keszthelyi Asbóth Sándor Technikum, Szakképző Iskola és Kollégium Specializált gép- és járműgyártás</v>
      </c>
      <c r="F2113">
        <f t="shared" si="98"/>
        <v>38</v>
      </c>
    </row>
    <row r="2114" spans="1:6" x14ac:dyDescent="0.35">
      <c r="A2114" t="s">
        <v>3246</v>
      </c>
      <c r="B2114">
        <v>160</v>
      </c>
      <c r="D2114">
        <f t="shared" si="96"/>
        <v>105</v>
      </c>
      <c r="E2114" t="str">
        <f t="shared" si="97"/>
        <v>Zalaegerszegi SZC Keszthelyi Asbóth Sándor Technikum, Szakképző Iskola és Kollégium Szépészet</v>
      </c>
      <c r="F2114">
        <f t="shared" si="98"/>
        <v>160</v>
      </c>
    </row>
    <row r="2115" spans="1:6" x14ac:dyDescent="0.35">
      <c r="A2115" t="s">
        <v>3247</v>
      </c>
      <c r="B2115">
        <v>196</v>
      </c>
      <c r="D2115">
        <f t="shared" si="96"/>
        <v>90</v>
      </c>
      <c r="E2115" t="str">
        <f t="shared" si="97"/>
        <v>Zalaegerszegi SZC Keszthelyi Közgazdasági Technikum Gazdálkodás és menedzsment</v>
      </c>
      <c r="F2115">
        <f t="shared" si="98"/>
        <v>196</v>
      </c>
    </row>
    <row r="2116" spans="1:6" x14ac:dyDescent="0.35">
      <c r="A2116" t="s">
        <v>3248</v>
      </c>
      <c r="B2116">
        <v>66</v>
      </c>
      <c r="D2116">
        <f t="shared" ref="D2116:D2134" si="99">LEN(A2116)</f>
        <v>93</v>
      </c>
      <c r="E2116" t="str">
        <f t="shared" ref="E2116:E2134" si="100">LEFT(A2116,D2116-12)</f>
        <v>Zalaegerszegi SZC Keszthelyi Közgazdasági Technikum Közlekedés és szállítmányozás</v>
      </c>
      <c r="F2116">
        <f t="shared" ref="F2116:F2134" si="101">B2116</f>
        <v>66</v>
      </c>
    </row>
    <row r="2117" spans="1:6" x14ac:dyDescent="0.35">
      <c r="A2117" t="s">
        <v>3249</v>
      </c>
      <c r="B2117">
        <v>12</v>
      </c>
      <c r="D2117">
        <f t="shared" si="99"/>
        <v>98</v>
      </c>
      <c r="E2117" t="str">
        <f t="shared" si="100"/>
        <v>Zalaegerszegi SZC Keszthelyi Vendéglátó Technikum, Szakképző Iskola és Kollégium Sport</v>
      </c>
      <c r="F2117">
        <f t="shared" si="101"/>
        <v>12</v>
      </c>
    </row>
    <row r="2118" spans="1:6" x14ac:dyDescent="0.35">
      <c r="A2118" t="s">
        <v>3250</v>
      </c>
      <c r="B2118">
        <v>318</v>
      </c>
      <c r="D2118">
        <f t="shared" si="99"/>
        <v>113</v>
      </c>
      <c r="E2118" t="str">
        <f t="shared" si="100"/>
        <v>Zalaegerszegi SZC Keszthelyi Vendéglátó Technikum, Szakképző Iskola és Kollégium Turizmus-vendéglátás</v>
      </c>
      <c r="F2118">
        <f t="shared" si="101"/>
        <v>318</v>
      </c>
    </row>
    <row r="2119" spans="1:6" x14ac:dyDescent="0.35">
      <c r="A2119" t="s">
        <v>3251</v>
      </c>
      <c r="B2119">
        <v>4</v>
      </c>
      <c r="D2119">
        <f t="shared" si="99"/>
        <v>72</v>
      </c>
      <c r="E2119" t="str">
        <f t="shared" si="100"/>
        <v>Zalaegerszegi SZC Lámfalussy Sándor Szakképző Iskola Előkész</v>
      </c>
      <c r="F2119">
        <f t="shared" si="101"/>
        <v>4</v>
      </c>
    </row>
    <row r="2120" spans="1:6" x14ac:dyDescent="0.35">
      <c r="A2120" t="s">
        <v>3252</v>
      </c>
      <c r="B2120">
        <v>23</v>
      </c>
      <c r="D2120">
        <f t="shared" si="99"/>
        <v>81</v>
      </c>
      <c r="E2120" t="str">
        <f t="shared" si="100"/>
        <v>Zalaegerszegi SZC Lámfalussy Sándor Szakképző Iskola Fa- és bútoripar</v>
      </c>
      <c r="F2120">
        <f t="shared" si="101"/>
        <v>23</v>
      </c>
    </row>
    <row r="2121" spans="1:6" x14ac:dyDescent="0.35">
      <c r="A2121" t="s">
        <v>3253</v>
      </c>
      <c r="B2121">
        <v>17</v>
      </c>
      <c r="D2121">
        <f t="shared" si="99"/>
        <v>73</v>
      </c>
      <c r="E2121" t="str">
        <f t="shared" si="100"/>
        <v>Zalaegerszegi SZC Lámfalussy Sándor Szakképző Iskola Gépészet</v>
      </c>
      <c r="F2121">
        <f t="shared" si="101"/>
        <v>17</v>
      </c>
    </row>
    <row r="2122" spans="1:6" x14ac:dyDescent="0.35">
      <c r="A2122" t="s">
        <v>3254</v>
      </c>
      <c r="B2122">
        <v>3</v>
      </c>
      <c r="D2122">
        <f t="shared" si="99"/>
        <v>65</v>
      </c>
      <c r="E2122" t="str">
        <f t="shared" si="100"/>
        <v xml:space="preserve">Zalaegerszegi SZC Lámfalussy Sándor Szakképző Iskola </v>
      </c>
      <c r="F2122">
        <f t="shared" si="101"/>
        <v>3</v>
      </c>
    </row>
    <row r="2123" spans="1:6" x14ac:dyDescent="0.35">
      <c r="A2123" t="s">
        <v>3255</v>
      </c>
      <c r="B2123">
        <v>4</v>
      </c>
      <c r="D2123">
        <f t="shared" si="99"/>
        <v>74</v>
      </c>
      <c r="E2123" t="str">
        <f t="shared" si="100"/>
        <v>Zalaegerszegi SZC Lámfalussy Sándor Szakképző Iskola Szociális</v>
      </c>
      <c r="F2123">
        <f t="shared" si="101"/>
        <v>4</v>
      </c>
    </row>
    <row r="2124" spans="1:6" x14ac:dyDescent="0.35">
      <c r="A2124" t="s">
        <v>3256</v>
      </c>
      <c r="B2124">
        <v>35</v>
      </c>
      <c r="D2124">
        <f t="shared" si="99"/>
        <v>85</v>
      </c>
      <c r="E2124" t="str">
        <f t="shared" si="100"/>
        <v>Zalaegerszegi SZC Lámfalussy Sándor Szakképző Iskola Turizmus-vendéglátás</v>
      </c>
      <c r="F2124">
        <f t="shared" si="101"/>
        <v>35</v>
      </c>
    </row>
    <row r="2125" spans="1:6" x14ac:dyDescent="0.35">
      <c r="A2125" t="s">
        <v>3257</v>
      </c>
      <c r="B2125">
        <v>86</v>
      </c>
      <c r="D2125">
        <f t="shared" si="99"/>
        <v>87</v>
      </c>
      <c r="E2125" t="str">
        <f t="shared" si="100"/>
        <v>Zalaegerszegi SZC Széchenyi István Technikum Elektronika és elektrotechnika</v>
      </c>
      <c r="F2125">
        <f t="shared" si="101"/>
        <v>86</v>
      </c>
    </row>
    <row r="2126" spans="1:6" x14ac:dyDescent="0.35">
      <c r="A2126" t="s">
        <v>3258</v>
      </c>
      <c r="B2126">
        <v>164</v>
      </c>
      <c r="D2126">
        <f t="shared" si="99"/>
        <v>66</v>
      </c>
      <c r="E2126" t="str">
        <f t="shared" si="100"/>
        <v>Zalaegerszegi SZC Széchenyi István Technikum Építőipar</v>
      </c>
      <c r="F2126">
        <f t="shared" si="101"/>
        <v>164</v>
      </c>
    </row>
    <row r="2127" spans="1:6" x14ac:dyDescent="0.35">
      <c r="A2127" t="s">
        <v>3259</v>
      </c>
      <c r="B2127">
        <v>66</v>
      </c>
      <c r="D2127">
        <f t="shared" si="99"/>
        <v>71</v>
      </c>
      <c r="E2127" t="str">
        <f t="shared" si="100"/>
        <v>Zalaegerszegi SZC Széchenyi István Technikum Épületgépészet</v>
      </c>
      <c r="F2127">
        <f t="shared" si="101"/>
        <v>66</v>
      </c>
    </row>
    <row r="2128" spans="1:6" x14ac:dyDescent="0.35">
      <c r="A2128" t="s">
        <v>3260</v>
      </c>
      <c r="B2128">
        <v>81</v>
      </c>
      <c r="D2128">
        <f t="shared" si="99"/>
        <v>81</v>
      </c>
      <c r="E2128" t="str">
        <f t="shared" si="100"/>
        <v>Zalaegerszegi SZC Széchenyi István Technikum Informatika és távközlés</v>
      </c>
      <c r="F2128">
        <f t="shared" si="101"/>
        <v>81</v>
      </c>
    </row>
    <row r="2129" spans="1:6" x14ac:dyDescent="0.35">
      <c r="A2129" t="s">
        <v>3261</v>
      </c>
      <c r="B2129">
        <v>6</v>
      </c>
      <c r="D2129">
        <f t="shared" si="99"/>
        <v>82</v>
      </c>
      <c r="E2129" t="str">
        <f t="shared" si="100"/>
        <v>Zsámbéki Premontrei Technikum, Szakképző Iskola és Gimnázium Építőipar</v>
      </c>
      <c r="F2129">
        <f t="shared" si="101"/>
        <v>6</v>
      </c>
    </row>
    <row r="2130" spans="1:6" x14ac:dyDescent="0.35">
      <c r="A2130" t="s">
        <v>3262</v>
      </c>
      <c r="B2130">
        <v>34</v>
      </c>
      <c r="D2130">
        <f t="shared" si="99"/>
        <v>89</v>
      </c>
      <c r="E2130" t="str">
        <f t="shared" si="100"/>
        <v>Zsámbéki Premontrei Technikum, Szakképző Iskola és Gimnázium Fa- és bútoripar</v>
      </c>
      <c r="F2130">
        <f t="shared" si="101"/>
        <v>34</v>
      </c>
    </row>
    <row r="2131" spans="1:6" x14ac:dyDescent="0.35">
      <c r="A2131" t="s">
        <v>3263</v>
      </c>
      <c r="B2131">
        <v>35</v>
      </c>
      <c r="D2131">
        <f t="shared" si="99"/>
        <v>81</v>
      </c>
      <c r="E2131" t="str">
        <f t="shared" si="100"/>
        <v>Zsámbéki Premontrei Technikum, Szakképző Iskola és Gimnázium Gépészet</v>
      </c>
      <c r="F2131">
        <f t="shared" si="101"/>
        <v>35</v>
      </c>
    </row>
    <row r="2132" spans="1:6" x14ac:dyDescent="0.35">
      <c r="A2132" t="s">
        <v>3264</v>
      </c>
      <c r="B2132">
        <v>50</v>
      </c>
      <c r="D2132">
        <f t="shared" si="99"/>
        <v>97</v>
      </c>
      <c r="E2132" t="str">
        <f t="shared" si="100"/>
        <v>Zsámbéki Premontrei Technikum, Szakképző Iskola és Gimnázium Informatika és távközlés</v>
      </c>
      <c r="F2132">
        <f t="shared" si="101"/>
        <v>50</v>
      </c>
    </row>
    <row r="2133" spans="1:6" x14ac:dyDescent="0.35">
      <c r="A2133" t="s">
        <v>3265</v>
      </c>
      <c r="B2133">
        <v>27</v>
      </c>
      <c r="D2133">
        <f t="shared" si="99"/>
        <v>82</v>
      </c>
      <c r="E2133" t="str">
        <f t="shared" si="100"/>
        <v>Zsámbéki Premontrei Technikum, Szakképző Iskola és Gimnázium Szociális</v>
      </c>
      <c r="F2133">
        <f t="shared" si="101"/>
        <v>27</v>
      </c>
    </row>
    <row r="2134" spans="1:6" x14ac:dyDescent="0.35">
      <c r="A2134" t="s">
        <v>3266</v>
      </c>
      <c r="B2134">
        <v>125</v>
      </c>
      <c r="D2134">
        <f t="shared" si="99"/>
        <v>93</v>
      </c>
      <c r="E2134" t="str">
        <f t="shared" si="100"/>
        <v>Zsámbéki Premontrei Technikum, Szakképző Iskola és Gimnázium Turizmus-vendéglátás</v>
      </c>
      <c r="F2134">
        <f t="shared" si="101"/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358"/>
  <sheetViews>
    <sheetView zoomScale="70" zoomScaleNormal="70" workbookViewId="0">
      <selection activeCell="W7" sqref="W7"/>
    </sheetView>
  </sheetViews>
  <sheetFormatPr defaultRowHeight="14.5" x14ac:dyDescent="0.35"/>
  <cols>
    <col min="1" max="1" width="103.453125" bestFit="1" customWidth="1"/>
    <col min="2" max="2" width="9.7265625" hidden="1" customWidth="1"/>
    <col min="3" max="3" width="8.7265625" hidden="1" customWidth="1"/>
    <col min="4" max="4" width="9.1796875" hidden="1" customWidth="1"/>
    <col min="5" max="5" width="7.26953125" style="87" hidden="1" customWidth="1"/>
    <col min="6" max="6" width="7.453125" style="87" hidden="1" customWidth="1"/>
    <col min="7" max="7" width="8" style="87" hidden="1" customWidth="1"/>
    <col min="8" max="8" width="9" style="87" hidden="1" customWidth="1"/>
    <col min="9" max="22" width="9.1796875" hidden="1" customWidth="1"/>
  </cols>
  <sheetData>
    <row r="1" spans="1:33" x14ac:dyDescent="0.35">
      <c r="A1" s="80" t="s">
        <v>775</v>
      </c>
      <c r="B1" t="s">
        <v>74</v>
      </c>
    </row>
    <row r="3" spans="1:33" ht="43.5" x14ac:dyDescent="0.35">
      <c r="A3" s="80" t="s">
        <v>771</v>
      </c>
      <c r="B3" t="s">
        <v>773</v>
      </c>
      <c r="C3" t="s">
        <v>774</v>
      </c>
      <c r="D3" t="s">
        <v>776</v>
      </c>
      <c r="E3" s="87" t="s">
        <v>777</v>
      </c>
      <c r="F3" s="87" t="s">
        <v>778</v>
      </c>
      <c r="G3" s="87" t="s">
        <v>779</v>
      </c>
      <c r="H3" s="87" t="s">
        <v>780</v>
      </c>
      <c r="I3" s="84" t="s">
        <v>782</v>
      </c>
      <c r="J3" s="84" t="s">
        <v>781</v>
      </c>
      <c r="K3" s="84" t="s">
        <v>783</v>
      </c>
      <c r="L3" s="84" t="s">
        <v>781</v>
      </c>
      <c r="M3" s="84" t="s">
        <v>784</v>
      </c>
      <c r="N3" s="84" t="s">
        <v>781</v>
      </c>
      <c r="O3" s="84" t="s">
        <v>785</v>
      </c>
      <c r="P3" s="84" t="s">
        <v>781</v>
      </c>
      <c r="Q3" s="84" t="s">
        <v>786</v>
      </c>
      <c r="R3" s="84" t="s">
        <v>781</v>
      </c>
      <c r="S3" s="84" t="s">
        <v>787</v>
      </c>
      <c r="T3" s="84" t="s">
        <v>781</v>
      </c>
      <c r="U3" s="84" t="s">
        <v>788</v>
      </c>
      <c r="V3" s="84" t="s">
        <v>781</v>
      </c>
      <c r="W3" s="84" t="s">
        <v>789</v>
      </c>
    </row>
    <row r="4" spans="1:33" x14ac:dyDescent="0.35">
      <c r="A4" s="30" t="s">
        <v>623</v>
      </c>
      <c r="B4" s="83">
        <v>2.4</v>
      </c>
      <c r="C4" s="83">
        <v>22.456</v>
      </c>
      <c r="D4" s="83">
        <v>10</v>
      </c>
      <c r="E4" s="87">
        <v>2</v>
      </c>
      <c r="F4" s="87">
        <v>0.39</v>
      </c>
      <c r="G4" s="87">
        <v>1.8000000000000003</v>
      </c>
      <c r="H4" s="87">
        <v>0.20000010000000001</v>
      </c>
      <c r="M4" s="85"/>
      <c r="AG4" s="96" t="s">
        <v>794</v>
      </c>
    </row>
    <row r="5" spans="1:33" x14ac:dyDescent="0.35">
      <c r="A5" s="81" t="s">
        <v>624</v>
      </c>
      <c r="B5" s="83"/>
      <c r="C5" s="83">
        <v>7.2</v>
      </c>
      <c r="D5" s="83">
        <v>4</v>
      </c>
      <c r="E5" s="87">
        <v>0.6</v>
      </c>
      <c r="F5" s="87">
        <v>0.1</v>
      </c>
      <c r="G5" s="87">
        <v>0.2</v>
      </c>
      <c r="H5" s="87">
        <v>0.2</v>
      </c>
      <c r="M5" s="86"/>
      <c r="AG5" t="s">
        <v>796</v>
      </c>
    </row>
    <row r="6" spans="1:33" x14ac:dyDescent="0.35">
      <c r="A6" s="82" t="s">
        <v>612</v>
      </c>
      <c r="B6" s="83"/>
      <c r="C6" s="83">
        <v>3.6</v>
      </c>
      <c r="D6" s="83">
        <v>2</v>
      </c>
      <c r="E6" s="87">
        <v>0.3</v>
      </c>
      <c r="F6" s="87">
        <v>0.05</v>
      </c>
      <c r="G6" s="87">
        <v>0.1</v>
      </c>
      <c r="H6" s="87">
        <v>0.1</v>
      </c>
      <c r="I6">
        <f>IF(B6&gt;5.34,5,IF(B6=5.34,5,IF(3.34&lt;B6,4,IF(3&lt;B6,3,IF(B6=3,3,IF(B6&gt;1.34,2,1))))))</f>
        <v>1</v>
      </c>
      <c r="J6">
        <f>I6*2</f>
        <v>2</v>
      </c>
      <c r="K6">
        <f>IF(C6&gt;4.1,5,IF(C6=4.1,5,IF(3.84&lt;C6,4,IF(C6=3.84,4,IF(3.67&lt;C6,3,IF(C6=3.67,3,IF(3.29&lt;C6,2,IF(C6=3.29,2,1))))))))</f>
        <v>2</v>
      </c>
      <c r="L6">
        <f>K6*2</f>
        <v>4</v>
      </c>
      <c r="M6" s="83">
        <v>2</v>
      </c>
      <c r="N6">
        <f>M6*3</f>
        <v>6</v>
      </c>
      <c r="O6">
        <f>IF(E6&gt;0.5,5,IF(E6=0.5,5,IF(0.4&lt;E6,4,IF(E6=0.4,4,IF(0.17&lt;E6,3,IF(E6=0.17,3,IF(0.1&lt;E6,2,IF(E6=0.1,2,1))))))))</f>
        <v>3</v>
      </c>
      <c r="P6">
        <f>O6*0.5</f>
        <v>1.5</v>
      </c>
      <c r="Q6">
        <f>IF(F6&gt;0.35,5,IF(F6=0.35,5,IF(0.18&lt;F6,4,IF(F6=0.18,4,IF(0.08&lt;F6,3,IF(F6=0.08,3,IF(0.04&lt;F6,2,IF(F6=0.04,2,1))))))))</f>
        <v>2</v>
      </c>
      <c r="R6">
        <f>Q6*0.5</f>
        <v>1</v>
      </c>
      <c r="S6">
        <f>IF(G6&gt;0.5,5,IF(G6=0.5,5,IF(0.25&lt;G6,4,IF(G6=0.25,4,IF(0.09&lt;G6,3,IF(G6=0.09,3,IF(0.03&lt;G6,2,IF(G6=0.03,2,1))))))))</f>
        <v>3</v>
      </c>
      <c r="T6">
        <f>S6*0.5</f>
        <v>1.5</v>
      </c>
      <c r="U6">
        <f>IF(H6&gt;0.25,5,IF(H6=0.25,5,IF(0.09&lt;H6,4,IF(H6=0.09,4,IF(0.06&lt;H6,3,IF(H6=0.06,3,IF(0.02&lt;H6,2,IF(H6=0.02,2,1))))))))</f>
        <v>4</v>
      </c>
      <c r="V6">
        <f>U6*0.5</f>
        <v>2</v>
      </c>
      <c r="W6">
        <f>J6+L6+N6+P6+R6+T6+V6</f>
        <v>18</v>
      </c>
      <c r="AG6" t="s">
        <v>379</v>
      </c>
    </row>
    <row r="7" spans="1:33" x14ac:dyDescent="0.35">
      <c r="A7" s="82" t="s">
        <v>614</v>
      </c>
      <c r="B7" s="83"/>
      <c r="C7" s="83">
        <v>3.6</v>
      </c>
      <c r="D7" s="83">
        <v>2</v>
      </c>
      <c r="E7" s="87">
        <v>0.3</v>
      </c>
      <c r="F7" s="87">
        <v>0.05</v>
      </c>
      <c r="G7" s="87">
        <v>0.1</v>
      </c>
      <c r="H7" s="87">
        <v>0.1</v>
      </c>
      <c r="I7">
        <f>IF(B7&gt;5.34,5,IF(B7=5.34,5,IF(3.34&lt;B7,4,IF(3&lt;B7,3,IF(B7=3,3,IF(B7&gt;1.34,2,1))))))</f>
        <v>1</v>
      </c>
      <c r="J7">
        <f>I7*2</f>
        <v>2</v>
      </c>
      <c r="K7">
        <f>IF(C7&gt;4.1,5,IF(C7=4.1,5,IF(3.84&lt;C7,4,IF(C7=3.84,4,IF(3.67&lt;C7,3,IF(C7=3.67,3,IF(3.29&lt;C7,2,IF(C7=3.29,2,1))))))))</f>
        <v>2</v>
      </c>
      <c r="L7">
        <f>K7*2</f>
        <v>4</v>
      </c>
      <c r="M7" s="83">
        <v>2</v>
      </c>
      <c r="N7">
        <f t="shared" ref="N7:N70" si="0">M7*3</f>
        <v>6</v>
      </c>
      <c r="O7">
        <f>IF(E7&gt;0.5,5,IF(E7=0.5,5,IF(0.4&lt;E7,4,IF(E7=0.4,4,IF(0.17&lt;E7,3,IF(E7=0.17,3,IF(0.1&lt;E7,2,IF(E7=0.1,2,1))))))))</f>
        <v>3</v>
      </c>
      <c r="P7">
        <f t="shared" ref="P7:P70" si="1">O7*0.5</f>
        <v>1.5</v>
      </c>
      <c r="Q7">
        <f>IF(F7&gt;0.35,5,IF(F7=0.35,5,IF(0.18&lt;F7,4,IF(F7=0.18,4,IF(0.08&lt;F7,3,IF(F7=0.08,3,IF(0.04&lt;F7,2,IF(F7=0.04,2,1))))))))</f>
        <v>2</v>
      </c>
      <c r="R7">
        <f t="shared" ref="R7:R70" si="2">Q7*0.5</f>
        <v>1</v>
      </c>
      <c r="S7">
        <f>IF(G7&gt;0.5,5,IF(G7=0.5,5,IF(0.25&lt;G7,4,IF(G7=0.25,4,IF(0.09&lt;G7,3,IF(G7=0.09,3,IF(0.03&lt;G7,2,IF(G7=0.03,2,1))))))))</f>
        <v>3</v>
      </c>
      <c r="T7">
        <f t="shared" ref="T7:T70" si="3">S7*0.5</f>
        <v>1.5</v>
      </c>
      <c r="U7">
        <f>IF(H7&gt;0.25,5,IF(H7=0.25,5,IF(0.09&lt;H7,4,IF(H7=0.09,4,IF(0.06&lt;H7,3,IF(H7=0.06,3,IF(0.02&lt;H7,2,IF(H7=0.02,2,1))))))))</f>
        <v>4</v>
      </c>
      <c r="V7">
        <f t="shared" ref="V7:V70" si="4">U7*0.5</f>
        <v>2</v>
      </c>
      <c r="W7">
        <f t="shared" ref="W7:W70" si="5">J7+L7+N7+P7+R7+T7+V7</f>
        <v>18</v>
      </c>
      <c r="AG7" t="s">
        <v>385</v>
      </c>
    </row>
    <row r="8" spans="1:33" x14ac:dyDescent="0.35">
      <c r="A8" s="81" t="s">
        <v>625</v>
      </c>
      <c r="B8" s="83"/>
      <c r="C8" s="83">
        <v>3.55</v>
      </c>
      <c r="D8" s="83">
        <v>0</v>
      </c>
      <c r="E8" s="87">
        <v>1</v>
      </c>
      <c r="F8" s="87">
        <v>0.05</v>
      </c>
      <c r="G8" s="87">
        <v>0.4</v>
      </c>
      <c r="M8" s="86"/>
      <c r="AG8" t="s">
        <v>387</v>
      </c>
    </row>
    <row r="9" spans="1:33" x14ac:dyDescent="0.35">
      <c r="A9" s="82" t="s">
        <v>614</v>
      </c>
      <c r="B9" s="83"/>
      <c r="C9" s="83">
        <v>3.55</v>
      </c>
      <c r="D9" s="83">
        <v>0</v>
      </c>
      <c r="E9" s="87">
        <v>1</v>
      </c>
      <c r="F9" s="87">
        <v>0.05</v>
      </c>
      <c r="G9" s="87">
        <v>0.4</v>
      </c>
      <c r="I9">
        <f>IF(B9&gt;5.34,5,IF(B9=5.34,5,IF(3.34&lt;B9,4,IF(3&lt;B9,3,IF(B9=3,3,IF(B9&gt;1.34,2,1))))))</f>
        <v>1</v>
      </c>
      <c r="J9">
        <f>I9*2</f>
        <v>2</v>
      </c>
      <c r="K9">
        <f>IF(C9&gt;4.1,5,IF(C9=4.1,5,IF(3.84&lt;C9,4,IF(C9=3.84,4,IF(3.67&lt;C9,3,IF(C9=3.67,3,IF(3.29&lt;C9,2,IF(C9=3.29,2,1))))))))</f>
        <v>2</v>
      </c>
      <c r="L9">
        <f>K9*2</f>
        <v>4</v>
      </c>
      <c r="M9" s="83">
        <v>0</v>
      </c>
      <c r="N9">
        <f t="shared" si="0"/>
        <v>0</v>
      </c>
      <c r="O9">
        <f>IF(E9&gt;0.5,5,IF(E9=0.5,5,IF(0.4&lt;E9,4,IF(E9=0.4,4,IF(0.17&lt;E9,3,IF(E9=0.17,3,IF(0.1&lt;E9,2,IF(E9=0.1,2,1))))))))</f>
        <v>5</v>
      </c>
      <c r="P9">
        <f t="shared" si="1"/>
        <v>2.5</v>
      </c>
      <c r="Q9">
        <f>IF(F9&gt;0.35,5,IF(F9=0.35,5,IF(0.18&lt;F9,4,IF(F9=0.18,4,IF(0.08&lt;F9,3,IF(F9=0.08,3,IF(0.04&lt;F9,2,IF(F9=0.04,2,1))))))))</f>
        <v>2</v>
      </c>
      <c r="R9">
        <f t="shared" si="2"/>
        <v>1</v>
      </c>
      <c r="S9">
        <f>IF(G9&gt;0.5,5,IF(G9=0.5,5,IF(0.25&lt;G9,4,IF(G9=0.25,4,IF(0.09&lt;G9,3,IF(G9=0.09,3,IF(0.03&lt;G9,2,IF(G9=0.03,2,1))))))))</f>
        <v>4</v>
      </c>
      <c r="T9">
        <f t="shared" si="3"/>
        <v>2</v>
      </c>
      <c r="U9">
        <f>IF(H9&gt;0.25,5,IF(H9=0.25,5,IF(0.09&lt;H9,4,IF(H9=0.09,4,IF(0.06&lt;H9,3,IF(H9=0.06,3,IF(0.02&lt;H9,2,IF(H9=0.02,2,1))))))))</f>
        <v>1</v>
      </c>
      <c r="V9">
        <f t="shared" si="4"/>
        <v>0.5</v>
      </c>
      <c r="W9">
        <f t="shared" si="5"/>
        <v>12</v>
      </c>
      <c r="AG9" t="s">
        <v>390</v>
      </c>
    </row>
    <row r="10" spans="1:33" x14ac:dyDescent="0.35">
      <c r="A10" s="81" t="s">
        <v>627</v>
      </c>
      <c r="B10" s="83"/>
      <c r="C10" s="83">
        <v>3.8460000000000001</v>
      </c>
      <c r="D10" s="83">
        <v>0</v>
      </c>
      <c r="M10" s="86"/>
      <c r="AG10" t="s">
        <v>394</v>
      </c>
    </row>
    <row r="11" spans="1:33" x14ac:dyDescent="0.35">
      <c r="A11" s="82" t="s">
        <v>62</v>
      </c>
      <c r="B11" s="83"/>
      <c r="C11" s="83">
        <v>3.8460000000000001</v>
      </c>
      <c r="D11" s="83">
        <v>0</v>
      </c>
      <c r="I11">
        <f>IF(B11&gt;5.34,5,IF(B11=5.34,5,IF(3.34&lt;B11,4,IF(3&lt;B11,3,IF(B11=3,3,IF(B11&gt;1.34,2,1))))))</f>
        <v>1</v>
      </c>
      <c r="J11">
        <f>I11*2</f>
        <v>2</v>
      </c>
      <c r="K11">
        <f>IF(C11&gt;4.1,5,IF(C11=4.1,5,IF(3.84&lt;C11,4,IF(C11=3.84,4,IF(3.67&lt;C11,3,IF(C11=3.67,3,IF(3.29&lt;C11,2,IF(C11=3.29,2,1))))))))</f>
        <v>4</v>
      </c>
      <c r="L11">
        <f>K11*2</f>
        <v>8</v>
      </c>
      <c r="M11" s="83">
        <v>0</v>
      </c>
      <c r="N11">
        <f t="shared" si="0"/>
        <v>0</v>
      </c>
      <c r="O11">
        <f>IF(E11&gt;0.5,5,IF(E11=0.5,5,IF(0.4&lt;E11,4,IF(E11=0.4,4,IF(0.17&lt;E11,3,IF(E11=0.17,3,IF(0.1&lt;E11,2,IF(E11=0.1,2,1))))))))</f>
        <v>1</v>
      </c>
      <c r="P11">
        <f t="shared" si="1"/>
        <v>0.5</v>
      </c>
      <c r="Q11">
        <f>IF(F11&gt;0.35,5,IF(F11=0.35,5,IF(0.18&lt;F11,4,IF(F11=0.18,4,IF(0.08&lt;F11,3,IF(F11=0.08,3,IF(0.04&lt;F11,2,IF(F11=0.04,2,1))))))))</f>
        <v>1</v>
      </c>
      <c r="R11">
        <f t="shared" si="2"/>
        <v>0.5</v>
      </c>
      <c r="S11">
        <f>IF(G11&gt;0.5,5,IF(G11=0.5,5,IF(0.25&lt;G11,4,IF(G11=0.25,4,IF(0.09&lt;G11,3,IF(G11=0.09,3,IF(0.03&lt;G11,2,IF(G11=0.03,2,1))))))))</f>
        <v>1</v>
      </c>
      <c r="T11">
        <f t="shared" si="3"/>
        <v>0.5</v>
      </c>
      <c r="U11">
        <f>IF(H11&gt;0.25,5,IF(H11=0.25,5,IF(0.09&lt;H11,4,IF(H11=0.09,4,IF(0.06&lt;H11,3,IF(H11=0.06,3,IF(0.02&lt;H11,2,IF(H11=0.02,2,1))))))))</f>
        <v>1</v>
      </c>
      <c r="V11">
        <f t="shared" si="4"/>
        <v>0.5</v>
      </c>
      <c r="W11">
        <f t="shared" si="5"/>
        <v>12</v>
      </c>
    </row>
    <row r="12" spans="1:33" x14ac:dyDescent="0.35">
      <c r="A12" s="90" t="s">
        <v>630</v>
      </c>
      <c r="B12" s="83"/>
      <c r="C12" s="83">
        <v>4.3</v>
      </c>
      <c r="D12" s="83">
        <v>3</v>
      </c>
      <c r="E12" s="87">
        <v>0.2</v>
      </c>
      <c r="F12" s="87">
        <v>0.2</v>
      </c>
      <c r="G12" s="87">
        <v>0.8</v>
      </c>
      <c r="M12" s="86"/>
    </row>
    <row r="13" spans="1:33" x14ac:dyDescent="0.35">
      <c r="A13" s="82" t="s">
        <v>614</v>
      </c>
      <c r="B13" s="83"/>
      <c r="C13" s="83">
        <v>4.3</v>
      </c>
      <c r="D13" s="83">
        <v>3</v>
      </c>
      <c r="E13" s="87">
        <v>0.2</v>
      </c>
      <c r="F13" s="87">
        <v>0.2</v>
      </c>
      <c r="G13" s="87">
        <v>0.8</v>
      </c>
      <c r="I13">
        <f>IF(B13&gt;5.34,5,IF(B13=5.34,5,IF(3.34&lt;B13,4,IF(3&lt;B13,3,IF(B13=3,3,IF(B13&gt;1.34,2,1))))))</f>
        <v>1</v>
      </c>
      <c r="J13">
        <f>I13*2</f>
        <v>2</v>
      </c>
      <c r="K13">
        <f>IF(C13&gt;4.1,5,IF(C13=4.1,5,IF(3.84&lt;C13,4,IF(C13=3.84,4,IF(3.67&lt;C13,3,IF(C13=3.67,3,IF(3.29&lt;C13,2,IF(C13=3.29,2,1))))))))</f>
        <v>5</v>
      </c>
      <c r="L13">
        <f>K13*2</f>
        <v>10</v>
      </c>
      <c r="M13" s="83">
        <v>3</v>
      </c>
      <c r="N13">
        <f t="shared" si="0"/>
        <v>9</v>
      </c>
      <c r="O13">
        <f>IF(E13&gt;0.5,5,IF(E13=0.5,5,IF(0.4&lt;E13,4,IF(E13=0.4,4,IF(0.17&lt;E13,3,IF(E13=0.17,3,IF(0.1&lt;E13,2,IF(E13=0.1,2,1))))))))</f>
        <v>3</v>
      </c>
      <c r="P13">
        <f t="shared" si="1"/>
        <v>1.5</v>
      </c>
      <c r="Q13">
        <f>IF(F13&gt;0.35,5,IF(F13=0.35,5,IF(0.18&lt;F13,4,IF(F13=0.18,4,IF(0.08&lt;F13,3,IF(F13=0.08,3,IF(0.04&lt;F13,2,IF(F13=0.04,2,1))))))))</f>
        <v>4</v>
      </c>
      <c r="R13">
        <f t="shared" si="2"/>
        <v>2</v>
      </c>
      <c r="S13">
        <f>IF(G13&gt;0.5,5,IF(G13=0.5,5,IF(0.25&lt;G13,4,IF(G13=0.25,4,IF(0.09&lt;G13,3,IF(G13=0.09,3,IF(0.03&lt;G13,2,IF(G13=0.03,2,1))))))))</f>
        <v>5</v>
      </c>
      <c r="T13">
        <f t="shared" si="3"/>
        <v>2.5</v>
      </c>
      <c r="U13">
        <f>IF(H13&gt;0.25,5,IF(H13=0.25,5,IF(0.09&lt;H13,4,IF(H13=0.09,4,IF(0.06&lt;H13,3,IF(H13=0.06,3,IF(0.02&lt;H13,2,IF(H13=0.02,2,1))))))))</f>
        <v>1</v>
      </c>
      <c r="V13">
        <f t="shared" si="4"/>
        <v>0.5</v>
      </c>
      <c r="W13">
        <f t="shared" si="5"/>
        <v>27.5</v>
      </c>
    </row>
    <row r="14" spans="1:33" x14ac:dyDescent="0.35">
      <c r="A14" s="81" t="s">
        <v>633</v>
      </c>
      <c r="B14" s="83">
        <v>2.4</v>
      </c>
      <c r="C14" s="83">
        <v>3.56</v>
      </c>
      <c r="D14" s="83">
        <v>3</v>
      </c>
      <c r="E14" s="87">
        <v>0.2</v>
      </c>
      <c r="F14" s="87">
        <v>0.04</v>
      </c>
      <c r="G14" s="87">
        <v>0.4</v>
      </c>
      <c r="H14" s="87">
        <v>9.9999999999999995E-8</v>
      </c>
      <c r="M14" s="86"/>
    </row>
    <row r="15" spans="1:33" x14ac:dyDescent="0.35">
      <c r="A15" s="82" t="s">
        <v>614</v>
      </c>
      <c r="B15" s="83">
        <v>2.4</v>
      </c>
      <c r="C15" s="83">
        <v>3.56</v>
      </c>
      <c r="D15" s="83">
        <v>3</v>
      </c>
      <c r="E15" s="87">
        <v>0.2</v>
      </c>
      <c r="F15" s="87">
        <v>0.04</v>
      </c>
      <c r="G15" s="87">
        <v>0.4</v>
      </c>
      <c r="H15" s="87">
        <v>9.9999999999999995E-8</v>
      </c>
      <c r="I15">
        <f>IF(B15&gt;5.34,5,IF(B15=5.34,5,IF(3.34&lt;B15,4,IF(3&lt;B15,3,IF(B15=3,3,IF(B15&gt;1.34,2,1))))))</f>
        <v>2</v>
      </c>
      <c r="J15">
        <f>I15*2</f>
        <v>4</v>
      </c>
      <c r="K15">
        <f>IF(C15&gt;4.1,5,IF(C15=4.1,5,IF(3.84&lt;C15,4,IF(C15=3.84,4,IF(3.67&lt;C15,3,IF(C15=3.67,3,IF(3.29&lt;C15,2,IF(C15=3.29,2,1))))))))</f>
        <v>2</v>
      </c>
      <c r="L15">
        <f>K15*2</f>
        <v>4</v>
      </c>
      <c r="M15" s="83">
        <v>3</v>
      </c>
      <c r="N15">
        <f t="shared" si="0"/>
        <v>9</v>
      </c>
      <c r="O15">
        <f>IF(E15&gt;0.5,5,IF(E15=0.5,5,IF(0.4&lt;E15,4,IF(E15=0.4,4,IF(0.17&lt;E15,3,IF(E15=0.17,3,IF(0.1&lt;E15,2,IF(E15=0.1,2,1))))))))</f>
        <v>3</v>
      </c>
      <c r="P15">
        <f t="shared" si="1"/>
        <v>1.5</v>
      </c>
      <c r="Q15">
        <f>IF(F15&gt;0.35,5,IF(F15=0.35,5,IF(0.18&lt;F15,4,IF(F15=0.18,4,IF(0.08&lt;F15,3,IF(F15=0.08,3,IF(0.04&lt;F15,2,IF(F15=0.04,2,1))))))))</f>
        <v>2</v>
      </c>
      <c r="R15">
        <f t="shared" si="2"/>
        <v>1</v>
      </c>
      <c r="S15">
        <f>IF(G15&gt;0.5,5,IF(G15=0.5,5,IF(0.25&lt;G15,4,IF(G15=0.25,4,IF(0.09&lt;G15,3,IF(G15=0.09,3,IF(0.03&lt;G15,2,IF(G15=0.03,2,1))))))))</f>
        <v>4</v>
      </c>
      <c r="T15">
        <f t="shared" si="3"/>
        <v>2</v>
      </c>
      <c r="U15">
        <f>IF(H15&gt;0.25,5,IF(H15=0.25,5,IF(0.09&lt;H15,4,IF(H15=0.09,4,IF(0.06&lt;H15,3,IF(H15=0.06,3,IF(0.02&lt;H15,2,IF(H15=0.02,2,1))))))))</f>
        <v>1</v>
      </c>
      <c r="V15">
        <f t="shared" si="4"/>
        <v>0.5</v>
      </c>
      <c r="W15">
        <f t="shared" si="5"/>
        <v>22</v>
      </c>
    </row>
    <row r="16" spans="1:33" x14ac:dyDescent="0.35">
      <c r="A16" s="30" t="s">
        <v>258</v>
      </c>
      <c r="B16" s="83">
        <v>3.5</v>
      </c>
      <c r="C16" s="83">
        <v>7.36</v>
      </c>
      <c r="D16" s="83">
        <v>5</v>
      </c>
      <c r="E16" s="87">
        <v>0.45</v>
      </c>
      <c r="F16" s="87">
        <v>0.85000000000000009</v>
      </c>
      <c r="G16" s="87">
        <v>0.08</v>
      </c>
      <c r="H16" s="87">
        <v>0.08</v>
      </c>
      <c r="M16" s="85"/>
    </row>
    <row r="17" spans="1:23" x14ac:dyDescent="0.35">
      <c r="A17" s="81" t="s">
        <v>263</v>
      </c>
      <c r="B17" s="83">
        <v>3.5</v>
      </c>
      <c r="C17" s="83">
        <v>7.36</v>
      </c>
      <c r="D17" s="83">
        <v>5</v>
      </c>
      <c r="E17" s="87">
        <v>0.45</v>
      </c>
      <c r="F17" s="87">
        <v>0.85000000000000009</v>
      </c>
      <c r="G17" s="87">
        <v>0.08</v>
      </c>
      <c r="H17" s="87">
        <v>0.08</v>
      </c>
      <c r="M17" s="86"/>
    </row>
    <row r="18" spans="1:23" x14ac:dyDescent="0.35">
      <c r="A18" s="82" t="s">
        <v>610</v>
      </c>
      <c r="B18" s="83">
        <v>1.5</v>
      </c>
      <c r="C18" s="83">
        <v>3.68</v>
      </c>
      <c r="D18" s="83">
        <v>2</v>
      </c>
      <c r="E18" s="87">
        <v>0.2</v>
      </c>
      <c r="F18" s="87">
        <v>0.4</v>
      </c>
      <c r="G18" s="87">
        <v>0.03</v>
      </c>
      <c r="H18" s="87">
        <v>0.03</v>
      </c>
      <c r="I18">
        <f>IF(B18&gt;5.34,5,IF(B18=5.34,5,IF(3.34&lt;B18,4,IF(3&lt;B18,3,IF(B18=3,3,IF(B18&gt;1.34,2,1))))))</f>
        <v>2</v>
      </c>
      <c r="J18">
        <f t="shared" ref="J18:J20" si="6">I18*2</f>
        <v>4</v>
      </c>
      <c r="K18">
        <f>IF(C18&gt;4.1,5,IF(C18=4.1,5,IF(3.84&lt;C18,4,IF(C18=3.84,4,IF(3.67&lt;C18,3,IF(C18=3.67,3,IF(3.29&lt;C18,2,IF(C18=3.29,2,1))))))))</f>
        <v>3</v>
      </c>
      <c r="L18">
        <f t="shared" ref="L18:L20" si="7">K18*2</f>
        <v>6</v>
      </c>
      <c r="M18" s="83">
        <v>2</v>
      </c>
      <c r="N18">
        <f t="shared" si="0"/>
        <v>6</v>
      </c>
      <c r="O18">
        <f>IF(E18&gt;0.5,5,IF(E18=0.5,5,IF(0.4&lt;E18,4,IF(E18=0.4,4,IF(0.17&lt;E18,3,IF(E18=0.17,3,IF(0.1&lt;E18,2,IF(E18=0.1,2,1))))))))</f>
        <v>3</v>
      </c>
      <c r="P18">
        <f t="shared" si="1"/>
        <v>1.5</v>
      </c>
      <c r="Q18">
        <f>IF(F18&gt;0.35,5,IF(F18=0.35,5,IF(0.18&lt;F18,4,IF(F18=0.18,4,IF(0.08&lt;F18,3,IF(F18=0.08,3,IF(0.04&lt;F18,2,IF(F18=0.04,2,1))))))))</f>
        <v>5</v>
      </c>
      <c r="R18">
        <f t="shared" si="2"/>
        <v>2.5</v>
      </c>
      <c r="S18">
        <f>IF(G18&gt;0.5,5,IF(G18=0.5,5,IF(0.25&lt;G18,4,IF(G18=0.25,4,IF(0.09&lt;G18,3,IF(G18=0.09,3,IF(0.03&lt;G18,2,IF(G18=0.03,2,1))))))))</f>
        <v>2</v>
      </c>
      <c r="T18">
        <f t="shared" si="3"/>
        <v>1</v>
      </c>
      <c r="U18">
        <f>IF(H18&gt;0.25,5,IF(H18=0.25,5,IF(0.09&lt;H18,4,IF(H18=0.09,4,IF(0.06&lt;H18,3,IF(H18=0.06,3,IF(0.02&lt;H18,2,IF(H18=0.02,2,1))))))))</f>
        <v>2</v>
      </c>
      <c r="V18">
        <f t="shared" si="4"/>
        <v>1</v>
      </c>
      <c r="W18">
        <f t="shared" si="5"/>
        <v>22</v>
      </c>
    </row>
    <row r="19" spans="1:23" x14ac:dyDescent="0.35">
      <c r="A19" s="82" t="s">
        <v>611</v>
      </c>
      <c r="B19" s="83">
        <v>2</v>
      </c>
      <c r="C19" s="83">
        <v>3.68</v>
      </c>
      <c r="D19" s="83">
        <v>3</v>
      </c>
      <c r="E19" s="87">
        <v>0.25</v>
      </c>
      <c r="F19" s="87">
        <v>0.45</v>
      </c>
      <c r="G19" s="87">
        <v>0.05</v>
      </c>
      <c r="H19" s="87">
        <v>0.05</v>
      </c>
      <c r="I19">
        <f>IF(B19&gt;5.34,5,IF(B19=5.34,5,IF(3.34&lt;B19,4,IF(3&lt;B19,3,IF(B19=3,3,IF(B19&gt;1.34,2,1))))))</f>
        <v>2</v>
      </c>
      <c r="J19">
        <f t="shared" si="6"/>
        <v>4</v>
      </c>
      <c r="K19">
        <f>IF(C19&gt;4.1,5,IF(C19=4.1,5,IF(3.84&lt;C19,4,IF(C19=3.84,4,IF(3.67&lt;C19,3,IF(C19=3.67,3,IF(3.29&lt;C19,2,IF(C19=3.29,2,1))))))))</f>
        <v>3</v>
      </c>
      <c r="L19">
        <f t="shared" si="7"/>
        <v>6</v>
      </c>
      <c r="M19" s="83">
        <v>3</v>
      </c>
      <c r="N19">
        <f t="shared" si="0"/>
        <v>9</v>
      </c>
      <c r="O19">
        <f>IF(E19&gt;0.5,5,IF(E19=0.5,5,IF(0.4&lt;E19,4,IF(E19=0.4,4,IF(0.17&lt;E19,3,IF(E19=0.17,3,IF(0.1&lt;E19,2,IF(E19=0.1,2,1))))))))</f>
        <v>3</v>
      </c>
      <c r="P19">
        <f t="shared" si="1"/>
        <v>1.5</v>
      </c>
      <c r="Q19">
        <f>IF(F19&gt;0.35,5,IF(F19=0.35,5,IF(0.18&lt;F19,4,IF(F19=0.18,4,IF(0.08&lt;F19,3,IF(F19=0.08,3,IF(0.04&lt;F19,2,IF(F19=0.04,2,1))))))))</f>
        <v>5</v>
      </c>
      <c r="R19">
        <f t="shared" si="2"/>
        <v>2.5</v>
      </c>
      <c r="S19">
        <f>IF(G19&gt;0.5,5,IF(G19=0.5,5,IF(0.25&lt;G19,4,IF(G19=0.25,4,IF(0.09&lt;G19,3,IF(G19=0.09,3,IF(0.03&lt;G19,2,IF(G19=0.03,2,1))))))))</f>
        <v>2</v>
      </c>
      <c r="T19">
        <f t="shared" si="3"/>
        <v>1</v>
      </c>
      <c r="U19">
        <f>IF(H19&gt;0.25,5,IF(H19=0.25,5,IF(0.09&lt;H19,4,IF(H19=0.09,4,IF(0.06&lt;H19,3,IF(H19=0.06,3,IF(0.02&lt;H19,2,IF(H19=0.02,2,1))))))))</f>
        <v>2</v>
      </c>
      <c r="V19">
        <f t="shared" si="4"/>
        <v>1</v>
      </c>
      <c r="W19">
        <f t="shared" si="5"/>
        <v>25</v>
      </c>
    </row>
    <row r="20" spans="1:23" x14ac:dyDescent="0.35">
      <c r="A20" s="82" t="s">
        <v>692</v>
      </c>
      <c r="B20" s="83"/>
      <c r="C20" s="83"/>
      <c r="D20" s="83">
        <v>0</v>
      </c>
      <c r="I20">
        <f>IF(B20&gt;5.34,5,IF(B20=5.34,5,IF(3.34&lt;B20,4,IF(3&lt;B20,3,IF(B20=3,3,IF(B20&gt;1.34,2,1))))))</f>
        <v>1</v>
      </c>
      <c r="J20">
        <f t="shared" si="6"/>
        <v>2</v>
      </c>
      <c r="K20">
        <f>IF(C20&gt;4.1,5,IF(C20=4.1,5,IF(3.84&lt;C20,4,IF(C20=3.84,4,IF(3.67&lt;C20,3,IF(C20=3.67,3,IF(3.29&lt;C20,2,IF(C20=3.29,2,1))))))))</f>
        <v>1</v>
      </c>
      <c r="L20">
        <f t="shared" si="7"/>
        <v>2</v>
      </c>
      <c r="M20" s="83">
        <v>0</v>
      </c>
      <c r="N20">
        <f t="shared" si="0"/>
        <v>0</v>
      </c>
      <c r="O20">
        <f>IF(E20&gt;0.5,5,IF(E20=0.5,5,IF(0.4&lt;E20,4,IF(E20=0.4,4,IF(0.17&lt;E20,3,IF(E20=0.17,3,IF(0.1&lt;E20,2,IF(E20=0.1,2,1))))))))</f>
        <v>1</v>
      </c>
      <c r="P20">
        <f t="shared" si="1"/>
        <v>0.5</v>
      </c>
      <c r="Q20">
        <f>IF(F20&gt;0.35,5,IF(F20=0.35,5,IF(0.18&lt;F20,4,IF(F20=0.18,4,IF(0.08&lt;F20,3,IF(F20=0.08,3,IF(0.04&lt;F20,2,IF(F20=0.04,2,1))))))))</f>
        <v>1</v>
      </c>
      <c r="R20">
        <f t="shared" si="2"/>
        <v>0.5</v>
      </c>
      <c r="S20">
        <f>IF(G20&gt;0.5,5,IF(G20=0.5,5,IF(0.25&lt;G20,4,IF(G20=0.25,4,IF(0.09&lt;G20,3,IF(G20=0.09,3,IF(0.03&lt;G20,2,IF(G20=0.03,2,1))))))))</f>
        <v>1</v>
      </c>
      <c r="T20">
        <f t="shared" si="3"/>
        <v>0.5</v>
      </c>
      <c r="U20">
        <f>IF(H20&gt;0.25,5,IF(H20=0.25,5,IF(0.09&lt;H20,4,IF(H20=0.09,4,IF(0.06&lt;H20,3,IF(H20=0.06,3,IF(0.02&lt;H20,2,IF(H20=0.02,2,1))))))))</f>
        <v>1</v>
      </c>
      <c r="V20">
        <f t="shared" si="4"/>
        <v>0.5</v>
      </c>
      <c r="W20">
        <f t="shared" si="5"/>
        <v>6</v>
      </c>
    </row>
    <row r="21" spans="1:23" x14ac:dyDescent="0.35">
      <c r="A21" s="30" t="s">
        <v>481</v>
      </c>
      <c r="B21" s="83">
        <v>4</v>
      </c>
      <c r="C21" s="83">
        <v>3.91</v>
      </c>
      <c r="D21" s="83">
        <v>3</v>
      </c>
      <c r="E21" s="87">
        <v>0.05</v>
      </c>
      <c r="F21" s="87">
        <v>0.2</v>
      </c>
      <c r="G21" s="87">
        <v>0.05</v>
      </c>
      <c r="H21" s="87">
        <v>0.3</v>
      </c>
      <c r="M21" s="85"/>
    </row>
    <row r="22" spans="1:23" x14ac:dyDescent="0.35">
      <c r="A22" s="89" t="s">
        <v>489</v>
      </c>
      <c r="B22" s="83">
        <v>4</v>
      </c>
      <c r="C22" s="83">
        <v>3.91</v>
      </c>
      <c r="D22" s="83">
        <v>3</v>
      </c>
      <c r="E22" s="87">
        <v>0.05</v>
      </c>
      <c r="F22" s="87">
        <v>0.2</v>
      </c>
      <c r="G22" s="87">
        <v>0.05</v>
      </c>
      <c r="H22" s="87">
        <v>0.3</v>
      </c>
      <c r="M22" s="86"/>
    </row>
    <row r="23" spans="1:23" x14ac:dyDescent="0.35">
      <c r="A23" s="82" t="s">
        <v>65</v>
      </c>
      <c r="B23" s="83">
        <v>4</v>
      </c>
      <c r="C23" s="83">
        <v>3.91</v>
      </c>
      <c r="D23" s="83">
        <v>3</v>
      </c>
      <c r="E23" s="87">
        <v>0.05</v>
      </c>
      <c r="F23" s="87">
        <v>0.2</v>
      </c>
      <c r="G23" s="87">
        <v>0.05</v>
      </c>
      <c r="H23" s="87">
        <v>0.3</v>
      </c>
      <c r="I23">
        <f>IF(B23&gt;5.34,5,IF(B23=5.34,5,IF(3.34&lt;B23,4,IF(3&lt;B23,3,IF(B23=3,3,IF(B23&gt;1.34,2,1))))))</f>
        <v>4</v>
      </c>
      <c r="J23">
        <f>I23*2</f>
        <v>8</v>
      </c>
      <c r="K23">
        <f>IF(C23&gt;4.1,5,IF(C23=4.1,5,IF(3.84&lt;C23,4,IF(C23=3.84,4,IF(3.67&lt;C23,3,IF(C23=3.67,3,IF(3.29&lt;C23,2,IF(C23=3.29,2,1))))))))</f>
        <v>4</v>
      </c>
      <c r="L23">
        <f>K23*2</f>
        <v>8</v>
      </c>
      <c r="M23" s="83">
        <v>3</v>
      </c>
      <c r="N23">
        <f t="shared" si="0"/>
        <v>9</v>
      </c>
      <c r="O23">
        <f>IF(E23&gt;0.5,5,IF(E23=0.5,5,IF(0.4&lt;E23,4,IF(E23=0.4,4,IF(0.17&lt;E23,3,IF(E23=0.17,3,IF(0.1&lt;E23,2,IF(E23=0.1,2,1))))))))</f>
        <v>1</v>
      </c>
      <c r="P23">
        <f t="shared" si="1"/>
        <v>0.5</v>
      </c>
      <c r="Q23">
        <f>IF(F23&gt;0.35,5,IF(F23=0.35,5,IF(0.18&lt;F23,4,IF(F23=0.18,4,IF(0.08&lt;F23,3,IF(F23=0.08,3,IF(0.04&lt;F23,2,IF(F23=0.04,2,1))))))))</f>
        <v>4</v>
      </c>
      <c r="R23">
        <f t="shared" si="2"/>
        <v>2</v>
      </c>
      <c r="S23">
        <f>IF(G23&gt;0.5,5,IF(G23=0.5,5,IF(0.25&lt;G23,4,IF(G23=0.25,4,IF(0.09&lt;G23,3,IF(G23=0.09,3,IF(0.03&lt;G23,2,IF(G23=0.03,2,1))))))))</f>
        <v>2</v>
      </c>
      <c r="T23">
        <f t="shared" si="3"/>
        <v>1</v>
      </c>
      <c r="U23">
        <f>IF(H23&gt;0.25,5,IF(H23=0.25,5,IF(0.09&lt;H23,4,IF(H23=0.09,4,IF(0.06&lt;H23,3,IF(H23=0.06,3,IF(0.02&lt;H23,2,IF(H23=0.02,2,1))))))))</f>
        <v>5</v>
      </c>
      <c r="V23">
        <f t="shared" si="4"/>
        <v>2.5</v>
      </c>
      <c r="W23">
        <f t="shared" si="5"/>
        <v>31</v>
      </c>
    </row>
    <row r="24" spans="1:23" x14ac:dyDescent="0.35">
      <c r="A24" s="30" t="s">
        <v>265</v>
      </c>
      <c r="B24" s="83">
        <v>17.3</v>
      </c>
      <c r="C24" s="83">
        <v>32.1</v>
      </c>
      <c r="D24" s="83">
        <v>19</v>
      </c>
      <c r="E24" s="87">
        <v>3.0500000000000003</v>
      </c>
      <c r="F24" s="87">
        <v>0.54999999999999993</v>
      </c>
      <c r="G24" s="87">
        <v>2.3800000000000003</v>
      </c>
      <c r="H24" s="87">
        <v>0.41000000000000003</v>
      </c>
      <c r="M24" s="85"/>
    </row>
    <row r="25" spans="1:23" x14ac:dyDescent="0.35">
      <c r="A25" s="81" t="s">
        <v>266</v>
      </c>
      <c r="B25" s="83">
        <v>1.5</v>
      </c>
      <c r="C25" s="83">
        <v>7.2</v>
      </c>
      <c r="D25" s="83">
        <v>4</v>
      </c>
      <c r="E25" s="87">
        <v>0.65</v>
      </c>
      <c r="F25" s="87">
        <v>0.3</v>
      </c>
      <c r="G25" s="87">
        <v>1</v>
      </c>
      <c r="H25" s="87">
        <v>0.2</v>
      </c>
      <c r="M25" s="86"/>
    </row>
    <row r="26" spans="1:23" x14ac:dyDescent="0.35">
      <c r="A26" s="82" t="s">
        <v>613</v>
      </c>
      <c r="B26" s="83"/>
      <c r="C26" s="83">
        <v>3.6</v>
      </c>
      <c r="D26" s="83">
        <v>2</v>
      </c>
      <c r="E26" s="87">
        <v>0.25</v>
      </c>
      <c r="F26" s="87">
        <v>0.15</v>
      </c>
      <c r="G26" s="87">
        <v>0.5</v>
      </c>
      <c r="H26" s="87">
        <v>0.1</v>
      </c>
      <c r="I26">
        <f>IF(B26&gt;5.34,5,IF(B26=5.34,5,IF(3.34&lt;B26,4,IF(3&lt;B26,3,IF(B26=3,3,IF(B26&gt;1.34,2,1))))))</f>
        <v>1</v>
      </c>
      <c r="J26">
        <f t="shared" ref="J26:J27" si="8">I26*2</f>
        <v>2</v>
      </c>
      <c r="K26">
        <f>IF(C26&gt;4.1,5,IF(C26=4.1,5,IF(3.84&lt;C26,4,IF(C26=3.84,4,IF(3.67&lt;C26,3,IF(C26=3.67,3,IF(3.29&lt;C26,2,IF(C26=3.29,2,1))))))))</f>
        <v>2</v>
      </c>
      <c r="L26">
        <f t="shared" ref="L26:L27" si="9">K26*2</f>
        <v>4</v>
      </c>
      <c r="M26" s="83">
        <v>2</v>
      </c>
      <c r="N26">
        <f t="shared" si="0"/>
        <v>6</v>
      </c>
      <c r="O26">
        <f>IF(E26&gt;0.5,5,IF(E26=0.5,5,IF(0.4&lt;E26,4,IF(E26=0.4,4,IF(0.17&lt;E26,3,IF(E26=0.17,3,IF(0.1&lt;E26,2,IF(E26=0.1,2,1))))))))</f>
        <v>3</v>
      </c>
      <c r="P26">
        <f t="shared" si="1"/>
        <v>1.5</v>
      </c>
      <c r="Q26">
        <f>IF(F26&gt;0.35,5,IF(F26=0.35,5,IF(0.18&lt;F26,4,IF(F26=0.18,4,IF(0.08&lt;F26,3,IF(F26=0.08,3,IF(0.04&lt;F26,2,IF(F26=0.04,2,1))))))))</f>
        <v>3</v>
      </c>
      <c r="R26">
        <f t="shared" si="2"/>
        <v>1.5</v>
      </c>
      <c r="S26">
        <f>IF(G26&gt;0.5,5,IF(G26=0.5,5,IF(0.25&lt;G26,4,IF(G26=0.25,4,IF(0.09&lt;G26,3,IF(G26=0.09,3,IF(0.03&lt;G26,2,IF(G26=0.03,2,1))))))))</f>
        <v>5</v>
      </c>
      <c r="T26">
        <f t="shared" si="3"/>
        <v>2.5</v>
      </c>
      <c r="U26">
        <f>IF(H26&gt;0.25,5,IF(H26=0.25,5,IF(0.09&lt;H26,4,IF(H26=0.09,4,IF(0.06&lt;H26,3,IF(H26=0.06,3,IF(0.02&lt;H26,2,IF(H26=0.02,2,1))))))))</f>
        <v>4</v>
      </c>
      <c r="V26">
        <f t="shared" si="4"/>
        <v>2</v>
      </c>
      <c r="W26">
        <f t="shared" si="5"/>
        <v>19.5</v>
      </c>
    </row>
    <row r="27" spans="1:23" x14ac:dyDescent="0.35">
      <c r="A27" s="82" t="s">
        <v>619</v>
      </c>
      <c r="B27" s="83">
        <v>1.5</v>
      </c>
      <c r="C27" s="83">
        <v>3.6</v>
      </c>
      <c r="D27" s="83">
        <v>2</v>
      </c>
      <c r="E27" s="87">
        <v>0.4</v>
      </c>
      <c r="F27" s="87">
        <v>0.15</v>
      </c>
      <c r="G27" s="87">
        <v>0.5</v>
      </c>
      <c r="H27" s="87">
        <v>0.1</v>
      </c>
      <c r="I27">
        <f>IF(B27&gt;5.34,5,IF(B27=5.34,5,IF(3.34&lt;B27,4,IF(3&lt;B27,3,IF(B27=3,3,IF(B27&gt;1.34,2,1))))))</f>
        <v>2</v>
      </c>
      <c r="J27">
        <f t="shared" si="8"/>
        <v>4</v>
      </c>
      <c r="K27">
        <f>IF(C27&gt;4.1,5,IF(C27=4.1,5,IF(3.84&lt;C27,4,IF(C27=3.84,4,IF(3.67&lt;C27,3,IF(C27=3.67,3,IF(3.29&lt;C27,2,IF(C27=3.29,2,1))))))))</f>
        <v>2</v>
      </c>
      <c r="L27">
        <f t="shared" si="9"/>
        <v>4</v>
      </c>
      <c r="M27" s="83">
        <v>2</v>
      </c>
      <c r="N27">
        <f t="shared" si="0"/>
        <v>6</v>
      </c>
      <c r="O27">
        <f>IF(E27&gt;0.5,5,IF(E27=0.5,5,IF(0.4&lt;E27,4,IF(E27=0.4,4,IF(0.17&lt;E27,3,IF(E27=0.17,3,IF(0.1&lt;E27,2,IF(E27=0.1,2,1))))))))</f>
        <v>4</v>
      </c>
      <c r="P27">
        <f t="shared" si="1"/>
        <v>2</v>
      </c>
      <c r="Q27">
        <f>IF(F27&gt;0.35,5,IF(F27=0.35,5,IF(0.18&lt;F27,4,IF(F27=0.18,4,IF(0.08&lt;F27,3,IF(F27=0.08,3,IF(0.04&lt;F27,2,IF(F27=0.04,2,1))))))))</f>
        <v>3</v>
      </c>
      <c r="R27">
        <f t="shared" si="2"/>
        <v>1.5</v>
      </c>
      <c r="S27">
        <f>IF(G27&gt;0.5,5,IF(G27=0.5,5,IF(0.25&lt;G27,4,IF(G27=0.25,4,IF(0.09&lt;G27,3,IF(G27=0.09,3,IF(0.03&lt;G27,2,IF(G27=0.03,2,1))))))))</f>
        <v>5</v>
      </c>
      <c r="T27">
        <f t="shared" si="3"/>
        <v>2.5</v>
      </c>
      <c r="U27">
        <f>IF(H27&gt;0.25,5,IF(H27=0.25,5,IF(0.09&lt;H27,4,IF(H27=0.09,4,IF(0.06&lt;H27,3,IF(H27=0.06,3,IF(0.02&lt;H27,2,IF(H27=0.02,2,1))))))))</f>
        <v>4</v>
      </c>
      <c r="V27">
        <f t="shared" si="4"/>
        <v>2</v>
      </c>
      <c r="W27">
        <f t="shared" si="5"/>
        <v>22</v>
      </c>
    </row>
    <row r="28" spans="1:23" x14ac:dyDescent="0.35">
      <c r="A28" s="81" t="s">
        <v>267</v>
      </c>
      <c r="B28" s="83">
        <v>1.7</v>
      </c>
      <c r="C28" s="83">
        <v>4.18</v>
      </c>
      <c r="D28" s="83">
        <v>0</v>
      </c>
      <c r="E28" s="87">
        <v>1</v>
      </c>
      <c r="G28" s="87">
        <v>0.5</v>
      </c>
      <c r="M28" s="86"/>
    </row>
    <row r="29" spans="1:23" x14ac:dyDescent="0.35">
      <c r="A29" s="82" t="s">
        <v>68</v>
      </c>
      <c r="B29" s="83">
        <v>1.7</v>
      </c>
      <c r="C29" s="83">
        <v>4.18</v>
      </c>
      <c r="D29" s="83">
        <v>0</v>
      </c>
      <c r="E29" s="87">
        <v>1</v>
      </c>
      <c r="G29" s="87">
        <v>0.5</v>
      </c>
      <c r="I29">
        <f>IF(B29&gt;5.34,5,IF(B29=5.34,5,IF(3.34&lt;B29,4,IF(3&lt;B29,3,IF(B29=3,3,IF(B29&gt;1.34,2,1))))))</f>
        <v>2</v>
      </c>
      <c r="J29">
        <f>I29*2</f>
        <v>4</v>
      </c>
      <c r="K29">
        <f>IF(C29&gt;4.1,5,IF(C29=4.1,5,IF(3.84&lt;C29,4,IF(C29=3.84,4,IF(3.67&lt;C29,3,IF(C29=3.67,3,IF(3.29&lt;C29,2,IF(C29=3.29,2,1))))))))</f>
        <v>5</v>
      </c>
      <c r="L29">
        <f>K29*2</f>
        <v>10</v>
      </c>
      <c r="M29" s="83">
        <v>0</v>
      </c>
      <c r="N29">
        <f t="shared" si="0"/>
        <v>0</v>
      </c>
      <c r="O29">
        <f>IF(E29&gt;0.5,5,IF(E29=0.5,5,IF(0.4&lt;E29,4,IF(E29=0.4,4,IF(0.17&lt;E29,3,IF(E29=0.17,3,IF(0.1&lt;E29,2,IF(E29=0.1,2,1))))))))</f>
        <v>5</v>
      </c>
      <c r="P29">
        <f t="shared" si="1"/>
        <v>2.5</v>
      </c>
      <c r="Q29">
        <f>IF(F29&gt;0.35,5,IF(F29=0.35,5,IF(0.18&lt;F29,4,IF(F29=0.18,4,IF(0.08&lt;F29,3,IF(F29=0.08,3,IF(0.04&lt;F29,2,IF(F29=0.04,2,1))))))))</f>
        <v>1</v>
      </c>
      <c r="R29">
        <f t="shared" si="2"/>
        <v>0.5</v>
      </c>
      <c r="S29">
        <f>IF(G29&gt;0.5,5,IF(G29=0.5,5,IF(0.25&lt;G29,4,IF(G29=0.25,4,IF(0.09&lt;G29,3,IF(G29=0.09,3,IF(0.03&lt;G29,2,IF(G29=0.03,2,1))))))))</f>
        <v>5</v>
      </c>
      <c r="T29">
        <f t="shared" si="3"/>
        <v>2.5</v>
      </c>
      <c r="U29">
        <f>IF(H29&gt;0.25,5,IF(H29=0.25,5,IF(0.09&lt;H29,4,IF(H29=0.09,4,IF(0.06&lt;H29,3,IF(H29=0.06,3,IF(0.02&lt;H29,2,IF(H29=0.02,2,1))))))))</f>
        <v>1</v>
      </c>
      <c r="V29">
        <f t="shared" si="4"/>
        <v>0.5</v>
      </c>
      <c r="W29">
        <f t="shared" si="5"/>
        <v>20</v>
      </c>
    </row>
    <row r="30" spans="1:23" x14ac:dyDescent="0.35">
      <c r="A30" s="81" t="s">
        <v>268</v>
      </c>
      <c r="B30" s="83">
        <v>4.9000000000000004</v>
      </c>
      <c r="C30" s="83">
        <v>4.17</v>
      </c>
      <c r="D30" s="83">
        <v>3</v>
      </c>
      <c r="E30" s="87">
        <v>0.1</v>
      </c>
      <c r="F30" s="87">
        <v>0.05</v>
      </c>
      <c r="G30" s="87">
        <v>0.3</v>
      </c>
      <c r="H30" s="87">
        <v>0.05</v>
      </c>
      <c r="M30" s="86"/>
    </row>
    <row r="31" spans="1:23" x14ac:dyDescent="0.35">
      <c r="A31" s="82" t="s">
        <v>611</v>
      </c>
      <c r="B31" s="83">
        <v>4.9000000000000004</v>
      </c>
      <c r="C31" s="83">
        <v>4.17</v>
      </c>
      <c r="D31" s="83">
        <v>3</v>
      </c>
      <c r="E31" s="87">
        <v>0.1</v>
      </c>
      <c r="F31" s="87">
        <v>0.05</v>
      </c>
      <c r="G31" s="87">
        <v>0.3</v>
      </c>
      <c r="H31" s="87">
        <v>0.05</v>
      </c>
      <c r="I31">
        <f>IF(B31&gt;5.34,5,IF(B31=5.34,5,IF(3.34&lt;B31,4,IF(3&lt;B31,3,IF(B31=3,3,IF(B31&gt;1.34,2,1))))))</f>
        <v>4</v>
      </c>
      <c r="J31">
        <f>I31*2</f>
        <v>8</v>
      </c>
      <c r="K31">
        <f>IF(C31&gt;4.1,5,IF(C31=4.1,5,IF(3.84&lt;C31,4,IF(C31=3.84,4,IF(3.67&lt;C31,3,IF(C31=3.67,3,IF(3.29&lt;C31,2,IF(C31=3.29,2,1))))))))</f>
        <v>5</v>
      </c>
      <c r="L31">
        <f>K31*2</f>
        <v>10</v>
      </c>
      <c r="M31" s="83">
        <v>3</v>
      </c>
      <c r="N31">
        <f t="shared" si="0"/>
        <v>9</v>
      </c>
      <c r="O31">
        <f>IF(E31&gt;0.5,5,IF(E31=0.5,5,IF(0.4&lt;E31,4,IF(E31=0.4,4,IF(0.17&lt;E31,3,IF(E31=0.17,3,IF(0.1&lt;E31,2,IF(E31=0.1,2,1))))))))</f>
        <v>2</v>
      </c>
      <c r="P31">
        <f t="shared" si="1"/>
        <v>1</v>
      </c>
      <c r="Q31">
        <f>IF(F31&gt;0.35,5,IF(F31=0.35,5,IF(0.18&lt;F31,4,IF(F31=0.18,4,IF(0.08&lt;F31,3,IF(F31=0.08,3,IF(0.04&lt;F31,2,IF(F31=0.04,2,1))))))))</f>
        <v>2</v>
      </c>
      <c r="R31">
        <f t="shared" si="2"/>
        <v>1</v>
      </c>
      <c r="S31">
        <f>IF(G31&gt;0.5,5,IF(G31=0.5,5,IF(0.25&lt;G31,4,IF(G31=0.25,4,IF(0.09&lt;G31,3,IF(G31=0.09,3,IF(0.03&lt;G31,2,IF(G31=0.03,2,1))))))))</f>
        <v>4</v>
      </c>
      <c r="T31">
        <f t="shared" si="3"/>
        <v>2</v>
      </c>
      <c r="U31">
        <f>IF(H31&gt;0.25,5,IF(H31=0.25,5,IF(0.09&lt;H31,4,IF(H31=0.09,4,IF(0.06&lt;H31,3,IF(H31=0.06,3,IF(0.02&lt;H31,2,IF(H31=0.02,2,1))))))))</f>
        <v>2</v>
      </c>
      <c r="V31">
        <f t="shared" si="4"/>
        <v>1</v>
      </c>
      <c r="W31">
        <f t="shared" si="5"/>
        <v>32</v>
      </c>
    </row>
    <row r="32" spans="1:23" x14ac:dyDescent="0.35">
      <c r="A32" s="81" t="s">
        <v>269</v>
      </c>
      <c r="B32" s="83">
        <v>8</v>
      </c>
      <c r="C32" s="83">
        <v>8.3000000000000007</v>
      </c>
      <c r="D32" s="83">
        <v>6</v>
      </c>
      <c r="E32" s="87">
        <v>0.2</v>
      </c>
      <c r="F32" s="87">
        <v>0.2</v>
      </c>
      <c r="G32" s="87">
        <v>0.08</v>
      </c>
      <c r="H32" s="87">
        <v>0.16</v>
      </c>
      <c r="M32" s="86"/>
    </row>
    <row r="33" spans="1:23" x14ac:dyDescent="0.35">
      <c r="A33" s="82" t="s">
        <v>610</v>
      </c>
      <c r="B33" s="83">
        <v>4</v>
      </c>
      <c r="C33" s="83">
        <v>4.1500000000000004</v>
      </c>
      <c r="D33" s="83">
        <v>3</v>
      </c>
      <c r="E33" s="87">
        <v>0.1</v>
      </c>
      <c r="F33" s="87">
        <v>0.1</v>
      </c>
      <c r="G33" s="87">
        <v>0.04</v>
      </c>
      <c r="H33" s="87">
        <v>0.08</v>
      </c>
      <c r="I33">
        <f>IF(B33&gt;5.34,5,IF(B33=5.34,5,IF(3.34&lt;B33,4,IF(3&lt;B33,3,IF(B33=3,3,IF(B33&gt;1.34,2,1))))))</f>
        <v>4</v>
      </c>
      <c r="J33">
        <f t="shared" ref="J33:J34" si="10">I33*2</f>
        <v>8</v>
      </c>
      <c r="K33">
        <f>IF(C33&gt;4.1,5,IF(C33=4.1,5,IF(3.84&lt;C33,4,IF(C33=3.84,4,IF(3.67&lt;C33,3,IF(C33=3.67,3,IF(3.29&lt;C33,2,IF(C33=3.29,2,1))))))))</f>
        <v>5</v>
      </c>
      <c r="L33">
        <f t="shared" ref="L33:L34" si="11">K33*2</f>
        <v>10</v>
      </c>
      <c r="M33" s="83">
        <v>3</v>
      </c>
      <c r="N33">
        <f t="shared" si="0"/>
        <v>9</v>
      </c>
      <c r="O33">
        <f>IF(E33&gt;0.5,5,IF(E33=0.5,5,IF(0.4&lt;E33,4,IF(E33=0.4,4,IF(0.17&lt;E33,3,IF(E33=0.17,3,IF(0.1&lt;E33,2,IF(E33=0.1,2,1))))))))</f>
        <v>2</v>
      </c>
      <c r="P33">
        <f t="shared" si="1"/>
        <v>1</v>
      </c>
      <c r="Q33">
        <f>IF(F33&gt;0.35,5,IF(F33=0.35,5,IF(0.18&lt;F33,4,IF(F33=0.18,4,IF(0.08&lt;F33,3,IF(F33=0.08,3,IF(0.04&lt;F33,2,IF(F33=0.04,2,1))))))))</f>
        <v>3</v>
      </c>
      <c r="R33">
        <f t="shared" si="2"/>
        <v>1.5</v>
      </c>
      <c r="S33">
        <f>IF(G33&gt;0.5,5,IF(G33=0.5,5,IF(0.25&lt;G33,4,IF(G33=0.25,4,IF(0.09&lt;G33,3,IF(G33=0.09,3,IF(0.03&lt;G33,2,IF(G33=0.03,2,1))))))))</f>
        <v>2</v>
      </c>
      <c r="T33">
        <f t="shared" si="3"/>
        <v>1</v>
      </c>
      <c r="U33">
        <f>IF(H33&gt;0.25,5,IF(H33=0.25,5,IF(0.09&lt;H33,4,IF(H33=0.09,4,IF(0.06&lt;H33,3,IF(H33=0.06,3,IF(0.02&lt;H33,2,IF(H33=0.02,2,1))))))))</f>
        <v>3</v>
      </c>
      <c r="V33">
        <f t="shared" si="4"/>
        <v>1.5</v>
      </c>
      <c r="W33">
        <f t="shared" si="5"/>
        <v>32</v>
      </c>
    </row>
    <row r="34" spans="1:23" x14ac:dyDescent="0.35">
      <c r="A34" s="82" t="s">
        <v>620</v>
      </c>
      <c r="B34" s="83">
        <v>4</v>
      </c>
      <c r="C34" s="83">
        <v>4.1500000000000004</v>
      </c>
      <c r="D34" s="83">
        <v>3</v>
      </c>
      <c r="E34" s="87">
        <v>0.1</v>
      </c>
      <c r="F34" s="87">
        <v>0.1</v>
      </c>
      <c r="G34" s="87">
        <v>0.04</v>
      </c>
      <c r="H34" s="87">
        <v>0.08</v>
      </c>
      <c r="I34">
        <f>IF(B34&gt;5.34,5,IF(B34=5.34,5,IF(3.34&lt;B34,4,IF(3&lt;B34,3,IF(B34=3,3,IF(B34&gt;1.34,2,1))))))</f>
        <v>4</v>
      </c>
      <c r="J34">
        <f t="shared" si="10"/>
        <v>8</v>
      </c>
      <c r="K34">
        <f>IF(C34&gt;4.1,5,IF(C34=4.1,5,IF(3.84&lt;C34,4,IF(C34=3.84,4,IF(3.67&lt;C34,3,IF(C34=3.67,3,IF(3.29&lt;C34,2,IF(C34=3.29,2,1))))))))</f>
        <v>5</v>
      </c>
      <c r="L34">
        <f t="shared" si="11"/>
        <v>10</v>
      </c>
      <c r="M34" s="83">
        <v>3</v>
      </c>
      <c r="N34">
        <f t="shared" si="0"/>
        <v>9</v>
      </c>
      <c r="O34">
        <f>IF(E34&gt;0.5,5,IF(E34=0.5,5,IF(0.4&lt;E34,4,IF(E34=0.4,4,IF(0.17&lt;E34,3,IF(E34=0.17,3,IF(0.1&lt;E34,2,IF(E34=0.1,2,1))))))))</f>
        <v>2</v>
      </c>
      <c r="P34">
        <f t="shared" si="1"/>
        <v>1</v>
      </c>
      <c r="Q34">
        <f>IF(F34&gt;0.35,5,IF(F34=0.35,5,IF(0.18&lt;F34,4,IF(F34=0.18,4,IF(0.08&lt;F34,3,IF(F34=0.08,3,IF(0.04&lt;F34,2,IF(F34=0.04,2,1))))))))</f>
        <v>3</v>
      </c>
      <c r="R34">
        <f t="shared" si="2"/>
        <v>1.5</v>
      </c>
      <c r="S34">
        <f>IF(G34&gt;0.5,5,IF(G34=0.5,5,IF(0.25&lt;G34,4,IF(G34=0.25,4,IF(0.09&lt;G34,3,IF(G34=0.09,3,IF(0.03&lt;G34,2,IF(G34=0.03,2,1))))))))</f>
        <v>2</v>
      </c>
      <c r="T34">
        <f t="shared" si="3"/>
        <v>1</v>
      </c>
      <c r="U34">
        <f>IF(H34&gt;0.25,5,IF(H34=0.25,5,IF(0.09&lt;H34,4,IF(H34=0.09,4,IF(0.06&lt;H34,3,IF(H34=0.06,3,IF(0.02&lt;H34,2,IF(H34=0.02,2,1))))))))</f>
        <v>3</v>
      </c>
      <c r="V34">
        <f t="shared" si="4"/>
        <v>1.5</v>
      </c>
      <c r="W34">
        <f t="shared" si="5"/>
        <v>32</v>
      </c>
    </row>
    <row r="35" spans="1:23" x14ac:dyDescent="0.35">
      <c r="A35" s="81" t="s">
        <v>270</v>
      </c>
      <c r="B35" s="83"/>
      <c r="C35" s="83">
        <v>4.25</v>
      </c>
      <c r="D35" s="83">
        <v>2</v>
      </c>
      <c r="E35" s="87">
        <v>0.1</v>
      </c>
      <c r="G35" s="87">
        <v>0.1</v>
      </c>
      <c r="M35" s="86"/>
    </row>
    <row r="36" spans="1:23" x14ac:dyDescent="0.35">
      <c r="A36" s="82" t="s">
        <v>617</v>
      </c>
      <c r="B36" s="83"/>
      <c r="C36" s="83">
        <v>4.25</v>
      </c>
      <c r="D36" s="83">
        <v>2</v>
      </c>
      <c r="E36" s="87">
        <v>0.1</v>
      </c>
      <c r="G36" s="87">
        <v>0.1</v>
      </c>
      <c r="I36">
        <f>IF(B36&gt;5.34,5,IF(B36=5.34,5,IF(3.34&lt;B36,4,IF(3&lt;B36,3,IF(B36=3,3,IF(B36&gt;1.34,2,1))))))</f>
        <v>1</v>
      </c>
      <c r="J36">
        <f>I36*2</f>
        <v>2</v>
      </c>
      <c r="K36">
        <f>IF(C36&gt;4.1,5,IF(C36=4.1,5,IF(3.84&lt;C36,4,IF(C36=3.84,4,IF(3.67&lt;C36,3,IF(C36=3.67,3,IF(3.29&lt;C36,2,IF(C36=3.29,2,1))))))))</f>
        <v>5</v>
      </c>
      <c r="L36">
        <f>K36*2</f>
        <v>10</v>
      </c>
      <c r="M36" s="83">
        <v>2</v>
      </c>
      <c r="N36">
        <f t="shared" si="0"/>
        <v>6</v>
      </c>
      <c r="O36">
        <f>IF(E36&gt;0.5,5,IF(E36=0.5,5,IF(0.4&lt;E36,4,IF(E36=0.4,4,IF(0.17&lt;E36,3,IF(E36=0.17,3,IF(0.1&lt;E36,2,IF(E36=0.1,2,1))))))))</f>
        <v>2</v>
      </c>
      <c r="P36">
        <f t="shared" si="1"/>
        <v>1</v>
      </c>
      <c r="Q36">
        <f>IF(F36&gt;0.35,5,IF(F36=0.35,5,IF(0.18&lt;F36,4,IF(F36=0.18,4,IF(0.08&lt;F36,3,IF(F36=0.08,3,IF(0.04&lt;F36,2,IF(F36=0.04,2,1))))))))</f>
        <v>1</v>
      </c>
      <c r="R36">
        <f t="shared" si="2"/>
        <v>0.5</v>
      </c>
      <c r="S36">
        <f>IF(G36&gt;0.5,5,IF(G36=0.5,5,IF(0.25&lt;G36,4,IF(G36=0.25,4,IF(0.09&lt;G36,3,IF(G36=0.09,3,IF(0.03&lt;G36,2,IF(G36=0.03,2,1))))))))</f>
        <v>3</v>
      </c>
      <c r="T36">
        <f t="shared" si="3"/>
        <v>1.5</v>
      </c>
      <c r="U36">
        <f>IF(H36&gt;0.25,5,IF(H36=0.25,5,IF(0.09&lt;H36,4,IF(H36=0.09,4,IF(0.06&lt;H36,3,IF(H36=0.06,3,IF(0.02&lt;H36,2,IF(H36=0.02,2,1))))))))</f>
        <v>1</v>
      </c>
      <c r="V36">
        <f t="shared" si="4"/>
        <v>0.5</v>
      </c>
      <c r="W36">
        <f t="shared" si="5"/>
        <v>21.5</v>
      </c>
    </row>
    <row r="37" spans="1:23" x14ac:dyDescent="0.35">
      <c r="A37" s="81" t="s">
        <v>272</v>
      </c>
      <c r="B37" s="83">
        <v>1.2</v>
      </c>
      <c r="C37" s="83">
        <v>4</v>
      </c>
      <c r="D37" s="83">
        <v>4</v>
      </c>
      <c r="E37" s="87">
        <v>1</v>
      </c>
      <c r="G37" s="87">
        <v>0.4</v>
      </c>
      <c r="M37" s="86"/>
    </row>
    <row r="38" spans="1:23" x14ac:dyDescent="0.35">
      <c r="A38" s="82" t="s">
        <v>606</v>
      </c>
      <c r="B38" s="83">
        <v>1.2</v>
      </c>
      <c r="C38" s="83">
        <v>4</v>
      </c>
      <c r="D38" s="83">
        <v>4</v>
      </c>
      <c r="E38" s="87">
        <v>1</v>
      </c>
      <c r="G38" s="87">
        <v>0.4</v>
      </c>
      <c r="I38">
        <f>IF(B38&gt;5.34,5,IF(B38=5.34,5,IF(3.34&lt;B38,4,IF(3&lt;B38,3,IF(B38=3,3,IF(B38&gt;1.34,2,1))))))</f>
        <v>1</v>
      </c>
      <c r="J38">
        <f>I38*2</f>
        <v>2</v>
      </c>
      <c r="K38">
        <f>IF(C38&gt;4.1,5,IF(C38=4.1,5,IF(3.84&lt;C38,4,IF(C38=3.84,4,IF(3.67&lt;C38,3,IF(C38=3.67,3,IF(3.29&lt;C38,2,IF(C38=3.29,2,1))))))))</f>
        <v>4</v>
      </c>
      <c r="L38">
        <f>K38*2</f>
        <v>8</v>
      </c>
      <c r="M38" s="83">
        <v>4</v>
      </c>
      <c r="N38">
        <f t="shared" si="0"/>
        <v>12</v>
      </c>
      <c r="O38">
        <f>IF(E38&gt;0.5,5,IF(E38=0.5,5,IF(0.4&lt;E38,4,IF(E38=0.4,4,IF(0.17&lt;E38,3,IF(E38=0.17,3,IF(0.1&lt;E38,2,IF(E38=0.1,2,1))))))))</f>
        <v>5</v>
      </c>
      <c r="P38">
        <f t="shared" si="1"/>
        <v>2.5</v>
      </c>
      <c r="Q38">
        <f>IF(F38&gt;0.35,5,IF(F38=0.35,5,IF(0.18&lt;F38,4,IF(F38=0.18,4,IF(0.08&lt;F38,3,IF(F38=0.08,3,IF(0.04&lt;F38,2,IF(F38=0.04,2,1))))))))</f>
        <v>1</v>
      </c>
      <c r="R38">
        <f t="shared" si="2"/>
        <v>0.5</v>
      </c>
      <c r="S38">
        <f>IF(G38&gt;0.5,5,IF(G38=0.5,5,IF(0.25&lt;G38,4,IF(G38=0.25,4,IF(0.09&lt;G38,3,IF(G38=0.09,3,IF(0.03&lt;G38,2,IF(G38=0.03,2,1))))))))</f>
        <v>4</v>
      </c>
      <c r="T38">
        <f t="shared" si="3"/>
        <v>2</v>
      </c>
      <c r="U38">
        <f>IF(H38&gt;0.25,5,IF(H38=0.25,5,IF(0.09&lt;H38,4,IF(H38=0.09,4,IF(0.06&lt;H38,3,IF(H38=0.06,3,IF(0.02&lt;H38,2,IF(H38=0.02,2,1))))))))</f>
        <v>1</v>
      </c>
      <c r="V38">
        <f t="shared" si="4"/>
        <v>0.5</v>
      </c>
      <c r="W38">
        <f t="shared" si="5"/>
        <v>27.5</v>
      </c>
    </row>
    <row r="39" spans="1:23" x14ac:dyDescent="0.35">
      <c r="A39" s="30" t="s">
        <v>281</v>
      </c>
      <c r="B39" s="83">
        <v>44</v>
      </c>
      <c r="C39" s="83">
        <v>31.25</v>
      </c>
      <c r="D39" s="83">
        <v>25</v>
      </c>
      <c r="E39" s="87">
        <v>3.7</v>
      </c>
      <c r="F39" s="87">
        <v>2.0299999999999998</v>
      </c>
      <c r="G39" s="87">
        <v>0.49</v>
      </c>
      <c r="H39" s="87">
        <v>0.34000000000000008</v>
      </c>
      <c r="M39" s="85"/>
    </row>
    <row r="40" spans="1:23" x14ac:dyDescent="0.35">
      <c r="A40" s="81" t="s">
        <v>286</v>
      </c>
      <c r="B40" s="83">
        <v>3.5</v>
      </c>
      <c r="C40" s="83">
        <v>3.5</v>
      </c>
      <c r="D40" s="83">
        <v>4</v>
      </c>
      <c r="E40" s="87">
        <v>0.75</v>
      </c>
      <c r="F40" s="87">
        <v>0.3</v>
      </c>
      <c r="G40" s="87">
        <v>0.01</v>
      </c>
      <c r="H40" s="87">
        <v>0.1</v>
      </c>
      <c r="M40" s="86"/>
    </row>
    <row r="41" spans="1:23" x14ac:dyDescent="0.35">
      <c r="A41" s="82" t="s">
        <v>610</v>
      </c>
      <c r="B41" s="83">
        <v>3.5</v>
      </c>
      <c r="C41" s="83">
        <v>3.5</v>
      </c>
      <c r="D41" s="83">
        <v>4</v>
      </c>
      <c r="E41" s="87">
        <v>0.75</v>
      </c>
      <c r="F41" s="87">
        <v>0.3</v>
      </c>
      <c r="G41" s="87">
        <v>0.01</v>
      </c>
      <c r="H41" s="87">
        <v>0.1</v>
      </c>
      <c r="I41">
        <f>IF(B41&gt;5.34,5,IF(B41=5.34,5,IF(3.34&lt;B41,4,IF(3&lt;B41,3,IF(B41=3,3,IF(B41&gt;1.34,2,1))))))</f>
        <v>4</v>
      </c>
      <c r="J41">
        <f>I41*2</f>
        <v>8</v>
      </c>
      <c r="K41">
        <f>IF(C41&gt;4.1,5,IF(C41=4.1,5,IF(3.84&lt;C41,4,IF(C41=3.84,4,IF(3.67&lt;C41,3,IF(C41=3.67,3,IF(3.29&lt;C41,2,IF(C41=3.29,2,1))))))))</f>
        <v>2</v>
      </c>
      <c r="L41">
        <f>K41*2</f>
        <v>4</v>
      </c>
      <c r="M41" s="83">
        <v>4</v>
      </c>
      <c r="N41">
        <f t="shared" si="0"/>
        <v>12</v>
      </c>
      <c r="O41">
        <f>IF(E41&gt;0.5,5,IF(E41=0.5,5,IF(0.4&lt;E41,4,IF(E41=0.4,4,IF(0.17&lt;E41,3,IF(E41=0.17,3,IF(0.1&lt;E41,2,IF(E41=0.1,2,1))))))))</f>
        <v>5</v>
      </c>
      <c r="P41">
        <f t="shared" si="1"/>
        <v>2.5</v>
      </c>
      <c r="Q41">
        <f>IF(F41&gt;0.35,5,IF(F41=0.35,5,IF(0.18&lt;F41,4,IF(F41=0.18,4,IF(0.08&lt;F41,3,IF(F41=0.08,3,IF(0.04&lt;F41,2,IF(F41=0.04,2,1))))))))</f>
        <v>4</v>
      </c>
      <c r="R41">
        <f t="shared" si="2"/>
        <v>2</v>
      </c>
      <c r="S41">
        <f>IF(G41&gt;0.5,5,IF(G41=0.5,5,IF(0.25&lt;G41,4,IF(G41=0.25,4,IF(0.09&lt;G41,3,IF(G41=0.09,3,IF(0.03&lt;G41,2,IF(G41=0.03,2,1))))))))</f>
        <v>1</v>
      </c>
      <c r="T41">
        <f t="shared" si="3"/>
        <v>0.5</v>
      </c>
      <c r="U41">
        <f>IF(H41&gt;0.25,5,IF(H41=0.25,5,IF(0.09&lt;H41,4,IF(H41=0.09,4,IF(0.06&lt;H41,3,IF(H41=0.06,3,IF(0.02&lt;H41,2,IF(H41=0.02,2,1))))))))</f>
        <v>4</v>
      </c>
      <c r="V41">
        <f t="shared" si="4"/>
        <v>2</v>
      </c>
      <c r="W41">
        <f t="shared" si="5"/>
        <v>31</v>
      </c>
    </row>
    <row r="42" spans="1:23" x14ac:dyDescent="0.35">
      <c r="A42" s="90" t="s">
        <v>283</v>
      </c>
      <c r="B42" s="83">
        <v>3</v>
      </c>
      <c r="C42" s="83">
        <v>3.48</v>
      </c>
      <c r="D42" s="83">
        <v>0</v>
      </c>
      <c r="E42" s="87">
        <v>0.35</v>
      </c>
      <c r="F42" s="87">
        <v>0.05</v>
      </c>
      <c r="G42" s="87">
        <v>7.0000000000000007E-2</v>
      </c>
      <c r="H42" s="87">
        <v>0.01</v>
      </c>
      <c r="M42" s="86"/>
    </row>
    <row r="43" spans="1:23" x14ac:dyDescent="0.35">
      <c r="A43" s="82" t="s">
        <v>620</v>
      </c>
      <c r="B43" s="83">
        <v>3</v>
      </c>
      <c r="C43" s="83">
        <v>3.48</v>
      </c>
      <c r="D43" s="83">
        <v>0</v>
      </c>
      <c r="E43" s="87">
        <v>0.35</v>
      </c>
      <c r="F43" s="87">
        <v>0.05</v>
      </c>
      <c r="G43" s="87">
        <v>7.0000000000000007E-2</v>
      </c>
      <c r="H43" s="87">
        <v>0.01</v>
      </c>
      <c r="I43">
        <f>IF(B43&gt;5.34,5,IF(B43=5.34,5,IF(3.34&lt;B43,4,IF(3&lt;B43,3,IF(B43=3,3,IF(B43&gt;1.34,2,1))))))</f>
        <v>3</v>
      </c>
      <c r="J43">
        <f>I43*2</f>
        <v>6</v>
      </c>
      <c r="K43">
        <f>IF(C43&gt;4.1,5,IF(C43=4.1,5,IF(3.84&lt;C43,4,IF(C43=3.84,4,IF(3.67&lt;C43,3,IF(C43=3.67,3,IF(3.29&lt;C43,2,IF(C43=3.29,2,1))))))))</f>
        <v>2</v>
      </c>
      <c r="L43">
        <f>K43*2</f>
        <v>4</v>
      </c>
      <c r="M43" s="83">
        <v>0</v>
      </c>
      <c r="N43">
        <f t="shared" si="0"/>
        <v>0</v>
      </c>
      <c r="O43">
        <f>IF(E43&gt;0.5,5,IF(E43=0.5,5,IF(0.4&lt;E43,4,IF(E43=0.4,4,IF(0.17&lt;E43,3,IF(E43=0.17,3,IF(0.1&lt;E43,2,IF(E43=0.1,2,1))))))))</f>
        <v>3</v>
      </c>
      <c r="P43">
        <f t="shared" si="1"/>
        <v>1.5</v>
      </c>
      <c r="Q43">
        <f>IF(F43&gt;0.35,5,IF(F43=0.35,5,IF(0.18&lt;F43,4,IF(F43=0.18,4,IF(0.08&lt;F43,3,IF(F43=0.08,3,IF(0.04&lt;F43,2,IF(F43=0.04,2,1))))))))</f>
        <v>2</v>
      </c>
      <c r="R43">
        <f t="shared" si="2"/>
        <v>1</v>
      </c>
      <c r="S43">
        <f>IF(G43&gt;0.5,5,IF(G43=0.5,5,IF(0.25&lt;G43,4,IF(G43=0.25,4,IF(0.09&lt;G43,3,IF(G43=0.09,3,IF(0.03&lt;G43,2,IF(G43=0.03,2,1))))))))</f>
        <v>2</v>
      </c>
      <c r="T43">
        <f t="shared" si="3"/>
        <v>1</v>
      </c>
      <c r="U43">
        <f>IF(H43&gt;0.25,5,IF(H43=0.25,5,IF(0.09&lt;H43,4,IF(H43=0.09,4,IF(0.06&lt;H43,3,IF(H43=0.06,3,IF(0.02&lt;H43,2,IF(H43=0.02,2,1))))))))</f>
        <v>1</v>
      </c>
      <c r="V43">
        <f t="shared" si="4"/>
        <v>0.5</v>
      </c>
      <c r="W43">
        <f t="shared" si="5"/>
        <v>14</v>
      </c>
    </row>
    <row r="44" spans="1:23" x14ac:dyDescent="0.35">
      <c r="A44" s="90" t="s">
        <v>291</v>
      </c>
      <c r="B44" s="83">
        <v>10</v>
      </c>
      <c r="C44" s="83">
        <v>4.3499999999999996</v>
      </c>
      <c r="D44" s="83">
        <v>5</v>
      </c>
      <c r="E44" s="87">
        <v>0.4</v>
      </c>
      <c r="F44" s="87">
        <v>0.4</v>
      </c>
      <c r="G44" s="87">
        <v>0.1</v>
      </c>
      <c r="H44" s="87">
        <v>0.1</v>
      </c>
      <c r="M44" s="86"/>
    </row>
    <row r="45" spans="1:23" x14ac:dyDescent="0.35">
      <c r="A45" s="82" t="s">
        <v>610</v>
      </c>
      <c r="B45" s="83">
        <v>10</v>
      </c>
      <c r="C45" s="83">
        <v>4.3499999999999996</v>
      </c>
      <c r="D45" s="83">
        <v>5</v>
      </c>
      <c r="E45" s="87">
        <v>0.4</v>
      </c>
      <c r="F45" s="87">
        <v>0.4</v>
      </c>
      <c r="G45" s="87">
        <v>0.1</v>
      </c>
      <c r="H45" s="87">
        <v>0.1</v>
      </c>
      <c r="I45">
        <f>IF(B45&gt;5.34,5,IF(B45=5.34,5,IF(3.34&lt;B45,4,IF(3&lt;B45,3,IF(B45=3,3,IF(B45&gt;1.34,2,1))))))</f>
        <v>5</v>
      </c>
      <c r="J45">
        <f>I45*2</f>
        <v>10</v>
      </c>
      <c r="K45">
        <f>IF(C45&gt;4.1,5,IF(C45=4.1,5,IF(3.84&lt;C45,4,IF(C45=3.84,4,IF(3.67&lt;C45,3,IF(C45=3.67,3,IF(3.29&lt;C45,2,IF(C45=3.29,2,1))))))))</f>
        <v>5</v>
      </c>
      <c r="L45">
        <f>K45*2</f>
        <v>10</v>
      </c>
      <c r="M45" s="83">
        <v>5</v>
      </c>
      <c r="N45">
        <f t="shared" si="0"/>
        <v>15</v>
      </c>
      <c r="O45">
        <f>IF(E45&gt;0.5,5,IF(E45=0.5,5,IF(0.4&lt;E45,4,IF(E45=0.4,4,IF(0.17&lt;E45,3,IF(E45=0.17,3,IF(0.1&lt;E45,2,IF(E45=0.1,2,1))))))))</f>
        <v>4</v>
      </c>
      <c r="P45">
        <f t="shared" si="1"/>
        <v>2</v>
      </c>
      <c r="Q45">
        <f>IF(F45&gt;0.35,5,IF(F45=0.35,5,IF(0.18&lt;F45,4,IF(F45=0.18,4,IF(0.08&lt;F45,3,IF(F45=0.08,3,IF(0.04&lt;F45,2,IF(F45=0.04,2,1))))))))</f>
        <v>5</v>
      </c>
      <c r="R45">
        <f t="shared" si="2"/>
        <v>2.5</v>
      </c>
      <c r="S45">
        <f>IF(G45&gt;0.5,5,IF(G45=0.5,5,IF(0.25&lt;G45,4,IF(G45=0.25,4,IF(0.09&lt;G45,3,IF(G45=0.09,3,IF(0.03&lt;G45,2,IF(G45=0.03,2,1))))))))</f>
        <v>3</v>
      </c>
      <c r="T45">
        <f t="shared" si="3"/>
        <v>1.5</v>
      </c>
      <c r="U45">
        <f>IF(H45&gt;0.25,5,IF(H45=0.25,5,IF(0.09&lt;H45,4,IF(H45=0.09,4,IF(0.06&lt;H45,3,IF(H45=0.06,3,IF(0.02&lt;H45,2,IF(H45=0.02,2,1))))))))</f>
        <v>4</v>
      </c>
      <c r="V45">
        <f t="shared" si="4"/>
        <v>2</v>
      </c>
      <c r="W45">
        <f t="shared" si="5"/>
        <v>43</v>
      </c>
    </row>
    <row r="46" spans="1:23" x14ac:dyDescent="0.35">
      <c r="A46" s="81" t="s">
        <v>293</v>
      </c>
      <c r="B46" s="83">
        <v>4</v>
      </c>
      <c r="C46" s="83">
        <v>4.16</v>
      </c>
      <c r="D46" s="83">
        <v>4</v>
      </c>
      <c r="E46" s="87">
        <v>0.5</v>
      </c>
      <c r="F46" s="87">
        <v>0.4</v>
      </c>
      <c r="G46" s="87">
        <v>0.1</v>
      </c>
      <c r="H46" s="87">
        <v>0.06</v>
      </c>
      <c r="M46" s="86"/>
    </row>
    <row r="47" spans="1:23" x14ac:dyDescent="0.35">
      <c r="A47" s="82" t="s">
        <v>610</v>
      </c>
      <c r="B47" s="83">
        <v>4</v>
      </c>
      <c r="C47" s="83">
        <v>4.16</v>
      </c>
      <c r="D47" s="83">
        <v>4</v>
      </c>
      <c r="E47" s="87">
        <v>0.5</v>
      </c>
      <c r="F47" s="87">
        <v>0.4</v>
      </c>
      <c r="G47" s="87">
        <v>0.1</v>
      </c>
      <c r="H47" s="87">
        <v>0.06</v>
      </c>
      <c r="I47">
        <f>IF(B47&gt;5.34,5,IF(B47=5.34,5,IF(3.34&lt;B47,4,IF(3&lt;B47,3,IF(B47=3,3,IF(B47&gt;1.34,2,1))))))</f>
        <v>4</v>
      </c>
      <c r="J47">
        <f>I47*2</f>
        <v>8</v>
      </c>
      <c r="K47">
        <f>IF(C47&gt;4.1,5,IF(C47=4.1,5,IF(3.84&lt;C47,4,IF(C47=3.84,4,IF(3.67&lt;C47,3,IF(C47=3.67,3,IF(3.29&lt;C47,2,IF(C47=3.29,2,1))))))))</f>
        <v>5</v>
      </c>
      <c r="L47">
        <f>K47*2</f>
        <v>10</v>
      </c>
      <c r="M47" s="83">
        <v>4</v>
      </c>
      <c r="N47">
        <f t="shared" si="0"/>
        <v>12</v>
      </c>
      <c r="O47">
        <f>IF(E47&gt;0.5,5,IF(E47=0.5,5,IF(0.4&lt;E47,4,IF(E47=0.4,4,IF(0.17&lt;E47,3,IF(E47=0.17,3,IF(0.1&lt;E47,2,IF(E47=0.1,2,1))))))))</f>
        <v>5</v>
      </c>
      <c r="P47">
        <f t="shared" si="1"/>
        <v>2.5</v>
      </c>
      <c r="Q47">
        <f>IF(F47&gt;0.35,5,IF(F47=0.35,5,IF(0.18&lt;F47,4,IF(F47=0.18,4,IF(0.08&lt;F47,3,IF(F47=0.08,3,IF(0.04&lt;F47,2,IF(F47=0.04,2,1))))))))</f>
        <v>5</v>
      </c>
      <c r="R47">
        <f t="shared" si="2"/>
        <v>2.5</v>
      </c>
      <c r="S47">
        <f>IF(G47&gt;0.5,5,IF(G47=0.5,5,IF(0.25&lt;G47,4,IF(G47=0.25,4,IF(0.09&lt;G47,3,IF(G47=0.09,3,IF(0.03&lt;G47,2,IF(G47=0.03,2,1))))))))</f>
        <v>3</v>
      </c>
      <c r="T47">
        <f t="shared" si="3"/>
        <v>1.5</v>
      </c>
      <c r="U47">
        <f>IF(H47&gt;0.25,5,IF(H47=0.25,5,IF(0.09&lt;H47,4,IF(H47=0.09,4,IF(0.06&lt;H47,3,IF(H47=0.06,3,IF(0.02&lt;H47,2,IF(H47=0.02,2,1))))))))</f>
        <v>3</v>
      </c>
      <c r="V47">
        <f t="shared" si="4"/>
        <v>1.5</v>
      </c>
      <c r="W47">
        <f t="shared" si="5"/>
        <v>38</v>
      </c>
    </row>
    <row r="48" spans="1:23" x14ac:dyDescent="0.35">
      <c r="A48" s="81" t="s">
        <v>294</v>
      </c>
      <c r="B48" s="83">
        <v>9.5</v>
      </c>
      <c r="C48" s="83">
        <v>8.1</v>
      </c>
      <c r="D48" s="83">
        <v>8</v>
      </c>
      <c r="E48" s="87">
        <v>0.8</v>
      </c>
      <c r="F48" s="87">
        <v>0.3</v>
      </c>
      <c r="G48" s="87">
        <v>0.1</v>
      </c>
      <c r="H48" s="87">
        <v>0.02</v>
      </c>
      <c r="M48" s="86"/>
    </row>
    <row r="49" spans="1:24" x14ac:dyDescent="0.35">
      <c r="A49" s="82" t="s">
        <v>610</v>
      </c>
      <c r="B49" s="83">
        <v>5.5</v>
      </c>
      <c r="C49" s="83">
        <v>4.05</v>
      </c>
      <c r="D49" s="83">
        <v>4</v>
      </c>
      <c r="E49" s="87">
        <v>0.4</v>
      </c>
      <c r="F49" s="87">
        <v>0.15</v>
      </c>
      <c r="G49" s="87">
        <v>0.05</v>
      </c>
      <c r="H49" s="87">
        <v>0.01</v>
      </c>
      <c r="I49">
        <f>IF(B49&gt;5.34,5,IF(B49=5.34,5,IF(3.34&lt;B49,4,IF(3&lt;B49,3,IF(B49=3,3,IF(B49&gt;1.34,2,1))))))</f>
        <v>5</v>
      </c>
      <c r="J49">
        <f t="shared" ref="J49:J50" si="12">I49*2</f>
        <v>10</v>
      </c>
      <c r="K49">
        <f>IF(C49&gt;4.1,5,IF(C49=4.1,5,IF(3.84&lt;C49,4,IF(C49=3.84,4,IF(3.67&lt;C49,3,IF(C49=3.67,3,IF(3.29&lt;C49,2,IF(C49=3.29,2,1))))))))</f>
        <v>4</v>
      </c>
      <c r="L49">
        <f t="shared" ref="L49:L50" si="13">K49*2</f>
        <v>8</v>
      </c>
      <c r="M49" s="83">
        <v>4</v>
      </c>
      <c r="N49">
        <f t="shared" si="0"/>
        <v>12</v>
      </c>
      <c r="O49">
        <f>IF(E49&gt;0.5,5,IF(E49=0.5,5,IF(0.4&lt;E49,4,IF(E49=0.4,4,IF(0.17&lt;E49,3,IF(E49=0.17,3,IF(0.1&lt;E49,2,IF(E49=0.1,2,1))))))))</f>
        <v>4</v>
      </c>
      <c r="P49">
        <f t="shared" si="1"/>
        <v>2</v>
      </c>
      <c r="Q49">
        <f>IF(F49&gt;0.35,5,IF(F49=0.35,5,IF(0.18&lt;F49,4,IF(F49=0.18,4,IF(0.08&lt;F49,3,IF(F49=0.08,3,IF(0.04&lt;F49,2,IF(F49=0.04,2,1))))))))</f>
        <v>3</v>
      </c>
      <c r="R49">
        <f t="shared" si="2"/>
        <v>1.5</v>
      </c>
      <c r="S49">
        <f>IF(G49&gt;0.5,5,IF(G49=0.5,5,IF(0.25&lt;G49,4,IF(G49=0.25,4,IF(0.09&lt;G49,3,IF(G49=0.09,3,IF(0.03&lt;G49,2,IF(G49=0.03,2,1))))))))</f>
        <v>2</v>
      </c>
      <c r="T49">
        <f t="shared" si="3"/>
        <v>1</v>
      </c>
      <c r="U49">
        <f>IF(H49&gt;0.25,5,IF(H49=0.25,5,IF(0.09&lt;H49,4,IF(H49=0.09,4,IF(0.06&lt;H49,3,IF(H49=0.06,3,IF(0.02&lt;H49,2,IF(H49=0.02,2,1))))))))</f>
        <v>1</v>
      </c>
      <c r="V49">
        <f t="shared" si="4"/>
        <v>0.5</v>
      </c>
      <c r="W49">
        <f t="shared" si="5"/>
        <v>35</v>
      </c>
    </row>
    <row r="50" spans="1:24" x14ac:dyDescent="0.35">
      <c r="A50" s="82" t="s">
        <v>613</v>
      </c>
      <c r="B50" s="83">
        <v>4</v>
      </c>
      <c r="C50" s="83">
        <v>4.05</v>
      </c>
      <c r="D50" s="83">
        <v>4</v>
      </c>
      <c r="E50" s="87">
        <v>0.4</v>
      </c>
      <c r="F50" s="87">
        <v>0.15</v>
      </c>
      <c r="G50" s="87">
        <v>0.05</v>
      </c>
      <c r="H50" s="87">
        <v>0.01</v>
      </c>
      <c r="I50">
        <f>IF(B50&gt;5.34,5,IF(B50=5.34,5,IF(3.34&lt;B50,4,IF(3&lt;B50,3,IF(B50=3,3,IF(B50&gt;1.34,2,1))))))</f>
        <v>4</v>
      </c>
      <c r="J50">
        <f t="shared" si="12"/>
        <v>8</v>
      </c>
      <c r="K50">
        <f>IF(C50&gt;4.1,5,IF(C50=4.1,5,IF(3.84&lt;C50,4,IF(C50=3.84,4,IF(3.67&lt;C50,3,IF(C50=3.67,3,IF(3.29&lt;C50,2,IF(C50=3.29,2,1))))))))</f>
        <v>4</v>
      </c>
      <c r="L50">
        <f t="shared" si="13"/>
        <v>8</v>
      </c>
      <c r="M50" s="83">
        <v>4</v>
      </c>
      <c r="N50">
        <f t="shared" si="0"/>
        <v>12</v>
      </c>
      <c r="O50">
        <f>IF(E50&gt;0.5,5,IF(E50=0.5,5,IF(0.4&lt;E50,4,IF(E50=0.4,4,IF(0.17&lt;E50,3,IF(E50=0.17,3,IF(0.1&lt;E50,2,IF(E50=0.1,2,1))))))))</f>
        <v>4</v>
      </c>
      <c r="P50">
        <f t="shared" si="1"/>
        <v>2</v>
      </c>
      <c r="Q50">
        <f>IF(F50&gt;0.35,5,IF(F50=0.35,5,IF(0.18&lt;F50,4,IF(F50=0.18,4,IF(0.08&lt;F50,3,IF(F50=0.08,3,IF(0.04&lt;F50,2,IF(F50=0.04,2,1))))))))</f>
        <v>3</v>
      </c>
      <c r="R50">
        <f t="shared" si="2"/>
        <v>1.5</v>
      </c>
      <c r="S50">
        <f>IF(G50&gt;0.5,5,IF(G50=0.5,5,IF(0.25&lt;G50,4,IF(G50=0.25,4,IF(0.09&lt;G50,3,IF(G50=0.09,3,IF(0.03&lt;G50,2,IF(G50=0.03,2,1))))))))</f>
        <v>2</v>
      </c>
      <c r="T50">
        <f t="shared" si="3"/>
        <v>1</v>
      </c>
      <c r="U50">
        <f>IF(H50&gt;0.25,5,IF(H50=0.25,5,IF(0.09&lt;H50,4,IF(H50=0.09,4,IF(0.06&lt;H50,3,IF(H50=0.06,3,IF(0.02&lt;H50,2,IF(H50=0.02,2,1))))))))</f>
        <v>1</v>
      </c>
      <c r="V50">
        <f t="shared" si="4"/>
        <v>0.5</v>
      </c>
      <c r="W50">
        <f t="shared" si="5"/>
        <v>33</v>
      </c>
    </row>
    <row r="51" spans="1:24" x14ac:dyDescent="0.35">
      <c r="A51" s="81" t="s">
        <v>300</v>
      </c>
      <c r="B51" s="83">
        <v>10</v>
      </c>
      <c r="C51" s="83">
        <v>4.0599999999999996</v>
      </c>
      <c r="D51" s="83">
        <v>4</v>
      </c>
      <c r="E51" s="87">
        <v>0.45</v>
      </c>
      <c r="F51" s="87">
        <v>0.15</v>
      </c>
      <c r="G51" s="87">
        <v>0.05</v>
      </c>
      <c r="H51" s="87">
        <v>0.03</v>
      </c>
      <c r="M51" s="86"/>
    </row>
    <row r="52" spans="1:24" x14ac:dyDescent="0.35">
      <c r="A52" s="82" t="s">
        <v>613</v>
      </c>
      <c r="B52" s="83">
        <v>10</v>
      </c>
      <c r="C52" s="83">
        <v>4.0599999999999996</v>
      </c>
      <c r="D52" s="83">
        <v>4</v>
      </c>
      <c r="E52" s="87">
        <v>0.45</v>
      </c>
      <c r="F52" s="87">
        <v>0.15</v>
      </c>
      <c r="G52" s="87">
        <v>0.05</v>
      </c>
      <c r="H52" s="87">
        <v>0.03</v>
      </c>
      <c r="I52">
        <f>IF(B52&gt;5.34,5,IF(B52=5.34,5,IF(3.34&lt;B52,4,IF(3&lt;B52,3,IF(B52=3,3,IF(B52&gt;1.34,2,1))))))</f>
        <v>5</v>
      </c>
      <c r="J52">
        <f>I52*2</f>
        <v>10</v>
      </c>
      <c r="K52">
        <f>IF(C52&gt;4.1,5,IF(C52=4.1,5,IF(3.84&lt;C52,4,IF(C52=3.84,4,IF(3.67&lt;C52,3,IF(C52=3.67,3,IF(3.29&lt;C52,2,IF(C52=3.29,2,1))))))))</f>
        <v>4</v>
      </c>
      <c r="L52">
        <f>K52*2</f>
        <v>8</v>
      </c>
      <c r="M52" s="83">
        <v>4</v>
      </c>
      <c r="N52">
        <f t="shared" si="0"/>
        <v>12</v>
      </c>
      <c r="O52">
        <f>IF(E52&gt;0.5,5,IF(E52=0.5,5,IF(0.4&lt;E52,4,IF(E52=0.4,4,IF(0.17&lt;E52,3,IF(E52=0.17,3,IF(0.1&lt;E52,2,IF(E52=0.1,2,1))))))))</f>
        <v>4</v>
      </c>
      <c r="P52">
        <f t="shared" si="1"/>
        <v>2</v>
      </c>
      <c r="Q52">
        <f>IF(F52&gt;0.35,5,IF(F52=0.35,5,IF(0.18&lt;F52,4,IF(F52=0.18,4,IF(0.08&lt;F52,3,IF(F52=0.08,3,IF(0.04&lt;F52,2,IF(F52=0.04,2,1))))))))</f>
        <v>3</v>
      </c>
      <c r="R52">
        <f t="shared" si="2"/>
        <v>1.5</v>
      </c>
      <c r="S52">
        <f>IF(G52&gt;0.5,5,IF(G52=0.5,5,IF(0.25&lt;G52,4,IF(G52=0.25,4,IF(0.09&lt;G52,3,IF(G52=0.09,3,IF(0.03&lt;G52,2,IF(G52=0.03,2,1))))))))</f>
        <v>2</v>
      </c>
      <c r="T52">
        <f t="shared" si="3"/>
        <v>1</v>
      </c>
      <c r="U52">
        <f>IF(H52&gt;0.25,5,IF(H52=0.25,5,IF(0.09&lt;H52,4,IF(H52=0.09,4,IF(0.06&lt;H52,3,IF(H52=0.06,3,IF(0.02&lt;H52,2,IF(H52=0.02,2,1))))))))</f>
        <v>2</v>
      </c>
      <c r="V52">
        <f t="shared" si="4"/>
        <v>1</v>
      </c>
      <c r="W52">
        <f t="shared" si="5"/>
        <v>35.5</v>
      </c>
    </row>
    <row r="53" spans="1:24" x14ac:dyDescent="0.35">
      <c r="A53" s="89" t="s">
        <v>302</v>
      </c>
      <c r="B53" s="83">
        <v>4</v>
      </c>
      <c r="C53" s="83">
        <v>3.6</v>
      </c>
      <c r="D53" s="83">
        <v>0</v>
      </c>
      <c r="E53" s="87">
        <v>0.45</v>
      </c>
      <c r="F53" s="87">
        <v>0.43</v>
      </c>
      <c r="G53" s="87">
        <v>0.06</v>
      </c>
      <c r="H53" s="87">
        <v>0.02</v>
      </c>
      <c r="M53" s="86"/>
      <c r="X53" t="s">
        <v>795</v>
      </c>
    </row>
    <row r="54" spans="1:24" x14ac:dyDescent="0.35">
      <c r="A54" s="82" t="s">
        <v>610</v>
      </c>
      <c r="B54" s="83">
        <v>4</v>
      </c>
      <c r="C54" s="83">
        <v>3.6</v>
      </c>
      <c r="D54" s="83">
        <v>0</v>
      </c>
      <c r="E54" s="87">
        <v>0.45</v>
      </c>
      <c r="F54" s="87">
        <v>0.43</v>
      </c>
      <c r="G54" s="87">
        <v>0.06</v>
      </c>
      <c r="H54" s="87">
        <v>0.02</v>
      </c>
      <c r="I54">
        <f>IF(B54&gt;5.34,5,IF(B54=5.34,5,IF(3.34&lt;B54,4,IF(3&lt;B54,3,IF(B54=3,3,IF(B54&gt;1.34,2,1))))))</f>
        <v>4</v>
      </c>
      <c r="J54">
        <f>I54*2</f>
        <v>8</v>
      </c>
      <c r="K54">
        <f>IF(C54&gt;4.1,5,IF(C54=4.1,5,IF(3.84&lt;C54,4,IF(C54=3.84,4,IF(3.67&lt;C54,3,IF(C54=3.67,3,IF(3.29&lt;C54,2,IF(C54=3.29,2,1))))))))</f>
        <v>2</v>
      </c>
      <c r="L54">
        <f>K54*2</f>
        <v>4</v>
      </c>
      <c r="M54" s="83">
        <v>0</v>
      </c>
      <c r="N54">
        <f t="shared" si="0"/>
        <v>0</v>
      </c>
      <c r="O54">
        <f>IF(E54&gt;0.5,5,IF(E54=0.5,5,IF(0.4&lt;E54,4,IF(E54=0.4,4,IF(0.17&lt;E54,3,IF(E54=0.17,3,IF(0.1&lt;E54,2,IF(E54=0.1,2,1))))))))</f>
        <v>4</v>
      </c>
      <c r="P54">
        <f t="shared" si="1"/>
        <v>2</v>
      </c>
      <c r="Q54">
        <f>IF(F54&gt;0.35,5,IF(F54=0.35,5,IF(0.18&lt;F54,4,IF(F54=0.18,4,IF(0.08&lt;F54,3,IF(F54=0.08,3,IF(0.04&lt;F54,2,IF(F54=0.04,2,1))))))))</f>
        <v>5</v>
      </c>
      <c r="R54">
        <f t="shared" si="2"/>
        <v>2.5</v>
      </c>
      <c r="S54">
        <f>IF(G54&gt;0.5,5,IF(G54=0.5,5,IF(0.25&lt;G54,4,IF(G54=0.25,4,IF(0.09&lt;G54,3,IF(G54=0.09,3,IF(0.03&lt;G54,2,IF(G54=0.03,2,1))))))))</f>
        <v>2</v>
      </c>
      <c r="T54">
        <f t="shared" si="3"/>
        <v>1</v>
      </c>
      <c r="U54">
        <f>IF(H54&gt;0.25,5,IF(H54=0.25,5,IF(0.09&lt;H54,4,IF(H54=0.09,4,IF(0.06&lt;H54,3,IF(H54=0.06,3,IF(0.02&lt;H54,2,IF(H54=0.02,2,1))))))))</f>
        <v>2</v>
      </c>
      <c r="V54">
        <f t="shared" si="4"/>
        <v>1</v>
      </c>
      <c r="W54">
        <f t="shared" si="5"/>
        <v>18.5</v>
      </c>
    </row>
    <row r="55" spans="1:24" x14ac:dyDescent="0.35">
      <c r="A55" s="30" t="s">
        <v>304</v>
      </c>
      <c r="B55" s="83">
        <v>9.1</v>
      </c>
      <c r="C55" s="83">
        <v>14.45</v>
      </c>
      <c r="D55" s="83">
        <v>11</v>
      </c>
      <c r="E55" s="87">
        <v>1.56</v>
      </c>
      <c r="F55" s="87">
        <v>0.65</v>
      </c>
      <c r="G55" s="87">
        <v>0.72000000000000008</v>
      </c>
      <c r="H55" s="87">
        <v>0.20000000000000004</v>
      </c>
      <c r="M55" s="85"/>
    </row>
    <row r="56" spans="1:24" x14ac:dyDescent="0.35">
      <c r="A56" s="81" t="s">
        <v>305</v>
      </c>
      <c r="B56" s="83">
        <v>1.1000000000000001</v>
      </c>
      <c r="C56" s="83">
        <v>3.26</v>
      </c>
      <c r="D56" s="83">
        <v>1</v>
      </c>
      <c r="E56" s="87">
        <v>0.5</v>
      </c>
      <c r="F56" s="87">
        <v>0.1</v>
      </c>
      <c r="G56" s="87">
        <v>0.4</v>
      </c>
      <c r="H56" s="87">
        <v>0.05</v>
      </c>
      <c r="M56" s="86"/>
    </row>
    <row r="57" spans="1:24" x14ac:dyDescent="0.35">
      <c r="A57" s="82" t="s">
        <v>64</v>
      </c>
      <c r="B57" s="83">
        <v>1.1000000000000001</v>
      </c>
      <c r="C57" s="83">
        <v>3.26</v>
      </c>
      <c r="D57" s="83">
        <v>1</v>
      </c>
      <c r="E57" s="87">
        <v>0.5</v>
      </c>
      <c r="F57" s="87">
        <v>0.1</v>
      </c>
      <c r="G57" s="87">
        <v>0.4</v>
      </c>
      <c r="H57" s="87">
        <v>0.05</v>
      </c>
      <c r="I57">
        <f>IF(B57&gt;5.34,5,IF(B57=5.34,5,IF(3.34&lt;B57,4,IF(3&lt;B57,3,IF(B57=3,3,IF(B57&gt;1.34,2,1))))))</f>
        <v>1</v>
      </c>
      <c r="J57">
        <f>I57*2</f>
        <v>2</v>
      </c>
      <c r="K57">
        <f>IF(C57&gt;4.1,5,IF(C57=4.1,5,IF(3.84&lt;C57,4,IF(C57=3.84,4,IF(3.67&lt;C57,3,IF(C57=3.67,3,IF(3.29&lt;C57,2,IF(C57=3.29,2,1))))))))</f>
        <v>1</v>
      </c>
      <c r="L57">
        <f>K57*2</f>
        <v>2</v>
      </c>
      <c r="M57" s="83">
        <v>1</v>
      </c>
      <c r="N57">
        <f t="shared" si="0"/>
        <v>3</v>
      </c>
      <c r="O57">
        <f>IF(E57&gt;0.5,5,IF(E57=0.5,5,IF(0.4&lt;E57,4,IF(E57=0.4,4,IF(0.17&lt;E57,3,IF(E57=0.17,3,IF(0.1&lt;E57,2,IF(E57=0.1,2,1))))))))</f>
        <v>5</v>
      </c>
      <c r="P57">
        <f t="shared" si="1"/>
        <v>2.5</v>
      </c>
      <c r="Q57">
        <f>IF(F57&gt;0.35,5,IF(F57=0.35,5,IF(0.18&lt;F57,4,IF(F57=0.18,4,IF(0.08&lt;F57,3,IF(F57=0.08,3,IF(0.04&lt;F57,2,IF(F57=0.04,2,1))))))))</f>
        <v>3</v>
      </c>
      <c r="R57">
        <f t="shared" si="2"/>
        <v>1.5</v>
      </c>
      <c r="S57">
        <f>IF(G57&gt;0.5,5,IF(G57=0.5,5,IF(0.25&lt;G57,4,IF(G57=0.25,4,IF(0.09&lt;G57,3,IF(G57=0.09,3,IF(0.03&lt;G57,2,IF(G57=0.03,2,1))))))))</f>
        <v>4</v>
      </c>
      <c r="T57">
        <f t="shared" si="3"/>
        <v>2</v>
      </c>
      <c r="U57">
        <f>IF(H57&gt;0.25,5,IF(H57=0.25,5,IF(0.09&lt;H57,4,IF(H57=0.09,4,IF(0.06&lt;H57,3,IF(H57=0.06,3,IF(0.02&lt;H57,2,IF(H57=0.02,2,1))))))))</f>
        <v>2</v>
      </c>
      <c r="V57">
        <f t="shared" si="4"/>
        <v>1</v>
      </c>
      <c r="W57">
        <f t="shared" si="5"/>
        <v>14</v>
      </c>
    </row>
    <row r="58" spans="1:24" x14ac:dyDescent="0.35">
      <c r="A58" s="81" t="s">
        <v>310</v>
      </c>
      <c r="B58" s="83">
        <v>3</v>
      </c>
      <c r="C58" s="83">
        <v>3.5</v>
      </c>
      <c r="D58" s="83">
        <v>0</v>
      </c>
      <c r="E58" s="87">
        <v>0.16</v>
      </c>
      <c r="F58" s="87">
        <v>0.1</v>
      </c>
      <c r="G58" s="87">
        <v>0.2</v>
      </c>
      <c r="H58" s="87">
        <v>0.1</v>
      </c>
      <c r="M58" s="86"/>
    </row>
    <row r="59" spans="1:24" x14ac:dyDescent="0.35">
      <c r="A59" s="82" t="s">
        <v>619</v>
      </c>
      <c r="B59" s="83">
        <v>3</v>
      </c>
      <c r="C59" s="83">
        <v>3.5</v>
      </c>
      <c r="D59" s="83">
        <v>0</v>
      </c>
      <c r="E59" s="87">
        <v>0.16</v>
      </c>
      <c r="F59" s="87">
        <v>0.1</v>
      </c>
      <c r="G59" s="87">
        <v>0.2</v>
      </c>
      <c r="H59" s="87">
        <v>0.1</v>
      </c>
      <c r="I59">
        <f>IF(B59&gt;5.34,5,IF(B59=5.34,5,IF(3.34&lt;B59,4,IF(3&lt;B59,3,IF(B59=3,3,IF(B59&gt;1.34,2,1))))))</f>
        <v>3</v>
      </c>
      <c r="J59">
        <f>I59*2</f>
        <v>6</v>
      </c>
      <c r="K59">
        <f>IF(C59&gt;4.1,5,IF(C59=4.1,5,IF(3.84&lt;C59,4,IF(C59=3.84,4,IF(3.67&lt;C59,3,IF(C59=3.67,3,IF(3.29&lt;C59,2,IF(C59=3.29,2,1))))))))</f>
        <v>2</v>
      </c>
      <c r="L59">
        <f>K59*2</f>
        <v>4</v>
      </c>
      <c r="M59" s="83">
        <v>0</v>
      </c>
      <c r="N59">
        <f t="shared" si="0"/>
        <v>0</v>
      </c>
      <c r="O59">
        <f>IF(E59&gt;0.5,5,IF(E59=0.5,5,IF(0.4&lt;E59,4,IF(E59=0.4,4,IF(0.17&lt;E59,3,IF(E59=0.17,3,IF(0.1&lt;E59,2,IF(E59=0.1,2,1))))))))</f>
        <v>2</v>
      </c>
      <c r="P59">
        <f t="shared" si="1"/>
        <v>1</v>
      </c>
      <c r="Q59">
        <f>IF(F59&gt;0.35,5,IF(F59=0.35,5,IF(0.18&lt;F59,4,IF(F59=0.18,4,IF(0.08&lt;F59,3,IF(F59=0.08,3,IF(0.04&lt;F59,2,IF(F59=0.04,2,1))))))))</f>
        <v>3</v>
      </c>
      <c r="R59">
        <f t="shared" si="2"/>
        <v>1.5</v>
      </c>
      <c r="S59">
        <f>IF(G59&gt;0.5,5,IF(G59=0.5,5,IF(0.25&lt;G59,4,IF(G59=0.25,4,IF(0.09&lt;G59,3,IF(G59=0.09,3,IF(0.03&lt;G59,2,IF(G59=0.03,2,1))))))))</f>
        <v>3</v>
      </c>
      <c r="T59">
        <f t="shared" si="3"/>
        <v>1.5</v>
      </c>
      <c r="U59">
        <f>IF(H59&gt;0.25,5,IF(H59=0.25,5,IF(0.09&lt;H59,4,IF(H59=0.09,4,IF(0.06&lt;H59,3,IF(H59=0.06,3,IF(0.02&lt;H59,2,IF(H59=0.02,2,1))))))))</f>
        <v>4</v>
      </c>
      <c r="V59">
        <f t="shared" si="4"/>
        <v>2</v>
      </c>
      <c r="W59">
        <f t="shared" si="5"/>
        <v>16</v>
      </c>
    </row>
    <row r="60" spans="1:24" x14ac:dyDescent="0.35">
      <c r="A60" s="81" t="s">
        <v>311</v>
      </c>
      <c r="B60" s="83"/>
      <c r="C60" s="83">
        <v>3.75</v>
      </c>
      <c r="D60" s="83">
        <v>2</v>
      </c>
      <c r="E60" s="87">
        <v>0.05</v>
      </c>
      <c r="F60" s="87">
        <v>0.1</v>
      </c>
      <c r="G60" s="87">
        <v>0.01</v>
      </c>
      <c r="H60" s="87">
        <v>0.03</v>
      </c>
      <c r="M60" s="86"/>
    </row>
    <row r="61" spans="1:24" x14ac:dyDescent="0.35">
      <c r="A61" s="82" t="s">
        <v>611</v>
      </c>
      <c r="B61" s="83"/>
      <c r="C61" s="83">
        <v>3.75</v>
      </c>
      <c r="D61" s="83">
        <v>2</v>
      </c>
      <c r="E61" s="87">
        <v>0.05</v>
      </c>
      <c r="F61" s="87">
        <v>0.1</v>
      </c>
      <c r="G61" s="87">
        <v>0.01</v>
      </c>
      <c r="H61" s="87">
        <v>0.03</v>
      </c>
      <c r="I61">
        <f>IF(B61&gt;5.34,5,IF(B61=5.34,5,IF(3.34&lt;B61,4,IF(3&lt;B61,3,IF(B61=3,3,IF(B61&gt;1.34,2,1))))))</f>
        <v>1</v>
      </c>
      <c r="J61">
        <f>I61*2</f>
        <v>2</v>
      </c>
      <c r="K61">
        <f>IF(C61&gt;4.1,5,IF(C61=4.1,5,IF(3.84&lt;C61,4,IF(C61=3.84,4,IF(3.67&lt;C61,3,IF(C61=3.67,3,IF(3.29&lt;C61,2,IF(C61=3.29,2,1))))))))</f>
        <v>3</v>
      </c>
      <c r="L61">
        <f>K61*2</f>
        <v>6</v>
      </c>
      <c r="M61" s="83">
        <v>2</v>
      </c>
      <c r="N61">
        <f t="shared" si="0"/>
        <v>6</v>
      </c>
      <c r="O61">
        <f>IF(E61&gt;0.5,5,IF(E61=0.5,5,IF(0.4&lt;E61,4,IF(E61=0.4,4,IF(0.17&lt;E61,3,IF(E61=0.17,3,IF(0.1&lt;E61,2,IF(E61=0.1,2,1))))))))</f>
        <v>1</v>
      </c>
      <c r="P61">
        <f t="shared" si="1"/>
        <v>0.5</v>
      </c>
      <c r="Q61">
        <f>IF(F61&gt;0.35,5,IF(F61=0.35,5,IF(0.18&lt;F61,4,IF(F61=0.18,4,IF(0.08&lt;F61,3,IF(F61=0.08,3,IF(0.04&lt;F61,2,IF(F61=0.04,2,1))))))))</f>
        <v>3</v>
      </c>
      <c r="R61">
        <f t="shared" si="2"/>
        <v>1.5</v>
      </c>
      <c r="S61">
        <f>IF(G61&gt;0.5,5,IF(G61=0.5,5,IF(0.25&lt;G61,4,IF(G61=0.25,4,IF(0.09&lt;G61,3,IF(G61=0.09,3,IF(0.03&lt;G61,2,IF(G61=0.03,2,1))))))))</f>
        <v>1</v>
      </c>
      <c r="T61">
        <f t="shared" si="3"/>
        <v>0.5</v>
      </c>
      <c r="U61">
        <f>IF(H61&gt;0.25,5,IF(H61=0.25,5,IF(0.09&lt;H61,4,IF(H61=0.09,4,IF(0.06&lt;H61,3,IF(H61=0.06,3,IF(0.02&lt;H61,2,IF(H61=0.02,2,1))))))))</f>
        <v>2</v>
      </c>
      <c r="V61">
        <f t="shared" si="4"/>
        <v>1</v>
      </c>
      <c r="W61">
        <f t="shared" si="5"/>
        <v>17.5</v>
      </c>
    </row>
    <row r="62" spans="1:24" x14ac:dyDescent="0.35">
      <c r="A62" s="81" t="s">
        <v>313</v>
      </c>
      <c r="B62" s="83">
        <v>3</v>
      </c>
      <c r="C62" s="83">
        <v>3.94</v>
      </c>
      <c r="D62" s="83">
        <v>3</v>
      </c>
      <c r="E62" s="87">
        <v>0.05</v>
      </c>
      <c r="F62" s="87">
        <v>0.05</v>
      </c>
      <c r="G62" s="87">
        <v>0.01</v>
      </c>
      <c r="H62" s="87">
        <v>0.01</v>
      </c>
      <c r="M62" s="86"/>
    </row>
    <row r="63" spans="1:24" x14ac:dyDescent="0.35">
      <c r="A63" s="82" t="s">
        <v>65</v>
      </c>
      <c r="B63" s="83">
        <v>3</v>
      </c>
      <c r="C63" s="83">
        <v>3.94</v>
      </c>
      <c r="D63" s="83">
        <v>3</v>
      </c>
      <c r="E63" s="87">
        <v>0.05</v>
      </c>
      <c r="F63" s="87">
        <v>0.05</v>
      </c>
      <c r="G63" s="87">
        <v>0.01</v>
      </c>
      <c r="H63" s="87">
        <v>0.01</v>
      </c>
      <c r="I63">
        <f>IF(B63&gt;5.34,5,IF(B63=5.34,5,IF(3.34&lt;B63,4,IF(3&lt;B63,3,IF(B63=3,3,IF(B63&gt;1.34,2,1))))))</f>
        <v>3</v>
      </c>
      <c r="J63">
        <f>I63*2</f>
        <v>6</v>
      </c>
      <c r="K63">
        <f>IF(C63&gt;4.1,5,IF(C63=4.1,5,IF(3.84&lt;C63,4,IF(C63=3.84,4,IF(3.67&lt;C63,3,IF(C63=3.67,3,IF(3.29&lt;C63,2,IF(C63=3.29,2,1))))))))</f>
        <v>4</v>
      </c>
      <c r="L63">
        <f>K63*2</f>
        <v>8</v>
      </c>
      <c r="M63" s="83">
        <v>3</v>
      </c>
      <c r="N63">
        <f t="shared" si="0"/>
        <v>9</v>
      </c>
      <c r="O63">
        <f>IF(E63&gt;0.5,5,IF(E63=0.5,5,IF(0.4&lt;E63,4,IF(E63=0.4,4,IF(0.17&lt;E63,3,IF(E63=0.17,3,IF(0.1&lt;E63,2,IF(E63=0.1,2,1))))))))</f>
        <v>1</v>
      </c>
      <c r="P63">
        <f t="shared" si="1"/>
        <v>0.5</v>
      </c>
      <c r="Q63">
        <f>IF(F63&gt;0.35,5,IF(F63=0.35,5,IF(0.18&lt;F63,4,IF(F63=0.18,4,IF(0.08&lt;F63,3,IF(F63=0.08,3,IF(0.04&lt;F63,2,IF(F63=0.04,2,1))))))))</f>
        <v>2</v>
      </c>
      <c r="R63">
        <f t="shared" si="2"/>
        <v>1</v>
      </c>
      <c r="S63">
        <f>IF(G63&gt;0.5,5,IF(G63=0.5,5,IF(0.25&lt;G63,4,IF(G63=0.25,4,IF(0.09&lt;G63,3,IF(G63=0.09,3,IF(0.03&lt;G63,2,IF(G63=0.03,2,1))))))))</f>
        <v>1</v>
      </c>
      <c r="T63">
        <f t="shared" si="3"/>
        <v>0.5</v>
      </c>
      <c r="U63">
        <f>IF(H63&gt;0.25,5,IF(H63=0.25,5,IF(0.09&lt;H63,4,IF(H63=0.09,4,IF(0.06&lt;H63,3,IF(H63=0.06,3,IF(0.02&lt;H63,2,IF(H63=0.02,2,1))))))))</f>
        <v>1</v>
      </c>
      <c r="V63">
        <f t="shared" si="4"/>
        <v>0.5</v>
      </c>
      <c r="W63">
        <f t="shared" si="5"/>
        <v>25.5</v>
      </c>
    </row>
    <row r="64" spans="1:24" x14ac:dyDescent="0.35">
      <c r="A64" s="89" t="s">
        <v>315</v>
      </c>
      <c r="B64" s="83">
        <v>2</v>
      </c>
      <c r="C64" s="83"/>
      <c r="D64" s="83">
        <v>5</v>
      </c>
      <c r="E64" s="87">
        <v>0.8</v>
      </c>
      <c r="F64" s="87">
        <v>0.3</v>
      </c>
      <c r="G64" s="87">
        <v>0.1</v>
      </c>
      <c r="H64" s="87">
        <v>0.01</v>
      </c>
      <c r="M64" s="86"/>
    </row>
    <row r="65" spans="1:23" x14ac:dyDescent="0.35">
      <c r="A65" s="82" t="s">
        <v>608</v>
      </c>
      <c r="B65" s="83">
        <v>2</v>
      </c>
      <c r="C65" s="83"/>
      <c r="D65" s="83">
        <v>5</v>
      </c>
      <c r="E65" s="87">
        <v>0.8</v>
      </c>
      <c r="F65" s="87">
        <v>0.3</v>
      </c>
      <c r="G65" s="87">
        <v>0.1</v>
      </c>
      <c r="H65" s="87">
        <v>0.01</v>
      </c>
      <c r="I65">
        <f>IF(B65&gt;5.34,5,IF(B65=5.34,5,IF(3.34&lt;B65,4,IF(3&lt;B65,3,IF(B65=3,3,IF(B65&gt;1.34,2,1))))))</f>
        <v>2</v>
      </c>
      <c r="J65">
        <f>I65*2</f>
        <v>4</v>
      </c>
      <c r="K65">
        <f>IF(C65&gt;4.1,5,IF(C65=4.1,5,IF(3.84&lt;C65,4,IF(C65=3.84,4,IF(3.67&lt;C65,3,IF(C65=3.67,3,IF(3.29&lt;C65,2,IF(C65=3.29,2,1))))))))</f>
        <v>1</v>
      </c>
      <c r="L65">
        <f>K65*2</f>
        <v>2</v>
      </c>
      <c r="M65" s="83">
        <v>5</v>
      </c>
      <c r="N65">
        <f t="shared" si="0"/>
        <v>15</v>
      </c>
      <c r="O65">
        <f>IF(E65&gt;0.5,5,IF(E65=0.5,5,IF(0.4&lt;E65,4,IF(E65=0.4,4,IF(0.17&lt;E65,3,IF(E65=0.17,3,IF(0.1&lt;E65,2,IF(E65=0.1,2,1))))))))</f>
        <v>5</v>
      </c>
      <c r="P65">
        <f t="shared" si="1"/>
        <v>2.5</v>
      </c>
      <c r="Q65">
        <f>IF(F65&gt;0.35,5,IF(F65=0.35,5,IF(0.18&lt;F65,4,IF(F65=0.18,4,IF(0.08&lt;F65,3,IF(F65=0.08,3,IF(0.04&lt;F65,2,IF(F65=0.04,2,1))))))))</f>
        <v>4</v>
      </c>
      <c r="R65">
        <f t="shared" si="2"/>
        <v>2</v>
      </c>
      <c r="S65">
        <f>IF(G65&gt;0.5,5,IF(G65=0.5,5,IF(0.25&lt;G65,4,IF(G65=0.25,4,IF(0.09&lt;G65,3,IF(G65=0.09,3,IF(0.03&lt;G65,2,IF(G65=0.03,2,1))))))))</f>
        <v>3</v>
      </c>
      <c r="T65">
        <f t="shared" si="3"/>
        <v>1.5</v>
      </c>
      <c r="U65">
        <f>IF(H65&gt;0.25,5,IF(H65=0.25,5,IF(0.09&lt;H65,4,IF(H65=0.09,4,IF(0.06&lt;H65,3,IF(H65=0.06,3,IF(0.02&lt;H65,2,IF(H65=0.02,2,1))))))))</f>
        <v>1</v>
      </c>
      <c r="V65">
        <f t="shared" si="4"/>
        <v>0.5</v>
      </c>
      <c r="W65">
        <f t="shared" si="5"/>
        <v>27.5</v>
      </c>
    </row>
    <row r="66" spans="1:23" x14ac:dyDescent="0.35">
      <c r="A66" s="30" t="s">
        <v>318</v>
      </c>
      <c r="B66" s="83">
        <v>14.5</v>
      </c>
      <c r="C66" s="83">
        <v>14.42</v>
      </c>
      <c r="D66" s="83">
        <v>11</v>
      </c>
      <c r="E66" s="87">
        <v>1.3</v>
      </c>
      <c r="F66" s="87">
        <v>0.47</v>
      </c>
      <c r="G66" s="87">
        <v>1.26</v>
      </c>
      <c r="H66" s="87">
        <v>0.47000000000000003</v>
      </c>
      <c r="M66" s="85"/>
    </row>
    <row r="67" spans="1:23" x14ac:dyDescent="0.35">
      <c r="A67" s="89" t="s">
        <v>320</v>
      </c>
      <c r="B67" s="83">
        <v>10</v>
      </c>
      <c r="C67" s="83">
        <v>3.8</v>
      </c>
      <c r="D67" s="83">
        <v>3</v>
      </c>
      <c r="E67" s="87">
        <v>0.3</v>
      </c>
      <c r="F67" s="87">
        <v>0.15</v>
      </c>
      <c r="G67" s="87">
        <v>0.6</v>
      </c>
      <c r="H67" s="87">
        <v>0.4</v>
      </c>
      <c r="M67" s="86"/>
    </row>
    <row r="68" spans="1:23" x14ac:dyDescent="0.35">
      <c r="A68" s="82" t="s">
        <v>620</v>
      </c>
      <c r="B68" s="83">
        <v>10</v>
      </c>
      <c r="C68" s="83">
        <v>3.8</v>
      </c>
      <c r="D68" s="83">
        <v>3</v>
      </c>
      <c r="E68" s="87">
        <v>0.3</v>
      </c>
      <c r="F68" s="87">
        <v>0.15</v>
      </c>
      <c r="G68" s="87">
        <v>0.6</v>
      </c>
      <c r="H68" s="87">
        <v>0.4</v>
      </c>
      <c r="I68">
        <f>IF(B68&gt;5.34,5,IF(B68=5.34,5,IF(3.34&lt;B68,4,IF(3&lt;B68,3,IF(B68=3,3,IF(B68&gt;1.34,2,1))))))</f>
        <v>5</v>
      </c>
      <c r="J68">
        <f>I68*2</f>
        <v>10</v>
      </c>
      <c r="K68">
        <f>IF(C68&gt;4.1,5,IF(C68=4.1,5,IF(3.84&lt;C68,4,IF(C68=3.84,4,IF(3.67&lt;C68,3,IF(C68=3.67,3,IF(3.29&lt;C68,2,IF(C68=3.29,2,1))))))))</f>
        <v>3</v>
      </c>
      <c r="L68">
        <f>K68*2</f>
        <v>6</v>
      </c>
      <c r="M68" s="83">
        <v>3</v>
      </c>
      <c r="N68">
        <f t="shared" si="0"/>
        <v>9</v>
      </c>
      <c r="O68">
        <f>IF(E68&gt;0.5,5,IF(E68=0.5,5,IF(0.4&lt;E68,4,IF(E68=0.4,4,IF(0.17&lt;E68,3,IF(E68=0.17,3,IF(0.1&lt;E68,2,IF(E68=0.1,2,1))))))))</f>
        <v>3</v>
      </c>
      <c r="P68">
        <f t="shared" si="1"/>
        <v>1.5</v>
      </c>
      <c r="Q68">
        <f>IF(F68&gt;0.35,5,IF(F68=0.35,5,IF(0.18&lt;F68,4,IF(F68=0.18,4,IF(0.08&lt;F68,3,IF(F68=0.08,3,IF(0.04&lt;F68,2,IF(F68=0.04,2,1))))))))</f>
        <v>3</v>
      </c>
      <c r="R68">
        <f t="shared" si="2"/>
        <v>1.5</v>
      </c>
      <c r="S68">
        <f>IF(G68&gt;0.5,5,IF(G68=0.5,5,IF(0.25&lt;G68,4,IF(G68=0.25,4,IF(0.09&lt;G68,3,IF(G68=0.09,3,IF(0.03&lt;G68,2,IF(G68=0.03,2,1))))))))</f>
        <v>5</v>
      </c>
      <c r="T68">
        <f t="shared" si="3"/>
        <v>2.5</v>
      </c>
      <c r="U68">
        <f>IF(H68&gt;0.25,5,IF(H68=0.25,5,IF(0.09&lt;H68,4,IF(H68=0.09,4,IF(0.06&lt;H68,3,IF(H68=0.06,3,IF(0.02&lt;H68,2,IF(H68=0.02,2,1))))))))</f>
        <v>5</v>
      </c>
      <c r="V68">
        <f t="shared" si="4"/>
        <v>2.5</v>
      </c>
      <c r="W68">
        <f t="shared" si="5"/>
        <v>33</v>
      </c>
    </row>
    <row r="69" spans="1:23" x14ac:dyDescent="0.35">
      <c r="A69" s="81" t="s">
        <v>704</v>
      </c>
      <c r="B69" s="83">
        <v>3</v>
      </c>
      <c r="C69" s="83">
        <v>3.35</v>
      </c>
      <c r="D69" s="83">
        <v>2</v>
      </c>
      <c r="E69" s="87">
        <v>0.5</v>
      </c>
      <c r="F69" s="87">
        <v>0.2</v>
      </c>
      <c r="G69" s="87">
        <v>0.6</v>
      </c>
      <c r="H69" s="87">
        <v>0.05</v>
      </c>
      <c r="M69" s="86"/>
    </row>
    <row r="70" spans="1:23" x14ac:dyDescent="0.35">
      <c r="A70" s="82" t="s">
        <v>618</v>
      </c>
      <c r="B70" s="83">
        <v>3</v>
      </c>
      <c r="C70" s="83">
        <v>3.35</v>
      </c>
      <c r="D70" s="83">
        <v>2</v>
      </c>
      <c r="E70" s="87">
        <v>0.5</v>
      </c>
      <c r="F70" s="87">
        <v>0.2</v>
      </c>
      <c r="G70" s="87">
        <v>0.6</v>
      </c>
      <c r="H70" s="87">
        <v>0.05</v>
      </c>
      <c r="I70">
        <f>IF(B70&gt;5.34,5,IF(B70=5.34,5,IF(3.34&lt;B70,4,IF(3&lt;B70,3,IF(B70=3,3,IF(B70&gt;1.34,2,1))))))</f>
        <v>3</v>
      </c>
      <c r="J70">
        <f>I70*2</f>
        <v>6</v>
      </c>
      <c r="K70">
        <f>IF(C70&gt;4.1,5,IF(C70=4.1,5,IF(3.84&lt;C70,4,IF(C70=3.84,4,IF(3.67&lt;C70,3,IF(C70=3.67,3,IF(3.29&lt;C70,2,IF(C70=3.29,2,1))))))))</f>
        <v>2</v>
      </c>
      <c r="L70">
        <f>K70*2</f>
        <v>4</v>
      </c>
      <c r="M70" s="83">
        <v>2</v>
      </c>
      <c r="N70">
        <f t="shared" si="0"/>
        <v>6</v>
      </c>
      <c r="O70">
        <f>IF(E70&gt;0.5,5,IF(E70=0.5,5,IF(0.4&lt;E70,4,IF(E70=0.4,4,IF(0.17&lt;E70,3,IF(E70=0.17,3,IF(0.1&lt;E70,2,IF(E70=0.1,2,1))))))))</f>
        <v>5</v>
      </c>
      <c r="P70">
        <f t="shared" si="1"/>
        <v>2.5</v>
      </c>
      <c r="Q70">
        <f>IF(F70&gt;0.35,5,IF(F70=0.35,5,IF(0.18&lt;F70,4,IF(F70=0.18,4,IF(0.08&lt;F70,3,IF(F70=0.08,3,IF(0.04&lt;F70,2,IF(F70=0.04,2,1))))))))</f>
        <v>4</v>
      </c>
      <c r="R70">
        <f t="shared" si="2"/>
        <v>2</v>
      </c>
      <c r="S70">
        <f>IF(G70&gt;0.5,5,IF(G70=0.5,5,IF(0.25&lt;G70,4,IF(G70=0.25,4,IF(0.09&lt;G70,3,IF(G70=0.09,3,IF(0.03&lt;G70,2,IF(G70=0.03,2,1))))))))</f>
        <v>5</v>
      </c>
      <c r="T70">
        <f t="shared" si="3"/>
        <v>2.5</v>
      </c>
      <c r="U70">
        <f>IF(H70&gt;0.25,5,IF(H70=0.25,5,IF(0.09&lt;H70,4,IF(H70=0.09,4,IF(0.06&lt;H70,3,IF(H70=0.06,3,IF(0.02&lt;H70,2,IF(H70=0.02,2,1))))))))</f>
        <v>2</v>
      </c>
      <c r="V70">
        <f t="shared" si="4"/>
        <v>1</v>
      </c>
      <c r="W70">
        <f t="shared" si="5"/>
        <v>24</v>
      </c>
    </row>
    <row r="71" spans="1:23" x14ac:dyDescent="0.35">
      <c r="A71" s="81" t="s">
        <v>323</v>
      </c>
      <c r="B71" s="83">
        <v>1.5</v>
      </c>
      <c r="C71" s="83">
        <v>3.6</v>
      </c>
      <c r="D71" s="83">
        <v>1</v>
      </c>
      <c r="E71" s="87">
        <v>0.05</v>
      </c>
      <c r="F71" s="87">
        <v>0.02</v>
      </c>
      <c r="G71" s="87">
        <v>0.01</v>
      </c>
      <c r="H71" s="87">
        <v>0.01</v>
      </c>
      <c r="M71" s="86"/>
    </row>
    <row r="72" spans="1:23" x14ac:dyDescent="0.35">
      <c r="A72" s="82" t="s">
        <v>68</v>
      </c>
      <c r="B72" s="83">
        <v>1.5</v>
      </c>
      <c r="C72" s="83">
        <v>3.6</v>
      </c>
      <c r="D72" s="83">
        <v>1</v>
      </c>
      <c r="E72" s="87">
        <v>0.05</v>
      </c>
      <c r="F72" s="87">
        <v>0.02</v>
      </c>
      <c r="G72" s="87">
        <v>0.01</v>
      </c>
      <c r="H72" s="87">
        <v>0.01</v>
      </c>
      <c r="I72">
        <f>IF(B72&gt;5.34,5,IF(B72=5.34,5,IF(3.34&lt;B72,4,IF(3&lt;B72,3,IF(B72=3,3,IF(B72&gt;1.34,2,1))))))</f>
        <v>2</v>
      </c>
      <c r="J72">
        <f>I72*2</f>
        <v>4</v>
      </c>
      <c r="K72">
        <f>IF(C72&gt;4.1,5,IF(C72=4.1,5,IF(3.84&lt;C72,4,IF(C72=3.84,4,IF(3.67&lt;C72,3,IF(C72=3.67,3,IF(3.29&lt;C72,2,IF(C72=3.29,2,1))))))))</f>
        <v>2</v>
      </c>
      <c r="L72">
        <f>K72*2</f>
        <v>4</v>
      </c>
      <c r="M72" s="83">
        <v>1</v>
      </c>
      <c r="N72">
        <f t="shared" ref="N72:N134" si="14">M72*3</f>
        <v>3</v>
      </c>
      <c r="O72">
        <f>IF(E72&gt;0.5,5,IF(E72=0.5,5,IF(0.4&lt;E72,4,IF(E72=0.4,4,IF(0.17&lt;E72,3,IF(E72=0.17,3,IF(0.1&lt;E72,2,IF(E72=0.1,2,1))))))))</f>
        <v>1</v>
      </c>
      <c r="P72">
        <f t="shared" ref="P72:P134" si="15">O72*0.5</f>
        <v>0.5</v>
      </c>
      <c r="Q72">
        <f>IF(F72&gt;0.35,5,IF(F72=0.35,5,IF(0.18&lt;F72,4,IF(F72=0.18,4,IF(0.08&lt;F72,3,IF(F72=0.08,3,IF(0.04&lt;F72,2,IF(F72=0.04,2,1))))))))</f>
        <v>1</v>
      </c>
      <c r="R72">
        <f t="shared" ref="R72:R134" si="16">Q72*0.5</f>
        <v>0.5</v>
      </c>
      <c r="S72">
        <f>IF(G72&gt;0.5,5,IF(G72=0.5,5,IF(0.25&lt;G72,4,IF(G72=0.25,4,IF(0.09&lt;G72,3,IF(G72=0.09,3,IF(0.03&lt;G72,2,IF(G72=0.03,2,1))))))))</f>
        <v>1</v>
      </c>
      <c r="T72">
        <f t="shared" ref="T72:T134" si="17">S72*0.5</f>
        <v>0.5</v>
      </c>
      <c r="U72">
        <f>IF(H72&gt;0.25,5,IF(H72=0.25,5,IF(0.09&lt;H72,4,IF(H72=0.09,4,IF(0.06&lt;H72,3,IF(H72=0.06,3,IF(0.02&lt;H72,2,IF(H72=0.02,2,1))))))))</f>
        <v>1</v>
      </c>
      <c r="V72">
        <f t="shared" ref="V72:V134" si="18">U72*0.5</f>
        <v>0.5</v>
      </c>
      <c r="W72">
        <f t="shared" ref="W72:W134" si="19">J72+L72+N72+P72+R72+T72+V72</f>
        <v>13</v>
      </c>
    </row>
    <row r="73" spans="1:23" x14ac:dyDescent="0.35">
      <c r="A73" s="89" t="s">
        <v>325</v>
      </c>
      <c r="B73" s="83"/>
      <c r="C73" s="83">
        <v>3.67</v>
      </c>
      <c r="D73" s="83">
        <v>5</v>
      </c>
      <c r="E73" s="87">
        <v>0.45</v>
      </c>
      <c r="F73" s="87">
        <v>0.1</v>
      </c>
      <c r="G73" s="87">
        <v>0.05</v>
      </c>
      <c r="H73" s="87">
        <v>0.01</v>
      </c>
      <c r="M73" s="86"/>
    </row>
    <row r="74" spans="1:23" x14ac:dyDescent="0.35">
      <c r="A74" s="82" t="s">
        <v>63</v>
      </c>
      <c r="B74" s="83"/>
      <c r="C74" s="83">
        <v>3.67</v>
      </c>
      <c r="D74" s="83">
        <v>5</v>
      </c>
      <c r="E74" s="87">
        <v>0.45</v>
      </c>
      <c r="F74" s="87">
        <v>0.1</v>
      </c>
      <c r="G74" s="87">
        <v>0.05</v>
      </c>
      <c r="H74" s="87">
        <v>0.01</v>
      </c>
      <c r="I74">
        <f>IF(B74&gt;5.34,5,IF(B74=5.34,5,IF(3.34&lt;B74,4,IF(3&lt;B74,3,IF(B74=3,3,IF(B74&gt;1.34,2,1))))))</f>
        <v>1</v>
      </c>
      <c r="J74">
        <f>I74*2</f>
        <v>2</v>
      </c>
      <c r="K74">
        <f>IF(C74&gt;4.1,5,IF(C74=4.1,5,IF(3.84&lt;C74,4,IF(C74=3.84,4,IF(3.67&lt;C74,3,IF(C74=3.67,3,IF(3.29&lt;C74,2,IF(C74=3.29,2,1))))))))</f>
        <v>3</v>
      </c>
      <c r="L74">
        <f>K74*2</f>
        <v>6</v>
      </c>
      <c r="M74" s="83">
        <v>5</v>
      </c>
      <c r="N74">
        <f t="shared" si="14"/>
        <v>15</v>
      </c>
      <c r="O74">
        <f>IF(E74&gt;0.5,5,IF(E74=0.5,5,IF(0.4&lt;E74,4,IF(E74=0.4,4,IF(0.17&lt;E74,3,IF(E74=0.17,3,IF(0.1&lt;E74,2,IF(E74=0.1,2,1))))))))</f>
        <v>4</v>
      </c>
      <c r="P74">
        <f t="shared" si="15"/>
        <v>2</v>
      </c>
      <c r="Q74">
        <f>IF(F74&gt;0.35,5,IF(F74=0.35,5,IF(0.18&lt;F74,4,IF(F74=0.18,4,IF(0.08&lt;F74,3,IF(F74=0.08,3,IF(0.04&lt;F74,2,IF(F74=0.04,2,1))))))))</f>
        <v>3</v>
      </c>
      <c r="R74">
        <f t="shared" si="16"/>
        <v>1.5</v>
      </c>
      <c r="S74">
        <f>IF(G74&gt;0.5,5,IF(G74=0.5,5,IF(0.25&lt;G74,4,IF(G74=0.25,4,IF(0.09&lt;G74,3,IF(G74=0.09,3,IF(0.03&lt;G74,2,IF(G74=0.03,2,1))))))))</f>
        <v>2</v>
      </c>
      <c r="T74">
        <f t="shared" si="17"/>
        <v>1</v>
      </c>
      <c r="U74">
        <f>IF(H74&gt;0.25,5,IF(H74=0.25,5,IF(0.09&lt;H74,4,IF(H74=0.09,4,IF(0.06&lt;H74,3,IF(H74=0.06,3,IF(0.02&lt;H74,2,IF(H74=0.02,2,1))))))))</f>
        <v>1</v>
      </c>
      <c r="V74">
        <f t="shared" si="18"/>
        <v>0.5</v>
      </c>
      <c r="W74">
        <f t="shared" si="19"/>
        <v>28</v>
      </c>
    </row>
    <row r="75" spans="1:23" x14ac:dyDescent="0.35">
      <c r="A75" s="30" t="s">
        <v>329</v>
      </c>
      <c r="B75" s="83">
        <v>42.11</v>
      </c>
      <c r="C75" s="83">
        <v>38.21</v>
      </c>
      <c r="D75" s="83">
        <v>36</v>
      </c>
      <c r="E75" s="87">
        <v>3.6399999999999997</v>
      </c>
      <c r="F75" s="87">
        <v>1.24</v>
      </c>
      <c r="G75" s="87">
        <v>2.3499999999999996</v>
      </c>
      <c r="H75" s="87">
        <v>0.48000000000000004</v>
      </c>
      <c r="M75" s="85"/>
    </row>
    <row r="76" spans="1:23" x14ac:dyDescent="0.35">
      <c r="A76" s="81" t="s">
        <v>330</v>
      </c>
      <c r="B76" s="83">
        <v>5</v>
      </c>
      <c r="C76" s="83">
        <v>3.8</v>
      </c>
      <c r="D76" s="83">
        <v>4</v>
      </c>
      <c r="E76" s="87">
        <v>7.0000000000000007E-2</v>
      </c>
      <c r="F76" s="87">
        <v>7.0000000000000007E-2</v>
      </c>
      <c r="G76" s="87">
        <v>0.08</v>
      </c>
      <c r="H76" s="87">
        <v>0.01</v>
      </c>
      <c r="M76" s="86"/>
    </row>
    <row r="77" spans="1:23" x14ac:dyDescent="0.35">
      <c r="A77" s="82" t="s">
        <v>611</v>
      </c>
      <c r="B77" s="83">
        <v>5</v>
      </c>
      <c r="C77" s="83">
        <v>3.8</v>
      </c>
      <c r="D77" s="83">
        <v>4</v>
      </c>
      <c r="E77" s="87">
        <v>7.0000000000000007E-2</v>
      </c>
      <c r="F77" s="87">
        <v>7.0000000000000007E-2</v>
      </c>
      <c r="G77" s="87">
        <v>0.08</v>
      </c>
      <c r="H77" s="87">
        <v>0.01</v>
      </c>
      <c r="I77">
        <f>IF(B77&gt;5.34,5,IF(B77=5.34,5,IF(3.34&lt;B77,4,IF(3&lt;B77,3,IF(B77=3,3,IF(B77&gt;1.34,2,1))))))</f>
        <v>4</v>
      </c>
      <c r="J77">
        <f>I77*2</f>
        <v>8</v>
      </c>
      <c r="K77">
        <f>IF(C77&gt;4.1,5,IF(C77=4.1,5,IF(3.84&lt;C77,4,IF(C77=3.84,4,IF(3.67&lt;C77,3,IF(C77=3.67,3,IF(3.29&lt;C77,2,IF(C77=3.29,2,1))))))))</f>
        <v>3</v>
      </c>
      <c r="L77">
        <f>K77*2</f>
        <v>6</v>
      </c>
      <c r="M77" s="83">
        <v>4</v>
      </c>
      <c r="N77">
        <f t="shared" si="14"/>
        <v>12</v>
      </c>
      <c r="O77">
        <f>IF(E77&gt;0.5,5,IF(E77=0.5,5,IF(0.4&lt;E77,4,IF(E77=0.4,4,IF(0.17&lt;E77,3,IF(E77=0.17,3,IF(0.1&lt;E77,2,IF(E77=0.1,2,1))))))))</f>
        <v>1</v>
      </c>
      <c r="P77">
        <f t="shared" si="15"/>
        <v>0.5</v>
      </c>
      <c r="Q77">
        <f>IF(F77&gt;0.35,5,IF(F77=0.35,5,IF(0.18&lt;F77,4,IF(F77=0.18,4,IF(0.08&lt;F77,3,IF(F77=0.08,3,IF(0.04&lt;F77,2,IF(F77=0.04,2,1))))))))</f>
        <v>2</v>
      </c>
      <c r="R77">
        <f t="shared" si="16"/>
        <v>1</v>
      </c>
      <c r="S77">
        <f>IF(G77&gt;0.5,5,IF(G77=0.5,5,IF(0.25&lt;G77,4,IF(G77=0.25,4,IF(0.09&lt;G77,3,IF(G77=0.09,3,IF(0.03&lt;G77,2,IF(G77=0.03,2,1))))))))</f>
        <v>2</v>
      </c>
      <c r="T77">
        <f t="shared" si="17"/>
        <v>1</v>
      </c>
      <c r="U77">
        <f>IF(H77&gt;0.25,5,IF(H77=0.25,5,IF(0.09&lt;H77,4,IF(H77=0.09,4,IF(0.06&lt;H77,3,IF(H77=0.06,3,IF(0.02&lt;H77,2,IF(H77=0.02,2,1))))))))</f>
        <v>1</v>
      </c>
      <c r="V77">
        <f t="shared" si="18"/>
        <v>0.5</v>
      </c>
      <c r="W77">
        <f t="shared" si="19"/>
        <v>29</v>
      </c>
    </row>
    <row r="78" spans="1:23" x14ac:dyDescent="0.35">
      <c r="A78" s="81" t="s">
        <v>331</v>
      </c>
      <c r="B78" s="83">
        <v>3.2</v>
      </c>
      <c r="C78" s="83">
        <v>3.95</v>
      </c>
      <c r="D78" s="83">
        <v>4</v>
      </c>
      <c r="E78" s="87">
        <v>0.4</v>
      </c>
      <c r="F78" s="87">
        <v>0.15</v>
      </c>
      <c r="G78" s="87">
        <v>0.1</v>
      </c>
      <c r="H78" s="87">
        <v>0.05</v>
      </c>
      <c r="M78" s="86"/>
    </row>
    <row r="79" spans="1:23" x14ac:dyDescent="0.35">
      <c r="A79" s="82" t="s">
        <v>608</v>
      </c>
      <c r="B79" s="83">
        <v>3.2</v>
      </c>
      <c r="C79" s="83">
        <v>3.95</v>
      </c>
      <c r="D79" s="83">
        <v>4</v>
      </c>
      <c r="E79" s="87">
        <v>0.4</v>
      </c>
      <c r="F79" s="87">
        <v>0.15</v>
      </c>
      <c r="G79" s="87">
        <v>0.1</v>
      </c>
      <c r="H79" s="87">
        <v>0.05</v>
      </c>
      <c r="I79">
        <f>IF(B79&gt;5.34,5,IF(B79=5.34,5,IF(3.34&lt;B79,4,IF(3&lt;B79,3,IF(B79=3,3,IF(B79&gt;1.34,2,1))))))</f>
        <v>3</v>
      </c>
      <c r="J79">
        <f>I79*2</f>
        <v>6</v>
      </c>
      <c r="K79">
        <f>IF(C79&gt;4.1,5,IF(C79=4.1,5,IF(3.84&lt;C79,4,IF(C79=3.84,4,IF(3.67&lt;C79,3,IF(C79=3.67,3,IF(3.29&lt;C79,2,IF(C79=3.29,2,1))))))))</f>
        <v>4</v>
      </c>
      <c r="L79">
        <f>K79*2</f>
        <v>8</v>
      </c>
      <c r="M79" s="83">
        <v>4</v>
      </c>
      <c r="N79">
        <f t="shared" si="14"/>
        <v>12</v>
      </c>
      <c r="O79">
        <f>IF(E79&gt;0.5,5,IF(E79=0.5,5,IF(0.4&lt;E79,4,IF(E79=0.4,4,IF(0.17&lt;E79,3,IF(E79=0.17,3,IF(0.1&lt;E79,2,IF(E79=0.1,2,1))))))))</f>
        <v>4</v>
      </c>
      <c r="P79">
        <f t="shared" si="15"/>
        <v>2</v>
      </c>
      <c r="Q79">
        <f>IF(F79&gt;0.35,5,IF(F79=0.35,5,IF(0.18&lt;F79,4,IF(F79=0.18,4,IF(0.08&lt;F79,3,IF(F79=0.08,3,IF(0.04&lt;F79,2,IF(F79=0.04,2,1))))))))</f>
        <v>3</v>
      </c>
      <c r="R79">
        <f t="shared" si="16"/>
        <v>1.5</v>
      </c>
      <c r="S79">
        <f>IF(G79&gt;0.5,5,IF(G79=0.5,5,IF(0.25&lt;G79,4,IF(G79=0.25,4,IF(0.09&lt;G79,3,IF(G79=0.09,3,IF(0.03&lt;G79,2,IF(G79=0.03,2,1))))))))</f>
        <v>3</v>
      </c>
      <c r="T79">
        <f t="shared" si="17"/>
        <v>1.5</v>
      </c>
      <c r="U79">
        <f>IF(H79&gt;0.25,5,IF(H79=0.25,5,IF(0.09&lt;H79,4,IF(H79=0.09,4,IF(0.06&lt;H79,3,IF(H79=0.06,3,IF(0.02&lt;H79,2,IF(H79=0.02,2,1))))))))</f>
        <v>2</v>
      </c>
      <c r="V79">
        <f t="shared" si="18"/>
        <v>1</v>
      </c>
      <c r="W79">
        <f t="shared" si="19"/>
        <v>32</v>
      </c>
    </row>
    <row r="80" spans="1:23" x14ac:dyDescent="0.35">
      <c r="A80" s="89" t="s">
        <v>333</v>
      </c>
      <c r="B80" s="83">
        <v>9.41</v>
      </c>
      <c r="C80" s="83">
        <v>3.75</v>
      </c>
      <c r="D80" s="83">
        <v>5</v>
      </c>
      <c r="E80" s="87">
        <v>0.27</v>
      </c>
      <c r="F80" s="87">
        <v>0.12</v>
      </c>
      <c r="G80" s="87">
        <v>0.12</v>
      </c>
      <c r="H80" s="87">
        <v>0.03</v>
      </c>
      <c r="M80" s="86"/>
    </row>
    <row r="81" spans="1:23" x14ac:dyDescent="0.35">
      <c r="A81" s="82" t="s">
        <v>611</v>
      </c>
      <c r="B81" s="83">
        <v>9.41</v>
      </c>
      <c r="C81" s="83">
        <v>3.75</v>
      </c>
      <c r="D81" s="83">
        <v>5</v>
      </c>
      <c r="E81" s="87">
        <v>0.27</v>
      </c>
      <c r="F81" s="87">
        <v>0.12</v>
      </c>
      <c r="G81" s="87">
        <v>0.12</v>
      </c>
      <c r="H81" s="87">
        <v>0.03</v>
      </c>
      <c r="I81">
        <f>IF(B81&gt;5.34,5,IF(B81=5.34,5,IF(3.34&lt;B81,4,IF(3&lt;B81,3,IF(B81=3,3,IF(B81&gt;1.34,2,1))))))</f>
        <v>5</v>
      </c>
      <c r="J81">
        <f>I81*2</f>
        <v>10</v>
      </c>
      <c r="K81">
        <f>IF(C81&gt;4.1,5,IF(C81=4.1,5,IF(3.84&lt;C81,4,IF(C81=3.84,4,IF(3.67&lt;C81,3,IF(C81=3.67,3,IF(3.29&lt;C81,2,IF(C81=3.29,2,1))))))))</f>
        <v>3</v>
      </c>
      <c r="L81">
        <f>K81*2</f>
        <v>6</v>
      </c>
      <c r="M81" s="83">
        <v>5</v>
      </c>
      <c r="N81">
        <f t="shared" si="14"/>
        <v>15</v>
      </c>
      <c r="O81">
        <f>IF(E81&gt;0.5,5,IF(E81=0.5,5,IF(0.4&lt;E81,4,IF(E81=0.4,4,IF(0.17&lt;E81,3,IF(E81=0.17,3,IF(0.1&lt;E81,2,IF(E81=0.1,2,1))))))))</f>
        <v>3</v>
      </c>
      <c r="P81">
        <f t="shared" si="15"/>
        <v>1.5</v>
      </c>
      <c r="Q81">
        <f>IF(F81&gt;0.35,5,IF(F81=0.35,5,IF(0.18&lt;F81,4,IF(F81=0.18,4,IF(0.08&lt;F81,3,IF(F81=0.08,3,IF(0.04&lt;F81,2,IF(F81=0.04,2,1))))))))</f>
        <v>3</v>
      </c>
      <c r="R81">
        <f t="shared" si="16"/>
        <v>1.5</v>
      </c>
      <c r="S81">
        <f>IF(G81&gt;0.5,5,IF(G81=0.5,5,IF(0.25&lt;G81,4,IF(G81=0.25,4,IF(0.09&lt;G81,3,IF(G81=0.09,3,IF(0.03&lt;G81,2,IF(G81=0.03,2,1))))))))</f>
        <v>3</v>
      </c>
      <c r="T81">
        <f t="shared" si="17"/>
        <v>1.5</v>
      </c>
      <c r="U81">
        <f>IF(H81&gt;0.25,5,IF(H81=0.25,5,IF(0.09&lt;H81,4,IF(H81=0.09,4,IF(0.06&lt;H81,3,IF(H81=0.06,3,IF(0.02&lt;H81,2,IF(H81=0.02,2,1))))))))</f>
        <v>2</v>
      </c>
      <c r="V81">
        <f t="shared" si="18"/>
        <v>1</v>
      </c>
      <c r="W81">
        <f t="shared" si="19"/>
        <v>36.5</v>
      </c>
    </row>
    <row r="82" spans="1:23" x14ac:dyDescent="0.35">
      <c r="A82" s="89" t="s">
        <v>335</v>
      </c>
      <c r="B82" s="83">
        <v>16</v>
      </c>
      <c r="C82" s="83">
        <v>12.149999999999999</v>
      </c>
      <c r="D82" s="83">
        <v>9</v>
      </c>
      <c r="E82" s="87">
        <v>1.9</v>
      </c>
      <c r="F82" s="87">
        <v>0.2</v>
      </c>
      <c r="G82" s="87">
        <v>1</v>
      </c>
      <c r="H82" s="87">
        <v>0.19</v>
      </c>
      <c r="M82" s="86"/>
    </row>
    <row r="83" spans="1:23" x14ac:dyDescent="0.35">
      <c r="A83" s="82" t="s">
        <v>611</v>
      </c>
      <c r="B83" s="83">
        <v>6</v>
      </c>
      <c r="C83" s="83">
        <v>4.05</v>
      </c>
      <c r="D83" s="83">
        <v>3</v>
      </c>
      <c r="E83" s="87">
        <v>0.6</v>
      </c>
      <c r="F83" s="87">
        <v>0.05</v>
      </c>
      <c r="G83" s="87">
        <v>0.3</v>
      </c>
      <c r="H83" s="87">
        <v>0.06</v>
      </c>
      <c r="I83">
        <f>IF(B83&gt;5.34,5,IF(B83=5.34,5,IF(3.34&lt;B83,4,IF(3&lt;B83,3,IF(B83=3,3,IF(B83&gt;1.34,2,1))))))</f>
        <v>5</v>
      </c>
      <c r="J83">
        <f t="shared" ref="J83:J85" si="20">I83*2</f>
        <v>10</v>
      </c>
      <c r="K83">
        <f>IF(C83&gt;4.1,5,IF(C83=4.1,5,IF(3.84&lt;C83,4,IF(C83=3.84,4,IF(3.67&lt;C83,3,IF(C83=3.67,3,IF(3.29&lt;C83,2,IF(C83=3.29,2,1))))))))</f>
        <v>4</v>
      </c>
      <c r="L83">
        <f t="shared" ref="L83:L85" si="21">K83*2</f>
        <v>8</v>
      </c>
      <c r="M83" s="83">
        <v>3</v>
      </c>
      <c r="N83">
        <f t="shared" si="14"/>
        <v>9</v>
      </c>
      <c r="O83">
        <f>IF(E83&gt;0.5,5,IF(E83=0.5,5,IF(0.4&lt;E83,4,IF(E83=0.4,4,IF(0.17&lt;E83,3,IF(E83=0.17,3,IF(0.1&lt;E83,2,IF(E83=0.1,2,1))))))))</f>
        <v>5</v>
      </c>
      <c r="P83">
        <f t="shared" si="15"/>
        <v>2.5</v>
      </c>
      <c r="Q83">
        <f>IF(F83&gt;0.35,5,IF(F83=0.35,5,IF(0.18&lt;F83,4,IF(F83=0.18,4,IF(0.08&lt;F83,3,IF(F83=0.08,3,IF(0.04&lt;F83,2,IF(F83=0.04,2,1))))))))</f>
        <v>2</v>
      </c>
      <c r="R83">
        <f t="shared" si="16"/>
        <v>1</v>
      </c>
      <c r="S83">
        <f>IF(G83&gt;0.5,5,IF(G83=0.5,5,IF(0.25&lt;G83,4,IF(G83=0.25,4,IF(0.09&lt;G83,3,IF(G83=0.09,3,IF(0.03&lt;G83,2,IF(G83=0.03,2,1))))))))</f>
        <v>4</v>
      </c>
      <c r="T83">
        <f t="shared" si="17"/>
        <v>2</v>
      </c>
      <c r="U83">
        <f>IF(H83&gt;0.25,5,IF(H83=0.25,5,IF(0.09&lt;H83,4,IF(H83=0.09,4,IF(0.06&lt;H83,3,IF(H83=0.06,3,IF(0.02&lt;H83,2,IF(H83=0.02,2,1))))))))</f>
        <v>3</v>
      </c>
      <c r="V83">
        <f t="shared" si="18"/>
        <v>1.5</v>
      </c>
      <c r="W83">
        <f t="shared" si="19"/>
        <v>34</v>
      </c>
    </row>
    <row r="84" spans="1:23" x14ac:dyDescent="0.35">
      <c r="A84" s="91" t="s">
        <v>612</v>
      </c>
      <c r="B84" s="83">
        <v>6</v>
      </c>
      <c r="C84" s="83">
        <v>4.05</v>
      </c>
      <c r="D84" s="83">
        <v>3</v>
      </c>
      <c r="E84" s="87">
        <v>0.6</v>
      </c>
      <c r="F84" s="87">
        <v>0.05</v>
      </c>
      <c r="G84" s="87">
        <v>0.3</v>
      </c>
      <c r="H84" s="87">
        <v>0.06</v>
      </c>
      <c r="I84">
        <f>IF(B84&gt;5.34,5,IF(B84=5.34,5,IF(3.34&lt;B84,4,IF(3&lt;B84,3,IF(B84=3,3,IF(B84&gt;1.34,2,1))))))</f>
        <v>5</v>
      </c>
      <c r="J84">
        <f t="shared" si="20"/>
        <v>10</v>
      </c>
      <c r="K84">
        <f>IF(C84&gt;4.1,5,IF(C84=4.1,5,IF(3.84&lt;C84,4,IF(C84=3.84,4,IF(3.67&lt;C84,3,IF(C84=3.67,3,IF(3.29&lt;C84,2,IF(C84=3.29,2,1))))))))</f>
        <v>4</v>
      </c>
      <c r="L84">
        <f t="shared" si="21"/>
        <v>8</v>
      </c>
      <c r="M84" s="83">
        <v>3</v>
      </c>
      <c r="N84">
        <f t="shared" si="14"/>
        <v>9</v>
      </c>
      <c r="O84">
        <f>IF(E84&gt;0.5,5,IF(E84=0.5,5,IF(0.4&lt;E84,4,IF(E84=0.4,4,IF(0.17&lt;E84,3,IF(E84=0.17,3,IF(0.1&lt;E84,2,IF(E84=0.1,2,1))))))))</f>
        <v>5</v>
      </c>
      <c r="P84">
        <f t="shared" si="15"/>
        <v>2.5</v>
      </c>
      <c r="Q84">
        <f>IF(F84&gt;0.35,5,IF(F84=0.35,5,IF(0.18&lt;F84,4,IF(F84=0.18,4,IF(0.08&lt;F84,3,IF(F84=0.08,3,IF(0.04&lt;F84,2,IF(F84=0.04,2,1))))))))</f>
        <v>2</v>
      </c>
      <c r="R84">
        <f t="shared" si="16"/>
        <v>1</v>
      </c>
      <c r="S84">
        <f>IF(G84&gt;0.5,5,IF(G84=0.5,5,IF(0.25&lt;G84,4,IF(G84=0.25,4,IF(0.09&lt;G84,3,IF(G84=0.09,3,IF(0.03&lt;G84,2,IF(G84=0.03,2,1))))))))</f>
        <v>4</v>
      </c>
      <c r="T84">
        <f t="shared" si="17"/>
        <v>2</v>
      </c>
      <c r="U84">
        <f>IF(H84&gt;0.25,5,IF(H84=0.25,5,IF(0.09&lt;H84,4,IF(H84=0.09,4,IF(0.06&lt;H84,3,IF(H84=0.06,3,IF(0.02&lt;H84,2,IF(H84=0.02,2,1))))))))</f>
        <v>3</v>
      </c>
      <c r="V84">
        <f t="shared" si="18"/>
        <v>1.5</v>
      </c>
      <c r="W84">
        <f t="shared" si="19"/>
        <v>34</v>
      </c>
    </row>
    <row r="85" spans="1:23" x14ac:dyDescent="0.35">
      <c r="A85" s="91" t="s">
        <v>73</v>
      </c>
      <c r="B85" s="83">
        <v>4</v>
      </c>
      <c r="C85" s="83">
        <v>4.05</v>
      </c>
      <c r="D85" s="83">
        <v>3</v>
      </c>
      <c r="E85" s="87">
        <v>0.7</v>
      </c>
      <c r="F85" s="87">
        <v>0.1</v>
      </c>
      <c r="G85" s="87">
        <v>0.4</v>
      </c>
      <c r="H85" s="87">
        <v>7.0000000000000007E-2</v>
      </c>
      <c r="I85">
        <f>IF(B85&gt;5.34,5,IF(B85=5.34,5,IF(3.34&lt;B85,4,IF(3&lt;B85,3,IF(B85=3,3,IF(B85&gt;1.34,2,1))))))</f>
        <v>4</v>
      </c>
      <c r="J85">
        <f t="shared" si="20"/>
        <v>8</v>
      </c>
      <c r="K85">
        <f>IF(C85&gt;4.1,5,IF(C85=4.1,5,IF(3.84&lt;C85,4,IF(C85=3.84,4,IF(3.67&lt;C85,3,IF(C85=3.67,3,IF(3.29&lt;C85,2,IF(C85=3.29,2,1))))))))</f>
        <v>4</v>
      </c>
      <c r="L85">
        <f t="shared" si="21"/>
        <v>8</v>
      </c>
      <c r="M85" s="83">
        <v>3</v>
      </c>
      <c r="N85">
        <f t="shared" si="14"/>
        <v>9</v>
      </c>
      <c r="O85">
        <f>IF(E85&gt;0.5,5,IF(E85=0.5,5,IF(0.4&lt;E85,4,IF(E85=0.4,4,IF(0.17&lt;E85,3,IF(E85=0.17,3,IF(0.1&lt;E85,2,IF(E85=0.1,2,1))))))))</f>
        <v>5</v>
      </c>
      <c r="P85">
        <f t="shared" si="15"/>
        <v>2.5</v>
      </c>
      <c r="Q85">
        <f>IF(F85&gt;0.35,5,IF(F85=0.35,5,IF(0.18&lt;F85,4,IF(F85=0.18,4,IF(0.08&lt;F85,3,IF(F85=0.08,3,IF(0.04&lt;F85,2,IF(F85=0.04,2,1))))))))</f>
        <v>3</v>
      </c>
      <c r="R85">
        <f t="shared" si="16"/>
        <v>1.5</v>
      </c>
      <c r="S85">
        <f>IF(G85&gt;0.5,5,IF(G85=0.5,5,IF(0.25&lt;G85,4,IF(G85=0.25,4,IF(0.09&lt;G85,3,IF(G85=0.09,3,IF(0.03&lt;G85,2,IF(G85=0.03,2,1))))))))</f>
        <v>4</v>
      </c>
      <c r="T85">
        <f t="shared" si="17"/>
        <v>2</v>
      </c>
      <c r="U85">
        <f>IF(H85&gt;0.25,5,IF(H85=0.25,5,IF(0.09&lt;H85,4,IF(H85=0.09,4,IF(0.06&lt;H85,3,IF(H85=0.06,3,IF(0.02&lt;H85,2,IF(H85=0.02,2,1))))))))</f>
        <v>3</v>
      </c>
      <c r="V85">
        <f t="shared" si="18"/>
        <v>1.5</v>
      </c>
      <c r="W85">
        <f t="shared" si="19"/>
        <v>32.5</v>
      </c>
    </row>
    <row r="86" spans="1:23" x14ac:dyDescent="0.35">
      <c r="A86" s="89" t="s">
        <v>336</v>
      </c>
      <c r="B86" s="83">
        <v>1.5</v>
      </c>
      <c r="C86" s="83">
        <v>3.56</v>
      </c>
      <c r="D86" s="83">
        <v>4</v>
      </c>
      <c r="E86" s="87">
        <v>0.2</v>
      </c>
      <c r="F86" s="87">
        <v>0.3</v>
      </c>
      <c r="G86" s="87">
        <v>0.7</v>
      </c>
      <c r="H86" s="87">
        <v>0.1</v>
      </c>
      <c r="M86" s="86"/>
    </row>
    <row r="87" spans="1:23" x14ac:dyDescent="0.35">
      <c r="A87" s="82" t="s">
        <v>611</v>
      </c>
      <c r="B87" s="83">
        <v>1.5</v>
      </c>
      <c r="C87" s="83">
        <v>3.56</v>
      </c>
      <c r="D87" s="83">
        <v>4</v>
      </c>
      <c r="E87" s="87">
        <v>0.2</v>
      </c>
      <c r="F87" s="87">
        <v>0.3</v>
      </c>
      <c r="G87" s="87">
        <v>0.7</v>
      </c>
      <c r="H87" s="87">
        <v>0.1</v>
      </c>
      <c r="I87">
        <f>IF(B87&gt;5.34,5,IF(B87=5.34,5,IF(3.34&lt;B87,4,IF(3&lt;B87,3,IF(B87=3,3,IF(B87&gt;1.34,2,1))))))</f>
        <v>2</v>
      </c>
      <c r="J87">
        <f>I87*2</f>
        <v>4</v>
      </c>
      <c r="K87">
        <f>IF(C87&gt;4.1,5,IF(C87=4.1,5,IF(3.84&lt;C87,4,IF(C87=3.84,4,IF(3.67&lt;C87,3,IF(C87=3.67,3,IF(3.29&lt;C87,2,IF(C87=3.29,2,1))))))))</f>
        <v>2</v>
      </c>
      <c r="L87">
        <f>K87*2</f>
        <v>4</v>
      </c>
      <c r="M87" s="83">
        <v>4</v>
      </c>
      <c r="N87">
        <f t="shared" si="14"/>
        <v>12</v>
      </c>
      <c r="O87">
        <f>IF(E87&gt;0.5,5,IF(E87=0.5,5,IF(0.4&lt;E87,4,IF(E87=0.4,4,IF(0.17&lt;E87,3,IF(E87=0.17,3,IF(0.1&lt;E87,2,IF(E87=0.1,2,1))))))))</f>
        <v>3</v>
      </c>
      <c r="P87">
        <f t="shared" si="15"/>
        <v>1.5</v>
      </c>
      <c r="Q87">
        <f>IF(F87&gt;0.35,5,IF(F87=0.35,5,IF(0.18&lt;F87,4,IF(F87=0.18,4,IF(0.08&lt;F87,3,IF(F87=0.08,3,IF(0.04&lt;F87,2,IF(F87=0.04,2,1))))))))</f>
        <v>4</v>
      </c>
      <c r="R87">
        <f t="shared" si="16"/>
        <v>2</v>
      </c>
      <c r="S87">
        <f>IF(G87&gt;0.5,5,IF(G87=0.5,5,IF(0.25&lt;G87,4,IF(G87=0.25,4,IF(0.09&lt;G87,3,IF(G87=0.09,3,IF(0.03&lt;G87,2,IF(G87=0.03,2,1))))))))</f>
        <v>5</v>
      </c>
      <c r="T87">
        <f t="shared" si="17"/>
        <v>2.5</v>
      </c>
      <c r="U87">
        <f>IF(H87&gt;0.25,5,IF(H87=0.25,5,IF(0.09&lt;H87,4,IF(H87=0.09,4,IF(0.06&lt;H87,3,IF(H87=0.06,3,IF(0.02&lt;H87,2,IF(H87=0.02,2,1))))))))</f>
        <v>4</v>
      </c>
      <c r="V87">
        <f t="shared" si="18"/>
        <v>2</v>
      </c>
      <c r="W87">
        <f t="shared" si="19"/>
        <v>28</v>
      </c>
    </row>
    <row r="88" spans="1:23" x14ac:dyDescent="0.35">
      <c r="A88" s="81" t="s">
        <v>337</v>
      </c>
      <c r="B88" s="83">
        <v>3</v>
      </c>
      <c r="C88" s="83">
        <v>3.8</v>
      </c>
      <c r="D88" s="83">
        <v>3</v>
      </c>
      <c r="E88" s="87">
        <v>0.5</v>
      </c>
      <c r="F88" s="87">
        <v>0.1</v>
      </c>
      <c r="G88" s="87">
        <v>0.3</v>
      </c>
      <c r="H88" s="87">
        <v>0.02</v>
      </c>
      <c r="M88" s="86"/>
    </row>
    <row r="89" spans="1:23" x14ac:dyDescent="0.35">
      <c r="A89" s="82" t="s">
        <v>615</v>
      </c>
      <c r="B89" s="83">
        <v>3</v>
      </c>
      <c r="C89" s="83">
        <v>3.8</v>
      </c>
      <c r="D89" s="83">
        <v>3</v>
      </c>
      <c r="E89" s="87">
        <v>0.5</v>
      </c>
      <c r="F89" s="87">
        <v>0.1</v>
      </c>
      <c r="G89" s="87">
        <v>0.3</v>
      </c>
      <c r="H89" s="87">
        <v>0.02</v>
      </c>
      <c r="I89">
        <f>IF(B89&gt;5.34,5,IF(B89=5.34,5,IF(3.34&lt;B89,4,IF(3&lt;B89,3,IF(B89=3,3,IF(B89&gt;1.34,2,1))))))</f>
        <v>3</v>
      </c>
      <c r="J89">
        <f>I89*2</f>
        <v>6</v>
      </c>
      <c r="K89">
        <f>IF(C89&gt;4.1,5,IF(C89=4.1,5,IF(3.84&lt;C89,4,IF(C89=3.84,4,IF(3.67&lt;C89,3,IF(C89=3.67,3,IF(3.29&lt;C89,2,IF(C89=3.29,2,1))))))))</f>
        <v>3</v>
      </c>
      <c r="L89">
        <f>K89*2</f>
        <v>6</v>
      </c>
      <c r="M89" s="83">
        <v>3</v>
      </c>
      <c r="N89">
        <f t="shared" si="14"/>
        <v>9</v>
      </c>
      <c r="O89">
        <f>IF(E89&gt;0.5,5,IF(E89=0.5,5,IF(0.4&lt;E89,4,IF(E89=0.4,4,IF(0.17&lt;E89,3,IF(E89=0.17,3,IF(0.1&lt;E89,2,IF(E89=0.1,2,1))))))))</f>
        <v>5</v>
      </c>
      <c r="P89">
        <f t="shared" si="15"/>
        <v>2.5</v>
      </c>
      <c r="Q89">
        <f>IF(F89&gt;0.35,5,IF(F89=0.35,5,IF(0.18&lt;F89,4,IF(F89=0.18,4,IF(0.08&lt;F89,3,IF(F89=0.08,3,IF(0.04&lt;F89,2,IF(F89=0.04,2,1))))))))</f>
        <v>3</v>
      </c>
      <c r="R89">
        <f t="shared" si="16"/>
        <v>1.5</v>
      </c>
      <c r="S89">
        <f>IF(G89&gt;0.5,5,IF(G89=0.5,5,IF(0.25&lt;G89,4,IF(G89=0.25,4,IF(0.09&lt;G89,3,IF(G89=0.09,3,IF(0.03&lt;G89,2,IF(G89=0.03,2,1))))))))</f>
        <v>4</v>
      </c>
      <c r="T89">
        <f t="shared" si="17"/>
        <v>2</v>
      </c>
      <c r="U89">
        <f>IF(H89&gt;0.25,5,IF(H89=0.25,5,IF(0.09&lt;H89,4,IF(H89=0.09,4,IF(0.06&lt;H89,3,IF(H89=0.06,3,IF(0.02&lt;H89,2,IF(H89=0.02,2,1))))))))</f>
        <v>2</v>
      </c>
      <c r="V89">
        <f t="shared" si="18"/>
        <v>1</v>
      </c>
      <c r="W89">
        <f t="shared" si="19"/>
        <v>28</v>
      </c>
    </row>
    <row r="90" spans="1:23" x14ac:dyDescent="0.35">
      <c r="A90" s="89" t="s">
        <v>338</v>
      </c>
      <c r="B90" s="83">
        <v>3.5</v>
      </c>
      <c r="C90" s="83">
        <v>3.64</v>
      </c>
      <c r="D90" s="83">
        <v>4</v>
      </c>
      <c r="E90" s="87">
        <v>0.15</v>
      </c>
      <c r="F90" s="87">
        <v>0.25</v>
      </c>
      <c r="G90" s="87">
        <v>0.01</v>
      </c>
      <c r="H90" s="87">
        <v>0.01</v>
      </c>
      <c r="M90" s="86"/>
    </row>
    <row r="91" spans="1:23" x14ac:dyDescent="0.35">
      <c r="A91" s="82" t="s">
        <v>608</v>
      </c>
      <c r="B91" s="83">
        <v>3.5</v>
      </c>
      <c r="C91" s="83">
        <v>3.64</v>
      </c>
      <c r="D91" s="83">
        <v>4</v>
      </c>
      <c r="E91" s="87">
        <v>0.15</v>
      </c>
      <c r="F91" s="87">
        <v>0.25</v>
      </c>
      <c r="G91" s="87">
        <v>0.01</v>
      </c>
      <c r="H91" s="87">
        <v>0.01</v>
      </c>
      <c r="I91">
        <f>IF(B91&gt;5.34,5,IF(B91=5.34,5,IF(3.34&lt;B91,4,IF(3&lt;B91,3,IF(B91=3,3,IF(B91&gt;1.34,2,1))))))</f>
        <v>4</v>
      </c>
      <c r="J91">
        <f>I91*2</f>
        <v>8</v>
      </c>
      <c r="K91">
        <f>IF(C91&gt;4.1,5,IF(C91=4.1,5,IF(3.84&lt;C91,4,IF(C91=3.84,4,IF(3.67&lt;C91,3,IF(C91=3.67,3,IF(3.29&lt;C91,2,IF(C91=3.29,2,1))))))))</f>
        <v>2</v>
      </c>
      <c r="L91">
        <f>K91*2</f>
        <v>4</v>
      </c>
      <c r="M91" s="83">
        <v>4</v>
      </c>
      <c r="N91">
        <f t="shared" si="14"/>
        <v>12</v>
      </c>
      <c r="O91">
        <f>IF(E91&gt;0.5,5,IF(E91=0.5,5,IF(0.4&lt;E91,4,IF(E91=0.4,4,IF(0.17&lt;E91,3,IF(E91=0.17,3,IF(0.1&lt;E91,2,IF(E91=0.1,2,1))))))))</f>
        <v>2</v>
      </c>
      <c r="P91">
        <f t="shared" si="15"/>
        <v>1</v>
      </c>
      <c r="Q91">
        <f>IF(F91&gt;0.35,5,IF(F91=0.35,5,IF(0.18&lt;F91,4,IF(F91=0.18,4,IF(0.08&lt;F91,3,IF(F91=0.08,3,IF(0.04&lt;F91,2,IF(F91=0.04,2,1))))))))</f>
        <v>4</v>
      </c>
      <c r="R91">
        <f t="shared" si="16"/>
        <v>2</v>
      </c>
      <c r="S91">
        <f>IF(G91&gt;0.5,5,IF(G91=0.5,5,IF(0.25&lt;G91,4,IF(G91=0.25,4,IF(0.09&lt;G91,3,IF(G91=0.09,3,IF(0.03&lt;G91,2,IF(G91=0.03,2,1))))))))</f>
        <v>1</v>
      </c>
      <c r="T91">
        <f t="shared" si="17"/>
        <v>0.5</v>
      </c>
      <c r="U91">
        <f>IF(H91&gt;0.25,5,IF(H91=0.25,5,IF(0.09&lt;H91,4,IF(H91=0.09,4,IF(0.06&lt;H91,3,IF(H91=0.06,3,IF(0.02&lt;H91,2,IF(H91=0.02,2,1))))))))</f>
        <v>1</v>
      </c>
      <c r="V91">
        <f t="shared" si="18"/>
        <v>0.5</v>
      </c>
      <c r="W91">
        <f t="shared" si="19"/>
        <v>28</v>
      </c>
    </row>
    <row r="92" spans="1:23" x14ac:dyDescent="0.35">
      <c r="A92" s="81" t="s">
        <v>339</v>
      </c>
      <c r="B92" s="83">
        <v>0.5</v>
      </c>
      <c r="C92" s="83">
        <v>3.56</v>
      </c>
      <c r="D92" s="83">
        <v>3</v>
      </c>
      <c r="E92" s="87">
        <v>0.15</v>
      </c>
      <c r="F92" s="87">
        <v>0.05</v>
      </c>
      <c r="G92" s="87">
        <v>0.04</v>
      </c>
      <c r="H92" s="87">
        <v>7.0000000000000007E-2</v>
      </c>
      <c r="M92" s="86"/>
    </row>
    <row r="93" spans="1:23" x14ac:dyDescent="0.35">
      <c r="A93" s="82" t="s">
        <v>65</v>
      </c>
      <c r="B93" s="83">
        <v>0.5</v>
      </c>
      <c r="C93" s="83">
        <v>3.56</v>
      </c>
      <c r="D93" s="83">
        <v>3</v>
      </c>
      <c r="E93" s="87">
        <v>0.15</v>
      </c>
      <c r="F93" s="87">
        <v>0.05</v>
      </c>
      <c r="G93" s="87">
        <v>0.04</v>
      </c>
      <c r="H93" s="87">
        <v>7.0000000000000007E-2</v>
      </c>
      <c r="I93">
        <f>IF(B93&gt;5.34,5,IF(B93=5.34,5,IF(3.34&lt;B93,4,IF(3&lt;B93,3,IF(B93=3,3,IF(B93&gt;1.34,2,1))))))</f>
        <v>1</v>
      </c>
      <c r="J93">
        <f>I93*2</f>
        <v>2</v>
      </c>
      <c r="K93">
        <f>IF(C93&gt;4.1,5,IF(C93=4.1,5,IF(3.84&lt;C93,4,IF(C93=3.84,4,IF(3.67&lt;C93,3,IF(C93=3.67,3,IF(3.29&lt;C93,2,IF(C93=3.29,2,1))))))))</f>
        <v>2</v>
      </c>
      <c r="L93">
        <f>K93*2</f>
        <v>4</v>
      </c>
      <c r="M93" s="83">
        <v>3</v>
      </c>
      <c r="N93">
        <f t="shared" si="14"/>
        <v>9</v>
      </c>
      <c r="O93">
        <f>IF(E93&gt;0.5,5,IF(E93=0.5,5,IF(0.4&lt;E93,4,IF(E93=0.4,4,IF(0.17&lt;E93,3,IF(E93=0.17,3,IF(0.1&lt;E93,2,IF(E93=0.1,2,1))))))))</f>
        <v>2</v>
      </c>
      <c r="P93">
        <f t="shared" si="15"/>
        <v>1</v>
      </c>
      <c r="Q93">
        <f>IF(F93&gt;0.35,5,IF(F93=0.35,5,IF(0.18&lt;F93,4,IF(F93=0.18,4,IF(0.08&lt;F93,3,IF(F93=0.08,3,IF(0.04&lt;F93,2,IF(F93=0.04,2,1))))))))</f>
        <v>2</v>
      </c>
      <c r="R93">
        <f t="shared" si="16"/>
        <v>1</v>
      </c>
      <c r="S93">
        <f>IF(G93&gt;0.5,5,IF(G93=0.5,5,IF(0.25&lt;G93,4,IF(G93=0.25,4,IF(0.09&lt;G93,3,IF(G93=0.09,3,IF(0.03&lt;G93,2,IF(G93=0.03,2,1))))))))</f>
        <v>2</v>
      </c>
      <c r="T93">
        <f t="shared" si="17"/>
        <v>1</v>
      </c>
      <c r="U93">
        <f>IF(H93&gt;0.25,5,IF(H93=0.25,5,IF(0.09&lt;H93,4,IF(H93=0.09,4,IF(0.06&lt;H93,3,IF(H93=0.06,3,IF(0.02&lt;H93,2,IF(H93=0.02,2,1))))))))</f>
        <v>3</v>
      </c>
      <c r="V93">
        <f t="shared" si="18"/>
        <v>1.5</v>
      </c>
      <c r="W93">
        <f t="shared" si="19"/>
        <v>19.5</v>
      </c>
    </row>
    <row r="94" spans="1:23" x14ac:dyDescent="0.35">
      <c r="A94" s="30" t="s">
        <v>342</v>
      </c>
      <c r="B94" s="83">
        <v>11</v>
      </c>
      <c r="C94" s="83">
        <v>12.17</v>
      </c>
      <c r="D94" s="83">
        <v>6</v>
      </c>
      <c r="E94" s="87">
        <v>0.4</v>
      </c>
      <c r="F94" s="87">
        <v>0.4</v>
      </c>
      <c r="G94" s="87">
        <v>0.2</v>
      </c>
      <c r="H94" s="87">
        <v>0.2</v>
      </c>
      <c r="M94" s="85"/>
    </row>
    <row r="95" spans="1:23" x14ac:dyDescent="0.35">
      <c r="A95" s="81" t="s">
        <v>343</v>
      </c>
      <c r="B95" s="83">
        <v>4</v>
      </c>
      <c r="C95" s="83">
        <v>4</v>
      </c>
      <c r="D95" s="83">
        <v>0</v>
      </c>
      <c r="E95" s="87">
        <v>0.2</v>
      </c>
      <c r="F95" s="87">
        <v>0.2</v>
      </c>
      <c r="M95" s="86"/>
    </row>
    <row r="96" spans="1:23" x14ac:dyDescent="0.35">
      <c r="A96" s="82" t="s">
        <v>615</v>
      </c>
      <c r="B96" s="83">
        <v>4</v>
      </c>
      <c r="C96" s="83">
        <v>4</v>
      </c>
      <c r="D96" s="83">
        <v>0</v>
      </c>
      <c r="E96" s="87">
        <v>0.2</v>
      </c>
      <c r="F96" s="87">
        <v>0.2</v>
      </c>
      <c r="I96">
        <f>IF(B96&gt;5.34,5,IF(B96=5.34,5,IF(3.34&lt;B96,4,IF(3&lt;B96,3,IF(B96=3,3,IF(B96&gt;1.34,2,1))))))</f>
        <v>4</v>
      </c>
      <c r="J96">
        <f>I96*2</f>
        <v>8</v>
      </c>
      <c r="K96">
        <f>IF(C96&gt;4.1,5,IF(C96=4.1,5,IF(3.84&lt;C96,4,IF(C96=3.84,4,IF(3.67&lt;C96,3,IF(C96=3.67,3,IF(3.29&lt;C96,2,IF(C96=3.29,2,1))))))))</f>
        <v>4</v>
      </c>
      <c r="L96">
        <f>K96*2</f>
        <v>8</v>
      </c>
      <c r="M96" s="83">
        <v>0</v>
      </c>
      <c r="N96">
        <f t="shared" si="14"/>
        <v>0</v>
      </c>
      <c r="O96">
        <f>IF(E96&gt;0.5,5,IF(E96=0.5,5,IF(0.4&lt;E96,4,IF(E96=0.4,4,IF(0.17&lt;E96,3,IF(E96=0.17,3,IF(0.1&lt;E96,2,IF(E96=0.1,2,1))))))))</f>
        <v>3</v>
      </c>
      <c r="P96">
        <f t="shared" si="15"/>
        <v>1.5</v>
      </c>
      <c r="Q96">
        <f>IF(F96&gt;0.35,5,IF(F96=0.35,5,IF(0.18&lt;F96,4,IF(F96=0.18,4,IF(0.08&lt;F96,3,IF(F96=0.08,3,IF(0.04&lt;F96,2,IF(F96=0.04,2,1))))))))</f>
        <v>4</v>
      </c>
      <c r="R96">
        <f t="shared" si="16"/>
        <v>2</v>
      </c>
      <c r="S96">
        <f>IF(G96&gt;0.5,5,IF(G96=0.5,5,IF(0.25&lt;G96,4,IF(G96=0.25,4,IF(0.09&lt;G96,3,IF(G96=0.09,3,IF(0.03&lt;G96,2,IF(G96=0.03,2,1))))))))</f>
        <v>1</v>
      </c>
      <c r="T96">
        <f t="shared" si="17"/>
        <v>0.5</v>
      </c>
      <c r="U96">
        <f>IF(H96&gt;0.25,5,IF(H96=0.25,5,IF(0.09&lt;H96,4,IF(H96=0.09,4,IF(0.06&lt;H96,3,IF(H96=0.06,3,IF(0.02&lt;H96,2,IF(H96=0.02,2,1))))))))</f>
        <v>1</v>
      </c>
      <c r="V96">
        <f t="shared" si="18"/>
        <v>0.5</v>
      </c>
      <c r="W96">
        <f t="shared" si="19"/>
        <v>20.5</v>
      </c>
    </row>
    <row r="97" spans="1:23" x14ac:dyDescent="0.35">
      <c r="A97" s="81" t="s">
        <v>344</v>
      </c>
      <c r="B97" s="83">
        <v>7</v>
      </c>
      <c r="C97" s="83">
        <v>8.17</v>
      </c>
      <c r="D97" s="83">
        <v>6</v>
      </c>
      <c r="E97" s="87">
        <v>0.2</v>
      </c>
      <c r="F97" s="87">
        <v>0.2</v>
      </c>
      <c r="G97" s="87">
        <v>0.2</v>
      </c>
      <c r="H97" s="87">
        <v>0.2</v>
      </c>
      <c r="M97" s="86"/>
    </row>
    <row r="98" spans="1:23" x14ac:dyDescent="0.35">
      <c r="A98" s="82" t="s">
        <v>610</v>
      </c>
      <c r="B98" s="83">
        <v>3</v>
      </c>
      <c r="C98" s="83">
        <v>4.0999999999999996</v>
      </c>
      <c r="D98" s="83">
        <v>3</v>
      </c>
      <c r="E98" s="87">
        <v>0.1</v>
      </c>
      <c r="F98" s="87">
        <v>0.1</v>
      </c>
      <c r="G98" s="87">
        <v>0.1</v>
      </c>
      <c r="H98" s="87">
        <v>0.1</v>
      </c>
      <c r="I98">
        <f>IF(B98&gt;5.34,5,IF(B98=5.34,5,IF(3.34&lt;B98,4,IF(3&lt;B98,3,IF(B98=3,3,IF(B98&gt;1.34,2,1))))))</f>
        <v>3</v>
      </c>
      <c r="J98">
        <f t="shared" ref="J98:J99" si="22">I98*2</f>
        <v>6</v>
      </c>
      <c r="K98">
        <f>IF(C98&gt;4.1,5,IF(C98=4.1,5,IF(3.84&lt;C98,4,IF(C98=3.84,4,IF(3.67&lt;C98,3,IF(C98=3.67,3,IF(3.29&lt;C98,2,IF(C98=3.29,2,1))))))))</f>
        <v>5</v>
      </c>
      <c r="L98">
        <f t="shared" ref="L98:L99" si="23">K98*2</f>
        <v>10</v>
      </c>
      <c r="M98" s="83">
        <v>3</v>
      </c>
      <c r="N98">
        <f t="shared" si="14"/>
        <v>9</v>
      </c>
      <c r="O98">
        <f>IF(E98&gt;0.5,5,IF(E98=0.5,5,IF(0.4&lt;E98,4,IF(E98=0.4,4,IF(0.17&lt;E98,3,IF(E98=0.17,3,IF(0.1&lt;E98,2,IF(E98=0.1,2,1))))))))</f>
        <v>2</v>
      </c>
      <c r="P98">
        <f t="shared" si="15"/>
        <v>1</v>
      </c>
      <c r="Q98">
        <f>IF(F98&gt;0.35,5,IF(F98=0.35,5,IF(0.18&lt;F98,4,IF(F98=0.18,4,IF(0.08&lt;F98,3,IF(F98=0.08,3,IF(0.04&lt;F98,2,IF(F98=0.04,2,1))))))))</f>
        <v>3</v>
      </c>
      <c r="R98">
        <f t="shared" si="16"/>
        <v>1.5</v>
      </c>
      <c r="S98">
        <f>IF(G98&gt;0.5,5,IF(G98=0.5,5,IF(0.25&lt;G98,4,IF(G98=0.25,4,IF(0.09&lt;G98,3,IF(G98=0.09,3,IF(0.03&lt;G98,2,IF(G98=0.03,2,1))))))))</f>
        <v>3</v>
      </c>
      <c r="T98">
        <f t="shared" si="17"/>
        <v>1.5</v>
      </c>
      <c r="U98">
        <f>IF(H98&gt;0.25,5,IF(H98=0.25,5,IF(0.09&lt;H98,4,IF(H98=0.09,4,IF(0.06&lt;H98,3,IF(H98=0.06,3,IF(0.02&lt;H98,2,IF(H98=0.02,2,1))))))))</f>
        <v>4</v>
      </c>
      <c r="V98">
        <f t="shared" si="18"/>
        <v>2</v>
      </c>
      <c r="W98">
        <f t="shared" si="19"/>
        <v>31</v>
      </c>
    </row>
    <row r="99" spans="1:23" x14ac:dyDescent="0.35">
      <c r="A99" s="82" t="s">
        <v>611</v>
      </c>
      <c r="B99" s="83">
        <v>4</v>
      </c>
      <c r="C99" s="83">
        <v>4.07</v>
      </c>
      <c r="D99" s="83">
        <v>3</v>
      </c>
      <c r="E99" s="87">
        <v>0.1</v>
      </c>
      <c r="F99" s="87">
        <v>0.1</v>
      </c>
      <c r="G99" s="87">
        <v>0.1</v>
      </c>
      <c r="H99" s="87">
        <v>0.1</v>
      </c>
      <c r="I99">
        <f>IF(B99&gt;5.34,5,IF(B99=5.34,5,IF(3.34&lt;B99,4,IF(3&lt;B99,3,IF(B99=3,3,IF(B99&gt;1.34,2,1))))))</f>
        <v>4</v>
      </c>
      <c r="J99">
        <f t="shared" si="22"/>
        <v>8</v>
      </c>
      <c r="K99">
        <f>IF(C99&gt;4.1,5,IF(C99=4.1,5,IF(3.84&lt;C99,4,IF(C99=3.84,4,IF(3.67&lt;C99,3,IF(C99=3.67,3,IF(3.29&lt;C99,2,IF(C99=3.29,2,1))))))))</f>
        <v>4</v>
      </c>
      <c r="L99">
        <f t="shared" si="23"/>
        <v>8</v>
      </c>
      <c r="M99" s="83">
        <v>3</v>
      </c>
      <c r="N99">
        <f t="shared" si="14"/>
        <v>9</v>
      </c>
      <c r="O99">
        <f>IF(E99&gt;0.5,5,IF(E99=0.5,5,IF(0.4&lt;E99,4,IF(E99=0.4,4,IF(0.17&lt;E99,3,IF(E99=0.17,3,IF(0.1&lt;E99,2,IF(E99=0.1,2,1))))))))</f>
        <v>2</v>
      </c>
      <c r="P99">
        <f t="shared" si="15"/>
        <v>1</v>
      </c>
      <c r="Q99">
        <f>IF(F99&gt;0.35,5,IF(F99=0.35,5,IF(0.18&lt;F99,4,IF(F99=0.18,4,IF(0.08&lt;F99,3,IF(F99=0.08,3,IF(0.04&lt;F99,2,IF(F99=0.04,2,1))))))))</f>
        <v>3</v>
      </c>
      <c r="R99">
        <f t="shared" si="16"/>
        <v>1.5</v>
      </c>
      <c r="S99">
        <f>IF(G99&gt;0.5,5,IF(G99=0.5,5,IF(0.25&lt;G99,4,IF(G99=0.25,4,IF(0.09&lt;G99,3,IF(G99=0.09,3,IF(0.03&lt;G99,2,IF(G99=0.03,2,1))))))))</f>
        <v>3</v>
      </c>
      <c r="T99">
        <f t="shared" si="17"/>
        <v>1.5</v>
      </c>
      <c r="U99">
        <f>IF(H99&gt;0.25,5,IF(H99=0.25,5,IF(0.09&lt;H99,4,IF(H99=0.09,4,IF(0.06&lt;H99,3,IF(H99=0.06,3,IF(0.02&lt;H99,2,IF(H99=0.02,2,1))))))))</f>
        <v>4</v>
      </c>
      <c r="V99">
        <f t="shared" si="18"/>
        <v>2</v>
      </c>
      <c r="W99">
        <f t="shared" si="19"/>
        <v>31</v>
      </c>
    </row>
    <row r="100" spans="1:23" x14ac:dyDescent="0.35">
      <c r="A100" s="30" t="s">
        <v>347</v>
      </c>
      <c r="B100" s="83">
        <v>24.5</v>
      </c>
      <c r="C100" s="83">
        <v>20.28</v>
      </c>
      <c r="D100" s="83">
        <v>21</v>
      </c>
      <c r="E100" s="87">
        <v>0.95</v>
      </c>
      <c r="F100" s="87">
        <v>1.2</v>
      </c>
      <c r="G100" s="87">
        <v>0.72</v>
      </c>
      <c r="H100" s="87">
        <v>0.37</v>
      </c>
      <c r="M100" s="85"/>
    </row>
    <row r="101" spans="1:23" x14ac:dyDescent="0.35">
      <c r="A101" s="81" t="s">
        <v>350</v>
      </c>
      <c r="B101" s="83">
        <v>15</v>
      </c>
      <c r="C101" s="83">
        <v>8.3800000000000008</v>
      </c>
      <c r="D101" s="83">
        <v>8</v>
      </c>
      <c r="E101" s="87">
        <v>0.35</v>
      </c>
      <c r="F101" s="87">
        <v>0.7</v>
      </c>
      <c r="G101" s="87">
        <v>0.22999999999999998</v>
      </c>
      <c r="H101" s="87">
        <v>0.15000000000000002</v>
      </c>
      <c r="M101" s="86"/>
    </row>
    <row r="102" spans="1:23" x14ac:dyDescent="0.35">
      <c r="A102" s="82" t="s">
        <v>610</v>
      </c>
      <c r="B102" s="83">
        <v>7</v>
      </c>
      <c r="C102" s="83">
        <v>4.1900000000000004</v>
      </c>
      <c r="D102" s="83">
        <v>4</v>
      </c>
      <c r="E102" s="87">
        <v>0.25</v>
      </c>
      <c r="F102" s="87">
        <v>0.45</v>
      </c>
      <c r="G102" s="87">
        <v>0.05</v>
      </c>
      <c r="H102" s="87">
        <v>0.05</v>
      </c>
      <c r="I102">
        <f>IF(B102&gt;5.34,5,IF(B102=5.34,5,IF(3.34&lt;B102,4,IF(3&lt;B102,3,IF(B102=3,3,IF(B102&gt;1.34,2,1))))))</f>
        <v>5</v>
      </c>
      <c r="J102">
        <f t="shared" ref="J102:J103" si="24">I102*2</f>
        <v>10</v>
      </c>
      <c r="K102">
        <f>IF(C102&gt;4.1,5,IF(C102=4.1,5,IF(3.84&lt;C102,4,IF(C102=3.84,4,IF(3.67&lt;C102,3,IF(C102=3.67,3,IF(3.29&lt;C102,2,IF(C102=3.29,2,1))))))))</f>
        <v>5</v>
      </c>
      <c r="L102">
        <f t="shared" ref="L102:L103" si="25">K102*2</f>
        <v>10</v>
      </c>
      <c r="M102" s="83">
        <v>4</v>
      </c>
      <c r="N102">
        <f t="shared" si="14"/>
        <v>12</v>
      </c>
      <c r="O102">
        <f>IF(E102&gt;0.5,5,IF(E102=0.5,5,IF(0.4&lt;E102,4,IF(E102=0.4,4,IF(0.17&lt;E102,3,IF(E102=0.17,3,IF(0.1&lt;E102,2,IF(E102=0.1,2,1))))))))</f>
        <v>3</v>
      </c>
      <c r="P102">
        <f t="shared" si="15"/>
        <v>1.5</v>
      </c>
      <c r="Q102">
        <f>IF(F102&gt;0.35,5,IF(F102=0.35,5,IF(0.18&lt;F102,4,IF(F102=0.18,4,IF(0.08&lt;F102,3,IF(F102=0.08,3,IF(0.04&lt;F102,2,IF(F102=0.04,2,1))))))))</f>
        <v>5</v>
      </c>
      <c r="R102">
        <f t="shared" si="16"/>
        <v>2.5</v>
      </c>
      <c r="S102">
        <f>IF(G102&gt;0.5,5,IF(G102=0.5,5,IF(0.25&lt;G102,4,IF(G102=0.25,4,IF(0.09&lt;G102,3,IF(G102=0.09,3,IF(0.03&lt;G102,2,IF(G102=0.03,2,1))))))))</f>
        <v>2</v>
      </c>
      <c r="T102">
        <f t="shared" si="17"/>
        <v>1</v>
      </c>
      <c r="U102">
        <f>IF(H102&gt;0.25,5,IF(H102=0.25,5,IF(0.09&lt;H102,4,IF(H102=0.09,4,IF(0.06&lt;H102,3,IF(H102=0.06,3,IF(0.02&lt;H102,2,IF(H102=0.02,2,1))))))))</f>
        <v>2</v>
      </c>
      <c r="V102">
        <f t="shared" si="18"/>
        <v>1</v>
      </c>
      <c r="W102">
        <f t="shared" si="19"/>
        <v>38</v>
      </c>
    </row>
    <row r="103" spans="1:23" x14ac:dyDescent="0.35">
      <c r="A103" s="82" t="s">
        <v>620</v>
      </c>
      <c r="B103" s="83">
        <v>8</v>
      </c>
      <c r="C103" s="83">
        <v>4.1900000000000004</v>
      </c>
      <c r="D103" s="83">
        <v>4</v>
      </c>
      <c r="E103" s="87">
        <v>0.1</v>
      </c>
      <c r="F103" s="87">
        <v>0.25</v>
      </c>
      <c r="G103" s="87">
        <v>0.18</v>
      </c>
      <c r="H103" s="87">
        <v>0.1</v>
      </c>
      <c r="I103">
        <f>IF(B103&gt;5.34,5,IF(B103=5.34,5,IF(3.34&lt;B103,4,IF(3&lt;B103,3,IF(B103=3,3,IF(B103&gt;1.34,2,1))))))</f>
        <v>5</v>
      </c>
      <c r="J103">
        <f t="shared" si="24"/>
        <v>10</v>
      </c>
      <c r="K103">
        <f>IF(C103&gt;4.1,5,IF(C103=4.1,5,IF(3.84&lt;C103,4,IF(C103=3.84,4,IF(3.67&lt;C103,3,IF(C103=3.67,3,IF(3.29&lt;C103,2,IF(C103=3.29,2,1))))))))</f>
        <v>5</v>
      </c>
      <c r="L103">
        <f t="shared" si="25"/>
        <v>10</v>
      </c>
      <c r="M103" s="83">
        <v>4</v>
      </c>
      <c r="N103">
        <f t="shared" si="14"/>
        <v>12</v>
      </c>
      <c r="O103">
        <f>IF(E103&gt;0.5,5,IF(E103=0.5,5,IF(0.4&lt;E103,4,IF(E103=0.4,4,IF(0.17&lt;E103,3,IF(E103=0.17,3,IF(0.1&lt;E103,2,IF(E103=0.1,2,1))))))))</f>
        <v>2</v>
      </c>
      <c r="P103">
        <f t="shared" si="15"/>
        <v>1</v>
      </c>
      <c r="Q103">
        <f>IF(F103&gt;0.35,5,IF(F103=0.35,5,IF(0.18&lt;F103,4,IF(F103=0.18,4,IF(0.08&lt;F103,3,IF(F103=0.08,3,IF(0.04&lt;F103,2,IF(F103=0.04,2,1))))))))</f>
        <v>4</v>
      </c>
      <c r="R103">
        <f t="shared" si="16"/>
        <v>2</v>
      </c>
      <c r="S103">
        <f>IF(G103&gt;0.5,5,IF(G103=0.5,5,IF(0.25&lt;G103,4,IF(G103=0.25,4,IF(0.09&lt;G103,3,IF(G103=0.09,3,IF(0.03&lt;G103,2,IF(G103=0.03,2,1))))))))</f>
        <v>3</v>
      </c>
      <c r="T103">
        <f t="shared" si="17"/>
        <v>1.5</v>
      </c>
      <c r="U103">
        <f>IF(H103&gt;0.25,5,IF(H103=0.25,5,IF(0.09&lt;H103,4,IF(H103=0.09,4,IF(0.06&lt;H103,3,IF(H103=0.06,3,IF(0.02&lt;H103,2,IF(H103=0.02,2,1))))))))</f>
        <v>4</v>
      </c>
      <c r="V103">
        <f t="shared" si="18"/>
        <v>2</v>
      </c>
      <c r="W103">
        <f t="shared" si="19"/>
        <v>38.5</v>
      </c>
    </row>
    <row r="104" spans="1:23" x14ac:dyDescent="0.35">
      <c r="A104" s="89" t="s">
        <v>355</v>
      </c>
      <c r="B104" s="83">
        <v>9.5</v>
      </c>
      <c r="C104" s="83">
        <v>8.1</v>
      </c>
      <c r="D104" s="83">
        <v>10</v>
      </c>
      <c r="E104" s="87">
        <v>0.4</v>
      </c>
      <c r="F104" s="87">
        <v>0.4</v>
      </c>
      <c r="G104" s="87">
        <v>0.14000000000000001</v>
      </c>
      <c r="H104" s="87">
        <v>7.0000000000000007E-2</v>
      </c>
      <c r="M104" s="86"/>
    </row>
    <row r="105" spans="1:23" x14ac:dyDescent="0.35">
      <c r="A105" s="91" t="s">
        <v>65</v>
      </c>
      <c r="B105" s="83">
        <v>4.5</v>
      </c>
      <c r="C105" s="83">
        <v>4.0999999999999996</v>
      </c>
      <c r="D105" s="83">
        <v>5</v>
      </c>
      <c r="E105" s="87">
        <v>0.2</v>
      </c>
      <c r="F105" s="87">
        <v>0.2</v>
      </c>
      <c r="G105" s="87">
        <v>0.06</v>
      </c>
      <c r="H105" s="87">
        <v>0.03</v>
      </c>
      <c r="I105">
        <f>IF(B105&gt;5.34,5,IF(B105=5.34,5,IF(3.34&lt;B105,4,IF(3&lt;B105,3,IF(B105=3,3,IF(B105&gt;1.34,2,1))))))</f>
        <v>4</v>
      </c>
      <c r="J105">
        <f t="shared" ref="J105:J106" si="26">I105*2</f>
        <v>8</v>
      </c>
      <c r="K105">
        <f>IF(C105&gt;4.1,5,IF(C105=4.1,5,IF(3.84&lt;C105,4,IF(C105=3.84,4,IF(3.67&lt;C105,3,IF(C105=3.67,3,IF(3.29&lt;C105,2,IF(C105=3.29,2,1))))))))</f>
        <v>5</v>
      </c>
      <c r="L105">
        <f t="shared" ref="L105:L106" si="27">K105*2</f>
        <v>10</v>
      </c>
      <c r="M105" s="83">
        <v>5</v>
      </c>
      <c r="N105">
        <f t="shared" si="14"/>
        <v>15</v>
      </c>
      <c r="O105">
        <f>IF(E105&gt;0.5,5,IF(E105=0.5,5,IF(0.4&lt;E105,4,IF(E105=0.4,4,IF(0.17&lt;E105,3,IF(E105=0.17,3,IF(0.1&lt;E105,2,IF(E105=0.1,2,1))))))))</f>
        <v>3</v>
      </c>
      <c r="P105">
        <f t="shared" si="15"/>
        <v>1.5</v>
      </c>
      <c r="Q105">
        <f>IF(F105&gt;0.35,5,IF(F105=0.35,5,IF(0.18&lt;F105,4,IF(F105=0.18,4,IF(0.08&lt;F105,3,IF(F105=0.08,3,IF(0.04&lt;F105,2,IF(F105=0.04,2,1))))))))</f>
        <v>4</v>
      </c>
      <c r="R105">
        <f t="shared" si="16"/>
        <v>2</v>
      </c>
      <c r="S105">
        <f>IF(G105&gt;0.5,5,IF(G105=0.5,5,IF(0.25&lt;G105,4,IF(G105=0.25,4,IF(0.09&lt;G105,3,IF(G105=0.09,3,IF(0.03&lt;G105,2,IF(G105=0.03,2,1))))))))</f>
        <v>2</v>
      </c>
      <c r="T105">
        <f t="shared" si="17"/>
        <v>1</v>
      </c>
      <c r="U105">
        <f>IF(H105&gt;0.25,5,IF(H105=0.25,5,IF(0.09&lt;H105,4,IF(H105=0.09,4,IF(0.06&lt;H105,3,IF(H105=0.06,3,IF(0.02&lt;H105,2,IF(H105=0.02,2,1))))))))</f>
        <v>2</v>
      </c>
      <c r="V105">
        <f t="shared" si="18"/>
        <v>1</v>
      </c>
      <c r="W105">
        <f t="shared" si="19"/>
        <v>38.5</v>
      </c>
    </row>
    <row r="106" spans="1:23" x14ac:dyDescent="0.35">
      <c r="A106" s="91" t="s">
        <v>611</v>
      </c>
      <c r="B106" s="83">
        <v>5</v>
      </c>
      <c r="C106" s="83">
        <v>4</v>
      </c>
      <c r="D106" s="83">
        <v>5</v>
      </c>
      <c r="E106" s="87">
        <v>0.2</v>
      </c>
      <c r="F106" s="87">
        <v>0.2</v>
      </c>
      <c r="G106" s="87">
        <v>0.08</v>
      </c>
      <c r="H106" s="87">
        <v>0.04</v>
      </c>
      <c r="I106">
        <f>IF(B106&gt;5.34,5,IF(B106=5.34,5,IF(3.34&lt;B106,4,IF(3&lt;B106,3,IF(B106=3,3,IF(B106&gt;1.34,2,1))))))</f>
        <v>4</v>
      </c>
      <c r="J106">
        <f t="shared" si="26"/>
        <v>8</v>
      </c>
      <c r="K106">
        <f>IF(C106&gt;4.1,5,IF(C106=4.1,5,IF(3.84&lt;C106,4,IF(C106=3.84,4,IF(3.67&lt;C106,3,IF(C106=3.67,3,IF(3.29&lt;C106,2,IF(C106=3.29,2,1))))))))</f>
        <v>4</v>
      </c>
      <c r="L106">
        <f t="shared" si="27"/>
        <v>8</v>
      </c>
      <c r="M106" s="83">
        <v>5</v>
      </c>
      <c r="N106">
        <f t="shared" si="14"/>
        <v>15</v>
      </c>
      <c r="O106">
        <f>IF(E106&gt;0.5,5,IF(E106=0.5,5,IF(0.4&lt;E106,4,IF(E106=0.4,4,IF(0.17&lt;E106,3,IF(E106=0.17,3,IF(0.1&lt;E106,2,IF(E106=0.1,2,1))))))))</f>
        <v>3</v>
      </c>
      <c r="P106">
        <f t="shared" si="15"/>
        <v>1.5</v>
      </c>
      <c r="Q106">
        <f>IF(F106&gt;0.35,5,IF(F106=0.35,5,IF(0.18&lt;F106,4,IF(F106=0.18,4,IF(0.08&lt;F106,3,IF(F106=0.08,3,IF(0.04&lt;F106,2,IF(F106=0.04,2,1))))))))</f>
        <v>4</v>
      </c>
      <c r="R106">
        <f t="shared" si="16"/>
        <v>2</v>
      </c>
      <c r="S106">
        <f>IF(G106&gt;0.5,5,IF(G106=0.5,5,IF(0.25&lt;G106,4,IF(G106=0.25,4,IF(0.09&lt;G106,3,IF(G106=0.09,3,IF(0.03&lt;G106,2,IF(G106=0.03,2,1))))))))</f>
        <v>2</v>
      </c>
      <c r="T106">
        <f t="shared" si="17"/>
        <v>1</v>
      </c>
      <c r="U106">
        <f>IF(H106&gt;0.25,5,IF(H106=0.25,5,IF(0.09&lt;H106,4,IF(H106=0.09,4,IF(0.06&lt;H106,3,IF(H106=0.06,3,IF(0.02&lt;H106,2,IF(H106=0.02,2,1))))))))</f>
        <v>2</v>
      </c>
      <c r="V106">
        <f t="shared" si="18"/>
        <v>1</v>
      </c>
      <c r="W106">
        <f t="shared" si="19"/>
        <v>36.5</v>
      </c>
    </row>
    <row r="107" spans="1:23" x14ac:dyDescent="0.35">
      <c r="A107" s="81" t="s">
        <v>357</v>
      </c>
      <c r="B107" s="83"/>
      <c r="C107" s="83">
        <v>3.8</v>
      </c>
      <c r="D107" s="83">
        <v>3</v>
      </c>
      <c r="E107" s="87">
        <v>0.2</v>
      </c>
      <c r="F107" s="87">
        <v>0.1</v>
      </c>
      <c r="G107" s="87">
        <v>0.35</v>
      </c>
      <c r="H107" s="87">
        <v>0.15</v>
      </c>
      <c r="M107" s="86"/>
    </row>
    <row r="108" spans="1:23" x14ac:dyDescent="0.35">
      <c r="A108" s="82" t="s">
        <v>73</v>
      </c>
      <c r="B108" s="83"/>
      <c r="C108" s="83">
        <v>3.8</v>
      </c>
      <c r="D108" s="83">
        <v>3</v>
      </c>
      <c r="E108" s="87">
        <v>0.2</v>
      </c>
      <c r="F108" s="87">
        <v>0.1</v>
      </c>
      <c r="G108" s="87">
        <v>0.35</v>
      </c>
      <c r="H108" s="87">
        <v>0.15</v>
      </c>
      <c r="I108">
        <f>IF(B108&gt;5.34,5,IF(B108=5.34,5,IF(3.34&lt;B108,4,IF(3&lt;B108,3,IF(B108=3,3,IF(B108&gt;1.34,2,1))))))</f>
        <v>1</v>
      </c>
      <c r="J108">
        <f>I108*2</f>
        <v>2</v>
      </c>
      <c r="K108">
        <f>IF(C108&gt;4.1,5,IF(C108=4.1,5,IF(3.84&lt;C108,4,IF(C108=3.84,4,IF(3.67&lt;C108,3,IF(C108=3.67,3,IF(3.29&lt;C108,2,IF(C108=3.29,2,1))))))))</f>
        <v>3</v>
      </c>
      <c r="L108">
        <f>K108*2</f>
        <v>6</v>
      </c>
      <c r="M108" s="83">
        <v>3</v>
      </c>
      <c r="N108">
        <f t="shared" si="14"/>
        <v>9</v>
      </c>
      <c r="O108">
        <f>IF(E108&gt;0.5,5,IF(E108=0.5,5,IF(0.4&lt;E108,4,IF(E108=0.4,4,IF(0.17&lt;E108,3,IF(E108=0.17,3,IF(0.1&lt;E108,2,IF(E108=0.1,2,1))))))))</f>
        <v>3</v>
      </c>
      <c r="P108">
        <f t="shared" si="15"/>
        <v>1.5</v>
      </c>
      <c r="Q108">
        <f>IF(F108&gt;0.35,5,IF(F108=0.35,5,IF(0.18&lt;F108,4,IF(F108=0.18,4,IF(0.08&lt;F108,3,IF(F108=0.08,3,IF(0.04&lt;F108,2,IF(F108=0.04,2,1))))))))</f>
        <v>3</v>
      </c>
      <c r="R108">
        <f t="shared" si="16"/>
        <v>1.5</v>
      </c>
      <c r="S108">
        <f>IF(G108&gt;0.5,5,IF(G108=0.5,5,IF(0.25&lt;G108,4,IF(G108=0.25,4,IF(0.09&lt;G108,3,IF(G108=0.09,3,IF(0.03&lt;G108,2,IF(G108=0.03,2,1))))))))</f>
        <v>4</v>
      </c>
      <c r="T108">
        <f t="shared" si="17"/>
        <v>2</v>
      </c>
      <c r="U108">
        <f>IF(H108&gt;0.25,5,IF(H108=0.25,5,IF(0.09&lt;H108,4,IF(H108=0.09,4,IF(0.06&lt;H108,3,IF(H108=0.06,3,IF(0.02&lt;H108,2,IF(H108=0.02,2,1))))))))</f>
        <v>4</v>
      </c>
      <c r="V108">
        <f t="shared" si="18"/>
        <v>2</v>
      </c>
      <c r="W108">
        <f t="shared" si="19"/>
        <v>24</v>
      </c>
    </row>
    <row r="109" spans="1:23" x14ac:dyDescent="0.35">
      <c r="A109" s="30" t="s">
        <v>634</v>
      </c>
      <c r="B109" s="83">
        <v>2</v>
      </c>
      <c r="C109" s="83">
        <v>7.3100000000000005</v>
      </c>
      <c r="D109" s="83">
        <v>5</v>
      </c>
      <c r="E109" s="87">
        <v>0.32</v>
      </c>
      <c r="F109" s="87">
        <v>0.08</v>
      </c>
      <c r="G109" s="87">
        <v>0.28000000000000003</v>
      </c>
      <c r="H109" s="87">
        <v>0.02</v>
      </c>
      <c r="M109" s="85"/>
    </row>
    <row r="110" spans="1:23" x14ac:dyDescent="0.35">
      <c r="A110" s="81" t="s">
        <v>638</v>
      </c>
      <c r="B110" s="83">
        <v>2</v>
      </c>
      <c r="C110" s="83">
        <v>3.71</v>
      </c>
      <c r="D110" s="83">
        <v>2</v>
      </c>
      <c r="E110" s="87">
        <v>0.12</v>
      </c>
      <c r="F110" s="87">
        <v>0.03</v>
      </c>
      <c r="G110" s="87">
        <v>0.26</v>
      </c>
      <c r="H110" s="87">
        <v>0.01</v>
      </c>
      <c r="M110" s="86"/>
    </row>
    <row r="111" spans="1:23" x14ac:dyDescent="0.35">
      <c r="A111" s="82" t="s">
        <v>614</v>
      </c>
      <c r="B111" s="83">
        <v>2</v>
      </c>
      <c r="C111" s="83">
        <v>3.71</v>
      </c>
      <c r="D111" s="83">
        <v>2</v>
      </c>
      <c r="E111" s="87">
        <v>0.12</v>
      </c>
      <c r="F111" s="87">
        <v>0.03</v>
      </c>
      <c r="G111" s="87">
        <v>0.26</v>
      </c>
      <c r="H111" s="87">
        <v>0.01</v>
      </c>
      <c r="I111">
        <f>IF(B111&gt;5.34,5,IF(B111=5.34,5,IF(3.34&lt;B111,4,IF(3&lt;B111,3,IF(B111=3,3,IF(B111&gt;1.34,2,1))))))</f>
        <v>2</v>
      </c>
      <c r="J111">
        <f>I111*2</f>
        <v>4</v>
      </c>
      <c r="K111">
        <f>IF(C111&gt;4.1,5,IF(C111=4.1,5,IF(3.84&lt;C111,4,IF(C111=3.84,4,IF(3.67&lt;C111,3,IF(C111=3.67,3,IF(3.29&lt;C111,2,IF(C111=3.29,2,1))))))))</f>
        <v>3</v>
      </c>
      <c r="L111">
        <f>K111*2</f>
        <v>6</v>
      </c>
      <c r="M111" s="83">
        <v>2</v>
      </c>
      <c r="N111">
        <f t="shared" si="14"/>
        <v>6</v>
      </c>
      <c r="O111">
        <f>IF(E111&gt;0.5,5,IF(E111=0.5,5,IF(0.4&lt;E111,4,IF(E111=0.4,4,IF(0.17&lt;E111,3,IF(E111=0.17,3,IF(0.1&lt;E111,2,IF(E111=0.1,2,1))))))))</f>
        <v>2</v>
      </c>
      <c r="P111">
        <f t="shared" si="15"/>
        <v>1</v>
      </c>
      <c r="Q111">
        <f>IF(F111&gt;0.35,5,IF(F111=0.35,5,IF(0.18&lt;F111,4,IF(F111=0.18,4,IF(0.08&lt;F111,3,IF(F111=0.08,3,IF(0.04&lt;F111,2,IF(F111=0.04,2,1))))))))</f>
        <v>1</v>
      </c>
      <c r="R111">
        <f t="shared" si="16"/>
        <v>0.5</v>
      </c>
      <c r="S111">
        <f>IF(G111&gt;0.5,5,IF(G111=0.5,5,IF(0.25&lt;G111,4,IF(G111=0.25,4,IF(0.09&lt;G111,3,IF(G111=0.09,3,IF(0.03&lt;G111,2,IF(G111=0.03,2,1))))))))</f>
        <v>4</v>
      </c>
      <c r="T111">
        <f t="shared" si="17"/>
        <v>2</v>
      </c>
      <c r="U111">
        <f>IF(H111&gt;0.25,5,IF(H111=0.25,5,IF(0.09&lt;H111,4,IF(H111=0.09,4,IF(0.06&lt;H111,3,IF(H111=0.06,3,IF(0.02&lt;H111,2,IF(H111=0.02,2,1))))))))</f>
        <v>1</v>
      </c>
      <c r="V111">
        <f t="shared" si="18"/>
        <v>0.5</v>
      </c>
      <c r="W111">
        <f t="shared" si="19"/>
        <v>20</v>
      </c>
    </row>
    <row r="112" spans="1:23" x14ac:dyDescent="0.35">
      <c r="A112" s="81" t="s">
        <v>642</v>
      </c>
      <c r="B112" s="83"/>
      <c r="C112" s="83">
        <v>3.6</v>
      </c>
      <c r="D112" s="83">
        <v>3</v>
      </c>
      <c r="E112" s="87">
        <v>0.2</v>
      </c>
      <c r="F112" s="87">
        <v>0.05</v>
      </c>
      <c r="G112" s="87">
        <v>0.02</v>
      </c>
      <c r="H112" s="87">
        <v>0.01</v>
      </c>
      <c r="M112" s="86"/>
    </row>
    <row r="113" spans="1:23" x14ac:dyDescent="0.35">
      <c r="A113" s="82" t="s">
        <v>614</v>
      </c>
      <c r="B113" s="83"/>
      <c r="C113" s="83">
        <v>3.6</v>
      </c>
      <c r="D113" s="83">
        <v>3</v>
      </c>
      <c r="E113" s="87">
        <v>0.2</v>
      </c>
      <c r="F113" s="87">
        <v>0.05</v>
      </c>
      <c r="G113" s="87">
        <v>0.02</v>
      </c>
      <c r="H113" s="87">
        <v>0.01</v>
      </c>
      <c r="I113">
        <f>IF(B113&gt;5.34,5,IF(B113=5.34,5,IF(3.34&lt;B113,4,IF(3&lt;B113,3,IF(B113=3,3,IF(B113&gt;1.34,2,1))))))</f>
        <v>1</v>
      </c>
      <c r="J113">
        <f>I113*2</f>
        <v>2</v>
      </c>
      <c r="K113">
        <f>IF(C113&gt;4.1,5,IF(C113=4.1,5,IF(3.84&lt;C113,4,IF(C113=3.84,4,IF(3.67&lt;C113,3,IF(C113=3.67,3,IF(3.29&lt;C113,2,IF(C113=3.29,2,1))))))))</f>
        <v>2</v>
      </c>
      <c r="L113">
        <f>K113*2</f>
        <v>4</v>
      </c>
      <c r="M113" s="83">
        <v>3</v>
      </c>
      <c r="N113">
        <f t="shared" si="14"/>
        <v>9</v>
      </c>
      <c r="O113">
        <f>IF(E113&gt;0.5,5,IF(E113=0.5,5,IF(0.4&lt;E113,4,IF(E113=0.4,4,IF(0.17&lt;E113,3,IF(E113=0.17,3,IF(0.1&lt;E113,2,IF(E113=0.1,2,1))))))))</f>
        <v>3</v>
      </c>
      <c r="P113">
        <f t="shared" si="15"/>
        <v>1.5</v>
      </c>
      <c r="Q113">
        <f>IF(F113&gt;0.35,5,IF(F113=0.35,5,IF(0.18&lt;F113,4,IF(F113=0.18,4,IF(0.08&lt;F113,3,IF(F113=0.08,3,IF(0.04&lt;F113,2,IF(F113=0.04,2,1))))))))</f>
        <v>2</v>
      </c>
      <c r="R113">
        <f t="shared" si="16"/>
        <v>1</v>
      </c>
      <c r="S113">
        <f>IF(G113&gt;0.5,5,IF(G113=0.5,5,IF(0.25&lt;G113,4,IF(G113=0.25,4,IF(0.09&lt;G113,3,IF(G113=0.09,3,IF(0.03&lt;G113,2,IF(G113=0.03,2,1))))))))</f>
        <v>1</v>
      </c>
      <c r="T113">
        <f t="shared" si="17"/>
        <v>0.5</v>
      </c>
      <c r="U113">
        <f>IF(H113&gt;0.25,5,IF(H113=0.25,5,IF(0.09&lt;H113,4,IF(H113=0.09,4,IF(0.06&lt;H113,3,IF(H113=0.06,3,IF(0.02&lt;H113,2,IF(H113=0.02,2,1))))))))</f>
        <v>1</v>
      </c>
      <c r="V113">
        <f t="shared" si="18"/>
        <v>0.5</v>
      </c>
      <c r="W113">
        <f t="shared" si="19"/>
        <v>18.5</v>
      </c>
    </row>
    <row r="114" spans="1:23" x14ac:dyDescent="0.35">
      <c r="A114" s="30" t="s">
        <v>647</v>
      </c>
      <c r="B114" s="83">
        <v>4.5</v>
      </c>
      <c r="C114" s="83">
        <v>24.68</v>
      </c>
      <c r="D114" s="83">
        <v>6</v>
      </c>
      <c r="E114" s="87">
        <v>1</v>
      </c>
      <c r="F114" s="87">
        <v>0.40099999999999997</v>
      </c>
      <c r="G114" s="87">
        <v>1.075</v>
      </c>
      <c r="H114" s="87">
        <v>0.621</v>
      </c>
      <c r="M114" s="85"/>
    </row>
    <row r="115" spans="1:23" x14ac:dyDescent="0.35">
      <c r="A115" s="81" t="s">
        <v>648</v>
      </c>
      <c r="B115" s="83"/>
      <c r="C115" s="83">
        <v>3.1</v>
      </c>
      <c r="D115" s="83">
        <v>0</v>
      </c>
      <c r="E115" s="87">
        <v>0.08</v>
      </c>
      <c r="G115" s="87">
        <v>0.02</v>
      </c>
      <c r="M115" s="86"/>
    </row>
    <row r="116" spans="1:23" x14ac:dyDescent="0.35">
      <c r="A116" s="82" t="s">
        <v>614</v>
      </c>
      <c r="B116" s="83"/>
      <c r="C116" s="83">
        <v>3.1</v>
      </c>
      <c r="D116" s="83">
        <v>0</v>
      </c>
      <c r="E116" s="87">
        <v>0.08</v>
      </c>
      <c r="G116" s="87">
        <v>0.02</v>
      </c>
      <c r="I116">
        <f>IF(B116&gt;5.34,5,IF(B116=5.34,5,IF(3.34&lt;B116,4,IF(3&lt;B116,3,IF(B116=3,3,IF(B116&gt;1.34,2,1))))))</f>
        <v>1</v>
      </c>
      <c r="J116">
        <f>I116*2</f>
        <v>2</v>
      </c>
      <c r="K116">
        <f>IF(C116&gt;4.1,5,IF(C116=4.1,5,IF(3.84&lt;C116,4,IF(C116=3.84,4,IF(3.67&lt;C116,3,IF(C116=3.67,3,IF(3.29&lt;C116,2,IF(C116=3.29,2,1))))))))</f>
        <v>1</v>
      </c>
      <c r="L116">
        <f>K116*2</f>
        <v>2</v>
      </c>
      <c r="M116" s="83">
        <v>0</v>
      </c>
      <c r="N116">
        <f t="shared" si="14"/>
        <v>0</v>
      </c>
      <c r="O116">
        <f>IF(E116&gt;0.5,5,IF(E116=0.5,5,IF(0.4&lt;E116,4,IF(E116=0.4,4,IF(0.17&lt;E116,3,IF(E116=0.17,3,IF(0.1&lt;E116,2,IF(E116=0.1,2,1))))))))</f>
        <v>1</v>
      </c>
      <c r="P116">
        <f t="shared" si="15"/>
        <v>0.5</v>
      </c>
      <c r="Q116">
        <f>IF(F116&gt;0.35,5,IF(F116=0.35,5,IF(0.18&lt;F116,4,IF(F116=0.18,4,IF(0.08&lt;F116,3,IF(F116=0.08,3,IF(0.04&lt;F116,2,IF(F116=0.04,2,1))))))))</f>
        <v>1</v>
      </c>
      <c r="R116">
        <f t="shared" si="16"/>
        <v>0.5</v>
      </c>
      <c r="S116">
        <f>IF(G116&gt;0.5,5,IF(G116=0.5,5,IF(0.25&lt;G116,4,IF(G116=0.25,4,IF(0.09&lt;G116,3,IF(G116=0.09,3,IF(0.03&lt;G116,2,IF(G116=0.03,2,1))))))))</f>
        <v>1</v>
      </c>
      <c r="T116">
        <f t="shared" si="17"/>
        <v>0.5</v>
      </c>
      <c r="U116">
        <f>IF(H116&gt;0.25,5,IF(H116=0.25,5,IF(0.09&lt;H116,4,IF(H116=0.09,4,IF(0.06&lt;H116,3,IF(H116=0.06,3,IF(0.02&lt;H116,2,IF(H116=0.02,2,1))))))))</f>
        <v>1</v>
      </c>
      <c r="V116">
        <f t="shared" si="18"/>
        <v>0.5</v>
      </c>
      <c r="W116">
        <f t="shared" si="19"/>
        <v>6</v>
      </c>
    </row>
    <row r="117" spans="1:23" x14ac:dyDescent="0.35">
      <c r="A117" s="81" t="s">
        <v>649</v>
      </c>
      <c r="B117" s="83"/>
      <c r="C117" s="83">
        <v>3.94</v>
      </c>
      <c r="D117" s="83">
        <v>0</v>
      </c>
      <c r="E117" s="87">
        <v>0.16</v>
      </c>
      <c r="F117" s="87">
        <v>1E-3</v>
      </c>
      <c r="G117" s="87">
        <v>0.435</v>
      </c>
      <c r="H117" s="87">
        <v>1E-3</v>
      </c>
      <c r="M117" s="86"/>
    </row>
    <row r="118" spans="1:23" x14ac:dyDescent="0.35">
      <c r="A118" s="82" t="s">
        <v>614</v>
      </c>
      <c r="B118" s="83"/>
      <c r="C118" s="83">
        <v>3.94</v>
      </c>
      <c r="D118" s="83">
        <v>0</v>
      </c>
      <c r="E118" s="87">
        <v>0.16</v>
      </c>
      <c r="F118" s="87">
        <v>1E-3</v>
      </c>
      <c r="G118" s="87">
        <v>0.435</v>
      </c>
      <c r="H118" s="87">
        <v>1E-3</v>
      </c>
      <c r="I118">
        <f>IF(B118&gt;5.34,5,IF(B118=5.34,5,IF(3.34&lt;B118,4,IF(3&lt;B118,3,IF(B118=3,3,IF(B118&gt;1.34,2,1))))))</f>
        <v>1</v>
      </c>
      <c r="J118">
        <f>I118*2</f>
        <v>2</v>
      </c>
      <c r="K118">
        <f>IF(C118&gt;4.1,5,IF(C118=4.1,5,IF(3.84&lt;C118,4,IF(C118=3.84,4,IF(3.67&lt;C118,3,IF(C118=3.67,3,IF(3.29&lt;C118,2,IF(C118=3.29,2,1))))))))</f>
        <v>4</v>
      </c>
      <c r="L118">
        <f>K118*2</f>
        <v>8</v>
      </c>
      <c r="M118" s="83">
        <v>0</v>
      </c>
      <c r="N118">
        <f t="shared" si="14"/>
        <v>0</v>
      </c>
      <c r="O118">
        <f>IF(E118&gt;0.5,5,IF(E118=0.5,5,IF(0.4&lt;E118,4,IF(E118=0.4,4,IF(0.17&lt;E118,3,IF(E118=0.17,3,IF(0.1&lt;E118,2,IF(E118=0.1,2,1))))))))</f>
        <v>2</v>
      </c>
      <c r="P118">
        <f t="shared" si="15"/>
        <v>1</v>
      </c>
      <c r="Q118">
        <f>IF(F118&gt;0.35,5,IF(F118=0.35,5,IF(0.18&lt;F118,4,IF(F118=0.18,4,IF(0.08&lt;F118,3,IF(F118=0.08,3,IF(0.04&lt;F118,2,IF(F118=0.04,2,1))))))))</f>
        <v>1</v>
      </c>
      <c r="R118">
        <f t="shared" si="16"/>
        <v>0.5</v>
      </c>
      <c r="S118">
        <f>IF(G118&gt;0.5,5,IF(G118=0.5,5,IF(0.25&lt;G118,4,IF(G118=0.25,4,IF(0.09&lt;G118,3,IF(G118=0.09,3,IF(0.03&lt;G118,2,IF(G118=0.03,2,1))))))))</f>
        <v>4</v>
      </c>
      <c r="T118">
        <f t="shared" si="17"/>
        <v>2</v>
      </c>
      <c r="U118">
        <f>IF(H118&gt;0.25,5,IF(H118=0.25,5,IF(0.09&lt;H118,4,IF(H118=0.09,4,IF(0.06&lt;H118,3,IF(H118=0.06,3,IF(0.02&lt;H118,2,IF(H118=0.02,2,1))))))))</f>
        <v>1</v>
      </c>
      <c r="V118">
        <f t="shared" si="18"/>
        <v>0.5</v>
      </c>
      <c r="W118">
        <f t="shared" si="19"/>
        <v>14</v>
      </c>
    </row>
    <row r="119" spans="1:23" x14ac:dyDescent="0.35">
      <c r="A119" s="81" t="s">
        <v>651</v>
      </c>
      <c r="B119" s="83"/>
      <c r="C119" s="83">
        <v>3.44</v>
      </c>
      <c r="D119" s="83">
        <v>2</v>
      </c>
      <c r="E119" s="87">
        <v>0.1</v>
      </c>
      <c r="F119" s="87">
        <v>0.15</v>
      </c>
      <c r="G119" s="87">
        <v>0.01</v>
      </c>
      <c r="H119" s="87">
        <v>0.01</v>
      </c>
      <c r="M119" s="86"/>
    </row>
    <row r="120" spans="1:23" x14ac:dyDescent="0.35">
      <c r="A120" s="82" t="s">
        <v>614</v>
      </c>
      <c r="B120" s="83"/>
      <c r="C120" s="83">
        <v>3.44</v>
      </c>
      <c r="D120" s="83">
        <v>2</v>
      </c>
      <c r="E120" s="87">
        <v>0.1</v>
      </c>
      <c r="F120" s="87">
        <v>0.15</v>
      </c>
      <c r="G120" s="87">
        <v>0.01</v>
      </c>
      <c r="H120" s="87">
        <v>0.01</v>
      </c>
      <c r="I120">
        <f>IF(B120&gt;5.34,5,IF(B120=5.34,5,IF(3.34&lt;B120,4,IF(3&lt;B120,3,IF(B120=3,3,IF(B120&gt;1.34,2,1))))))</f>
        <v>1</v>
      </c>
      <c r="J120">
        <f>I120*2</f>
        <v>2</v>
      </c>
      <c r="K120">
        <f>IF(C120&gt;4.1,5,IF(C120=4.1,5,IF(3.84&lt;C120,4,IF(C120=3.84,4,IF(3.67&lt;C120,3,IF(C120=3.67,3,IF(3.29&lt;C120,2,IF(C120=3.29,2,1))))))))</f>
        <v>2</v>
      </c>
      <c r="L120">
        <f>K120*2</f>
        <v>4</v>
      </c>
      <c r="M120" s="83">
        <v>2</v>
      </c>
      <c r="N120">
        <f t="shared" si="14"/>
        <v>6</v>
      </c>
      <c r="O120">
        <f>IF(E120&gt;0.5,5,IF(E120=0.5,5,IF(0.4&lt;E120,4,IF(E120=0.4,4,IF(0.17&lt;E120,3,IF(E120=0.17,3,IF(0.1&lt;E120,2,IF(E120=0.1,2,1))))))))</f>
        <v>2</v>
      </c>
      <c r="P120">
        <f t="shared" si="15"/>
        <v>1</v>
      </c>
      <c r="Q120">
        <f>IF(F120&gt;0.35,5,IF(F120=0.35,5,IF(0.18&lt;F120,4,IF(F120=0.18,4,IF(0.08&lt;F120,3,IF(F120=0.08,3,IF(0.04&lt;F120,2,IF(F120=0.04,2,1))))))))</f>
        <v>3</v>
      </c>
      <c r="R120">
        <f t="shared" si="16"/>
        <v>1.5</v>
      </c>
      <c r="S120">
        <f>IF(G120&gt;0.5,5,IF(G120=0.5,5,IF(0.25&lt;G120,4,IF(G120=0.25,4,IF(0.09&lt;G120,3,IF(G120=0.09,3,IF(0.03&lt;G120,2,IF(G120=0.03,2,1))))))))</f>
        <v>1</v>
      </c>
      <c r="T120">
        <f t="shared" si="17"/>
        <v>0.5</v>
      </c>
      <c r="U120">
        <f>IF(H120&gt;0.25,5,IF(H120=0.25,5,IF(0.09&lt;H120,4,IF(H120=0.09,4,IF(0.06&lt;H120,3,IF(H120=0.06,3,IF(0.02&lt;H120,2,IF(H120=0.02,2,1))))))))</f>
        <v>1</v>
      </c>
      <c r="V120">
        <f t="shared" si="18"/>
        <v>0.5</v>
      </c>
      <c r="W120">
        <f t="shared" si="19"/>
        <v>15.5</v>
      </c>
    </row>
    <row r="121" spans="1:23" x14ac:dyDescent="0.35">
      <c r="A121" s="81" t="s">
        <v>652</v>
      </c>
      <c r="B121" s="83">
        <v>1.5</v>
      </c>
      <c r="C121" s="83">
        <v>3.1</v>
      </c>
      <c r="D121" s="83">
        <v>2</v>
      </c>
      <c r="E121" s="87">
        <v>0.25</v>
      </c>
      <c r="F121" s="87">
        <v>0.1</v>
      </c>
      <c r="G121" s="87">
        <v>0.2</v>
      </c>
      <c r="H121" s="87">
        <v>0.6</v>
      </c>
      <c r="M121" s="86"/>
    </row>
    <row r="122" spans="1:23" x14ac:dyDescent="0.35">
      <c r="A122" s="82" t="s">
        <v>614</v>
      </c>
      <c r="B122" s="83">
        <v>1.5</v>
      </c>
      <c r="C122" s="83">
        <v>3.1</v>
      </c>
      <c r="D122" s="83">
        <v>2</v>
      </c>
      <c r="E122" s="87">
        <v>0.25</v>
      </c>
      <c r="F122" s="87">
        <v>0.1</v>
      </c>
      <c r="G122" s="87">
        <v>0.2</v>
      </c>
      <c r="H122" s="87">
        <v>0.6</v>
      </c>
      <c r="I122">
        <f>IF(B122&gt;5.34,5,IF(B122=5.34,5,IF(3.34&lt;B122,4,IF(3&lt;B122,3,IF(B122=3,3,IF(B122&gt;1.34,2,1))))))</f>
        <v>2</v>
      </c>
      <c r="J122">
        <f>I122*2</f>
        <v>4</v>
      </c>
      <c r="K122">
        <f>IF(C122&gt;4.1,5,IF(C122=4.1,5,IF(3.84&lt;C122,4,IF(C122=3.84,4,IF(3.67&lt;C122,3,IF(C122=3.67,3,IF(3.29&lt;C122,2,IF(C122=3.29,2,1))))))))</f>
        <v>1</v>
      </c>
      <c r="L122">
        <f>K122*2</f>
        <v>2</v>
      </c>
      <c r="M122" s="83">
        <v>2</v>
      </c>
      <c r="N122">
        <f t="shared" si="14"/>
        <v>6</v>
      </c>
      <c r="O122">
        <f>IF(E122&gt;0.5,5,IF(E122=0.5,5,IF(0.4&lt;E122,4,IF(E122=0.4,4,IF(0.17&lt;E122,3,IF(E122=0.17,3,IF(0.1&lt;E122,2,IF(E122=0.1,2,1))))))))</f>
        <v>3</v>
      </c>
      <c r="P122">
        <f t="shared" si="15"/>
        <v>1.5</v>
      </c>
      <c r="Q122">
        <f>IF(F122&gt;0.35,5,IF(F122=0.35,5,IF(0.18&lt;F122,4,IF(F122=0.18,4,IF(0.08&lt;F122,3,IF(F122=0.08,3,IF(0.04&lt;F122,2,IF(F122=0.04,2,1))))))))</f>
        <v>3</v>
      </c>
      <c r="R122">
        <f t="shared" si="16"/>
        <v>1.5</v>
      </c>
      <c r="S122">
        <f>IF(G122&gt;0.5,5,IF(G122=0.5,5,IF(0.25&lt;G122,4,IF(G122=0.25,4,IF(0.09&lt;G122,3,IF(G122=0.09,3,IF(0.03&lt;G122,2,IF(G122=0.03,2,1))))))))</f>
        <v>3</v>
      </c>
      <c r="T122">
        <f t="shared" si="17"/>
        <v>1.5</v>
      </c>
      <c r="U122">
        <f>IF(H122&gt;0.25,5,IF(H122=0.25,5,IF(0.09&lt;H122,4,IF(H122=0.09,4,IF(0.06&lt;H122,3,IF(H122=0.06,3,IF(0.02&lt;H122,2,IF(H122=0.02,2,1))))))))</f>
        <v>5</v>
      </c>
      <c r="V122">
        <f t="shared" si="18"/>
        <v>2.5</v>
      </c>
      <c r="W122">
        <f t="shared" si="19"/>
        <v>19</v>
      </c>
    </row>
    <row r="123" spans="1:23" x14ac:dyDescent="0.35">
      <c r="A123" s="81" t="s">
        <v>655</v>
      </c>
      <c r="B123" s="83"/>
      <c r="C123" s="83">
        <v>7.8</v>
      </c>
      <c r="D123" s="83">
        <v>2</v>
      </c>
      <c r="E123" s="87">
        <v>0.4</v>
      </c>
      <c r="F123" s="87">
        <v>0.1</v>
      </c>
      <c r="G123" s="87">
        <v>0.4</v>
      </c>
      <c r="M123" s="86"/>
    </row>
    <row r="124" spans="1:23" x14ac:dyDescent="0.35">
      <c r="A124" s="82" t="s">
        <v>62</v>
      </c>
      <c r="B124" s="83"/>
      <c r="C124" s="83">
        <v>3.9</v>
      </c>
      <c r="D124" s="83">
        <v>1</v>
      </c>
      <c r="E124" s="87">
        <v>0.2</v>
      </c>
      <c r="F124" s="87">
        <v>0.05</v>
      </c>
      <c r="G124" s="87">
        <v>0.2</v>
      </c>
      <c r="I124">
        <f>IF(B124&gt;5.34,5,IF(B124=5.34,5,IF(3.34&lt;B124,4,IF(3&lt;B124,3,IF(B124=3,3,IF(B124&gt;1.34,2,1))))))</f>
        <v>1</v>
      </c>
      <c r="J124">
        <f t="shared" ref="J124:J125" si="28">I124*2</f>
        <v>2</v>
      </c>
      <c r="K124">
        <f>IF(C124&gt;4.1,5,IF(C124=4.1,5,IF(3.84&lt;C124,4,IF(C124=3.84,4,IF(3.67&lt;C124,3,IF(C124=3.67,3,IF(3.29&lt;C124,2,IF(C124=3.29,2,1))))))))</f>
        <v>4</v>
      </c>
      <c r="L124">
        <f t="shared" ref="L124:L125" si="29">K124*2</f>
        <v>8</v>
      </c>
      <c r="M124" s="83">
        <v>1</v>
      </c>
      <c r="N124">
        <f t="shared" si="14"/>
        <v>3</v>
      </c>
      <c r="O124">
        <f>IF(E124&gt;0.5,5,IF(E124=0.5,5,IF(0.4&lt;E124,4,IF(E124=0.4,4,IF(0.17&lt;E124,3,IF(E124=0.17,3,IF(0.1&lt;E124,2,IF(E124=0.1,2,1))))))))</f>
        <v>3</v>
      </c>
      <c r="P124">
        <f t="shared" si="15"/>
        <v>1.5</v>
      </c>
      <c r="Q124">
        <f>IF(F124&gt;0.35,5,IF(F124=0.35,5,IF(0.18&lt;F124,4,IF(F124=0.18,4,IF(0.08&lt;F124,3,IF(F124=0.08,3,IF(0.04&lt;F124,2,IF(F124=0.04,2,1))))))))</f>
        <v>2</v>
      </c>
      <c r="R124">
        <f t="shared" si="16"/>
        <v>1</v>
      </c>
      <c r="S124">
        <f>IF(G124&gt;0.5,5,IF(G124=0.5,5,IF(0.25&lt;G124,4,IF(G124=0.25,4,IF(0.09&lt;G124,3,IF(G124=0.09,3,IF(0.03&lt;G124,2,IF(G124=0.03,2,1))))))))</f>
        <v>3</v>
      </c>
      <c r="T124">
        <f t="shared" si="17"/>
        <v>1.5</v>
      </c>
      <c r="U124">
        <f>IF(H124&gt;0.25,5,IF(H124=0.25,5,IF(0.09&lt;H124,4,IF(H124=0.09,4,IF(0.06&lt;H124,3,IF(H124=0.06,3,IF(0.02&lt;H124,2,IF(H124=0.02,2,1))))))))</f>
        <v>1</v>
      </c>
      <c r="V124">
        <f t="shared" si="18"/>
        <v>0.5</v>
      </c>
      <c r="W124">
        <f t="shared" si="19"/>
        <v>17.5</v>
      </c>
    </row>
    <row r="125" spans="1:23" x14ac:dyDescent="0.35">
      <c r="A125" s="82" t="s">
        <v>614</v>
      </c>
      <c r="B125" s="83"/>
      <c r="C125" s="83">
        <v>3.9</v>
      </c>
      <c r="D125" s="83">
        <v>1</v>
      </c>
      <c r="E125" s="87">
        <v>0.2</v>
      </c>
      <c r="F125" s="87">
        <v>0.05</v>
      </c>
      <c r="G125" s="87">
        <v>0.2</v>
      </c>
      <c r="I125">
        <f>IF(B125&gt;5.34,5,IF(B125=5.34,5,IF(3.34&lt;B125,4,IF(3&lt;B125,3,IF(B125=3,3,IF(B125&gt;1.34,2,1))))))</f>
        <v>1</v>
      </c>
      <c r="J125">
        <f t="shared" si="28"/>
        <v>2</v>
      </c>
      <c r="K125">
        <f>IF(C125&gt;4.1,5,IF(C125=4.1,5,IF(3.84&lt;C125,4,IF(C125=3.84,4,IF(3.67&lt;C125,3,IF(C125=3.67,3,IF(3.29&lt;C125,2,IF(C125=3.29,2,1))))))))</f>
        <v>4</v>
      </c>
      <c r="L125">
        <f t="shared" si="29"/>
        <v>8</v>
      </c>
      <c r="M125" s="83">
        <v>1</v>
      </c>
      <c r="N125">
        <f t="shared" si="14"/>
        <v>3</v>
      </c>
      <c r="O125">
        <f>IF(E125&gt;0.5,5,IF(E125=0.5,5,IF(0.4&lt;E125,4,IF(E125=0.4,4,IF(0.17&lt;E125,3,IF(E125=0.17,3,IF(0.1&lt;E125,2,IF(E125=0.1,2,1))))))))</f>
        <v>3</v>
      </c>
      <c r="P125">
        <f t="shared" si="15"/>
        <v>1.5</v>
      </c>
      <c r="Q125">
        <f>IF(F125&gt;0.35,5,IF(F125=0.35,5,IF(0.18&lt;F125,4,IF(F125=0.18,4,IF(0.08&lt;F125,3,IF(F125=0.08,3,IF(0.04&lt;F125,2,IF(F125=0.04,2,1))))))))</f>
        <v>2</v>
      </c>
      <c r="R125">
        <f t="shared" si="16"/>
        <v>1</v>
      </c>
      <c r="S125">
        <f>IF(G125&gt;0.5,5,IF(G125=0.5,5,IF(0.25&lt;G125,4,IF(G125=0.25,4,IF(0.09&lt;G125,3,IF(G125=0.09,3,IF(0.03&lt;G125,2,IF(G125=0.03,2,1))))))))</f>
        <v>3</v>
      </c>
      <c r="T125">
        <f t="shared" si="17"/>
        <v>1.5</v>
      </c>
      <c r="U125">
        <f>IF(H125&gt;0.25,5,IF(H125=0.25,5,IF(0.09&lt;H125,4,IF(H125=0.09,4,IF(0.06&lt;H125,3,IF(H125=0.06,3,IF(0.02&lt;H125,2,IF(H125=0.02,2,1))))))))</f>
        <v>1</v>
      </c>
      <c r="V125">
        <f t="shared" si="18"/>
        <v>0.5</v>
      </c>
      <c r="W125">
        <f t="shared" si="19"/>
        <v>17.5</v>
      </c>
    </row>
    <row r="126" spans="1:23" x14ac:dyDescent="0.35">
      <c r="A126" s="81" t="s">
        <v>658</v>
      </c>
      <c r="B126" s="83">
        <v>3</v>
      </c>
      <c r="C126" s="83">
        <v>3.3</v>
      </c>
      <c r="D126" s="83">
        <v>0</v>
      </c>
      <c r="E126" s="87">
        <v>0.01</v>
      </c>
      <c r="F126" s="87">
        <v>0.05</v>
      </c>
      <c r="G126" s="87">
        <v>0.01</v>
      </c>
      <c r="H126" s="87">
        <v>0.01</v>
      </c>
      <c r="M126" s="86"/>
    </row>
    <row r="127" spans="1:23" x14ac:dyDescent="0.35">
      <c r="A127" s="82" t="s">
        <v>62</v>
      </c>
      <c r="B127" s="83">
        <v>3</v>
      </c>
      <c r="C127" s="83">
        <v>3.3</v>
      </c>
      <c r="D127" s="83">
        <v>0</v>
      </c>
      <c r="E127" s="87">
        <v>0.01</v>
      </c>
      <c r="F127" s="87">
        <v>0.05</v>
      </c>
      <c r="G127" s="87">
        <v>0.01</v>
      </c>
      <c r="H127" s="87">
        <v>0.01</v>
      </c>
      <c r="I127">
        <f>IF(B127&gt;5.34,5,IF(B127=5.34,5,IF(3.34&lt;B127,4,IF(3&lt;B127,3,IF(B127=3,3,IF(B127&gt;1.34,2,1))))))</f>
        <v>3</v>
      </c>
      <c r="J127">
        <f>I127*2</f>
        <v>6</v>
      </c>
      <c r="K127">
        <f>IF(C127&gt;4.1,5,IF(C127=4.1,5,IF(3.84&lt;C127,4,IF(C127=3.84,4,IF(3.67&lt;C127,3,IF(C127=3.67,3,IF(3.29&lt;C127,2,IF(C127=3.29,2,1))))))))</f>
        <v>2</v>
      </c>
      <c r="L127">
        <f>K127*2</f>
        <v>4</v>
      </c>
      <c r="M127" s="83">
        <v>0</v>
      </c>
      <c r="N127">
        <f t="shared" si="14"/>
        <v>0</v>
      </c>
      <c r="O127">
        <f>IF(E127&gt;0.5,5,IF(E127=0.5,5,IF(0.4&lt;E127,4,IF(E127=0.4,4,IF(0.17&lt;E127,3,IF(E127=0.17,3,IF(0.1&lt;E127,2,IF(E127=0.1,2,1))))))))</f>
        <v>1</v>
      </c>
      <c r="P127">
        <f t="shared" si="15"/>
        <v>0.5</v>
      </c>
      <c r="Q127">
        <f>IF(F127&gt;0.35,5,IF(F127=0.35,5,IF(0.18&lt;F127,4,IF(F127=0.18,4,IF(0.08&lt;F127,3,IF(F127=0.08,3,IF(0.04&lt;F127,2,IF(F127=0.04,2,1))))))))</f>
        <v>2</v>
      </c>
      <c r="R127">
        <f t="shared" si="16"/>
        <v>1</v>
      </c>
      <c r="S127">
        <f>IF(G127&gt;0.5,5,IF(G127=0.5,5,IF(0.25&lt;G127,4,IF(G127=0.25,4,IF(0.09&lt;G127,3,IF(G127=0.09,3,IF(0.03&lt;G127,2,IF(G127=0.03,2,1))))))))</f>
        <v>1</v>
      </c>
      <c r="T127">
        <f t="shared" si="17"/>
        <v>0.5</v>
      </c>
      <c r="U127">
        <f>IF(H127&gt;0.25,5,IF(H127=0.25,5,IF(0.09&lt;H127,4,IF(H127=0.09,4,IF(0.06&lt;H127,3,IF(H127=0.06,3,IF(0.02&lt;H127,2,IF(H127=0.02,2,1))))))))</f>
        <v>1</v>
      </c>
      <c r="V127">
        <f t="shared" si="18"/>
        <v>0.5</v>
      </c>
      <c r="W127">
        <f t="shared" si="19"/>
        <v>12.5</v>
      </c>
    </row>
    <row r="128" spans="1:23" x14ac:dyDescent="0.35">
      <c r="A128" s="30" t="s">
        <v>564</v>
      </c>
      <c r="B128" s="83">
        <v>14.5</v>
      </c>
      <c r="C128" s="83">
        <v>10.68</v>
      </c>
      <c r="D128" s="83">
        <v>3</v>
      </c>
      <c r="E128" s="87">
        <v>0.52</v>
      </c>
      <c r="F128" s="87">
        <v>0.39999999999999997</v>
      </c>
      <c r="G128" s="87">
        <v>0.03</v>
      </c>
      <c r="H128" s="87">
        <v>0.03</v>
      </c>
      <c r="M128" s="85"/>
    </row>
    <row r="129" spans="1:23" x14ac:dyDescent="0.35">
      <c r="A129" s="81" t="s">
        <v>565</v>
      </c>
      <c r="B129" s="83">
        <v>5</v>
      </c>
      <c r="C129" s="83">
        <v>3.48</v>
      </c>
      <c r="D129" s="83">
        <v>0</v>
      </c>
      <c r="E129" s="87">
        <v>0.2</v>
      </c>
      <c r="F129" s="87">
        <v>0.1</v>
      </c>
      <c r="G129" s="87">
        <v>0.01</v>
      </c>
      <c r="H129" s="87">
        <v>0.01</v>
      </c>
      <c r="M129" s="86"/>
    </row>
    <row r="130" spans="1:23" x14ac:dyDescent="0.35">
      <c r="A130" s="82" t="s">
        <v>610</v>
      </c>
      <c r="B130" s="83">
        <v>5</v>
      </c>
      <c r="C130" s="83">
        <v>3.48</v>
      </c>
      <c r="D130" s="83">
        <v>0</v>
      </c>
      <c r="E130" s="87">
        <v>0.2</v>
      </c>
      <c r="F130" s="87">
        <v>0.1</v>
      </c>
      <c r="G130" s="87">
        <v>0.01</v>
      </c>
      <c r="H130" s="87">
        <v>0.01</v>
      </c>
      <c r="I130">
        <f>IF(B130&gt;5.34,5,IF(B130=5.34,5,IF(3.34&lt;B130,4,IF(3&lt;B130,3,IF(B130=3,3,IF(B130&gt;1.34,2,1))))))</f>
        <v>4</v>
      </c>
      <c r="J130">
        <f>I130*2</f>
        <v>8</v>
      </c>
      <c r="K130">
        <f>IF(C130&gt;4.1,5,IF(C130=4.1,5,IF(3.84&lt;C130,4,IF(C130=3.84,4,IF(3.67&lt;C130,3,IF(C130=3.67,3,IF(3.29&lt;C130,2,IF(C130=3.29,2,1))))))))</f>
        <v>2</v>
      </c>
      <c r="L130">
        <f>K130*2</f>
        <v>4</v>
      </c>
      <c r="M130" s="83">
        <v>0</v>
      </c>
      <c r="N130">
        <f t="shared" si="14"/>
        <v>0</v>
      </c>
      <c r="O130">
        <f>IF(E130&gt;0.5,5,IF(E130=0.5,5,IF(0.4&lt;E130,4,IF(E130=0.4,4,IF(0.17&lt;E130,3,IF(E130=0.17,3,IF(0.1&lt;E130,2,IF(E130=0.1,2,1))))))))</f>
        <v>3</v>
      </c>
      <c r="P130">
        <f t="shared" si="15"/>
        <v>1.5</v>
      </c>
      <c r="Q130">
        <f>IF(F130&gt;0.35,5,IF(F130=0.35,5,IF(0.18&lt;F130,4,IF(F130=0.18,4,IF(0.08&lt;F130,3,IF(F130=0.08,3,IF(0.04&lt;F130,2,IF(F130=0.04,2,1))))))))</f>
        <v>3</v>
      </c>
      <c r="R130">
        <f t="shared" si="16"/>
        <v>1.5</v>
      </c>
      <c r="S130">
        <f>IF(G130&gt;0.5,5,IF(G130=0.5,5,IF(0.25&lt;G130,4,IF(G130=0.25,4,IF(0.09&lt;G130,3,IF(G130=0.09,3,IF(0.03&lt;G130,2,IF(G130=0.03,2,1))))))))</f>
        <v>1</v>
      </c>
      <c r="T130">
        <f t="shared" si="17"/>
        <v>0.5</v>
      </c>
      <c r="U130">
        <f>IF(H130&gt;0.25,5,IF(H130=0.25,5,IF(0.09&lt;H130,4,IF(H130=0.09,4,IF(0.06&lt;H130,3,IF(H130=0.06,3,IF(0.02&lt;H130,2,IF(H130=0.02,2,1))))))))</f>
        <v>1</v>
      </c>
      <c r="V130">
        <f t="shared" si="18"/>
        <v>0.5</v>
      </c>
      <c r="W130">
        <f t="shared" si="19"/>
        <v>16</v>
      </c>
    </row>
    <row r="131" spans="1:23" x14ac:dyDescent="0.35">
      <c r="A131" s="81" t="s">
        <v>566</v>
      </c>
      <c r="B131" s="83">
        <v>8</v>
      </c>
      <c r="C131" s="83">
        <v>3.8</v>
      </c>
      <c r="D131" s="83">
        <v>3</v>
      </c>
      <c r="E131" s="87">
        <v>0.25</v>
      </c>
      <c r="F131" s="87">
        <v>0.25</v>
      </c>
      <c r="G131" s="87">
        <v>0.01</v>
      </c>
      <c r="H131" s="87">
        <v>0.01</v>
      </c>
      <c r="M131" s="86"/>
    </row>
    <row r="132" spans="1:23" x14ac:dyDescent="0.35">
      <c r="A132" s="82" t="s">
        <v>611</v>
      </c>
      <c r="B132" s="83">
        <v>8</v>
      </c>
      <c r="C132" s="83">
        <v>3.8</v>
      </c>
      <c r="D132" s="83">
        <v>3</v>
      </c>
      <c r="E132" s="87">
        <v>0.25</v>
      </c>
      <c r="F132" s="87">
        <v>0.25</v>
      </c>
      <c r="G132" s="87">
        <v>0.01</v>
      </c>
      <c r="H132" s="87">
        <v>0.01</v>
      </c>
      <c r="I132">
        <f>IF(B132&gt;5.34,5,IF(B132=5.34,5,IF(3.34&lt;B132,4,IF(3&lt;B132,3,IF(B132=3,3,IF(B132&gt;1.34,2,1))))))</f>
        <v>5</v>
      </c>
      <c r="J132">
        <f>I132*2</f>
        <v>10</v>
      </c>
      <c r="K132">
        <f>IF(C132&gt;4.1,5,IF(C132=4.1,5,IF(3.84&lt;C132,4,IF(C132=3.84,4,IF(3.67&lt;C132,3,IF(C132=3.67,3,IF(3.29&lt;C132,2,IF(C132=3.29,2,1))))))))</f>
        <v>3</v>
      </c>
      <c r="L132">
        <f>K132*2</f>
        <v>6</v>
      </c>
      <c r="M132" s="83">
        <v>3</v>
      </c>
      <c r="N132">
        <f t="shared" si="14"/>
        <v>9</v>
      </c>
      <c r="O132">
        <f>IF(E132&gt;0.5,5,IF(E132=0.5,5,IF(0.4&lt;E132,4,IF(E132=0.4,4,IF(0.17&lt;E132,3,IF(E132=0.17,3,IF(0.1&lt;E132,2,IF(E132=0.1,2,1))))))))</f>
        <v>3</v>
      </c>
      <c r="P132">
        <f t="shared" si="15"/>
        <v>1.5</v>
      </c>
      <c r="Q132">
        <f>IF(F132&gt;0.35,5,IF(F132=0.35,5,IF(0.18&lt;F132,4,IF(F132=0.18,4,IF(0.08&lt;F132,3,IF(F132=0.08,3,IF(0.04&lt;F132,2,IF(F132=0.04,2,1))))))))</f>
        <v>4</v>
      </c>
      <c r="R132">
        <f t="shared" si="16"/>
        <v>2</v>
      </c>
      <c r="S132">
        <f>IF(G132&gt;0.5,5,IF(G132=0.5,5,IF(0.25&lt;G132,4,IF(G132=0.25,4,IF(0.09&lt;G132,3,IF(G132=0.09,3,IF(0.03&lt;G132,2,IF(G132=0.03,2,1))))))))</f>
        <v>1</v>
      </c>
      <c r="T132">
        <f t="shared" si="17"/>
        <v>0.5</v>
      </c>
      <c r="U132">
        <f>IF(H132&gt;0.25,5,IF(H132=0.25,5,IF(0.09&lt;H132,4,IF(H132=0.09,4,IF(0.06&lt;H132,3,IF(H132=0.06,3,IF(0.02&lt;H132,2,IF(H132=0.02,2,1))))))))</f>
        <v>1</v>
      </c>
      <c r="V132">
        <f t="shared" si="18"/>
        <v>0.5</v>
      </c>
      <c r="W132">
        <f t="shared" si="19"/>
        <v>29.5</v>
      </c>
    </row>
    <row r="133" spans="1:23" x14ac:dyDescent="0.35">
      <c r="A133" s="81" t="s">
        <v>567</v>
      </c>
      <c r="B133" s="83">
        <v>1.5</v>
      </c>
      <c r="C133" s="83">
        <v>3.4</v>
      </c>
      <c r="D133" s="83">
        <v>0</v>
      </c>
      <c r="E133" s="87">
        <v>7.0000000000000007E-2</v>
      </c>
      <c r="F133" s="87">
        <v>0.05</v>
      </c>
      <c r="G133" s="87">
        <v>0.01</v>
      </c>
      <c r="H133" s="87">
        <v>0.01</v>
      </c>
      <c r="M133" s="86"/>
    </row>
    <row r="134" spans="1:23" x14ac:dyDescent="0.35">
      <c r="A134" s="82" t="s">
        <v>619</v>
      </c>
      <c r="B134" s="83">
        <v>1.5</v>
      </c>
      <c r="C134" s="83">
        <v>3.4</v>
      </c>
      <c r="D134" s="83">
        <v>0</v>
      </c>
      <c r="E134" s="87">
        <v>7.0000000000000007E-2</v>
      </c>
      <c r="F134" s="87">
        <v>0.05</v>
      </c>
      <c r="G134" s="87">
        <v>0.01</v>
      </c>
      <c r="H134" s="87">
        <v>0.01</v>
      </c>
      <c r="I134">
        <f>IF(B134&gt;5.34,5,IF(B134=5.34,5,IF(3.34&lt;B134,4,IF(3&lt;B134,3,IF(B134=3,3,IF(B134&gt;1.34,2,1))))))</f>
        <v>2</v>
      </c>
      <c r="J134">
        <f>I134*2</f>
        <v>4</v>
      </c>
      <c r="K134">
        <f>IF(C134&gt;4.1,5,IF(C134=4.1,5,IF(3.84&lt;C134,4,IF(C134=3.84,4,IF(3.67&lt;C134,3,IF(C134=3.67,3,IF(3.29&lt;C134,2,IF(C134=3.29,2,1))))))))</f>
        <v>2</v>
      </c>
      <c r="L134">
        <f>K134*2</f>
        <v>4</v>
      </c>
      <c r="M134" s="83">
        <v>0</v>
      </c>
      <c r="N134">
        <f t="shared" si="14"/>
        <v>0</v>
      </c>
      <c r="O134">
        <f>IF(E134&gt;0.5,5,IF(E134=0.5,5,IF(0.4&lt;E134,4,IF(E134=0.4,4,IF(0.17&lt;E134,3,IF(E134=0.17,3,IF(0.1&lt;E134,2,IF(E134=0.1,2,1))))))))</f>
        <v>1</v>
      </c>
      <c r="P134">
        <f t="shared" si="15"/>
        <v>0.5</v>
      </c>
      <c r="Q134">
        <f>IF(F134&gt;0.35,5,IF(F134=0.35,5,IF(0.18&lt;F134,4,IF(F134=0.18,4,IF(0.08&lt;F134,3,IF(F134=0.08,3,IF(0.04&lt;F134,2,IF(F134=0.04,2,1))))))))</f>
        <v>2</v>
      </c>
      <c r="R134">
        <f t="shared" si="16"/>
        <v>1</v>
      </c>
      <c r="S134">
        <f>IF(G134&gt;0.5,5,IF(G134=0.5,5,IF(0.25&lt;G134,4,IF(G134=0.25,4,IF(0.09&lt;G134,3,IF(G134=0.09,3,IF(0.03&lt;G134,2,IF(G134=0.03,2,1))))))))</f>
        <v>1</v>
      </c>
      <c r="T134">
        <f t="shared" si="17"/>
        <v>0.5</v>
      </c>
      <c r="U134">
        <f>IF(H134&gt;0.25,5,IF(H134=0.25,5,IF(0.09&lt;H134,4,IF(H134=0.09,4,IF(0.06&lt;H134,3,IF(H134=0.06,3,IF(0.02&lt;H134,2,IF(H134=0.02,2,1))))))))</f>
        <v>1</v>
      </c>
      <c r="V134">
        <f t="shared" si="18"/>
        <v>0.5</v>
      </c>
      <c r="W134">
        <f t="shared" si="19"/>
        <v>10.5</v>
      </c>
    </row>
    <row r="135" spans="1:23" x14ac:dyDescent="0.35">
      <c r="A135" s="30" t="s">
        <v>381</v>
      </c>
      <c r="B135" s="83">
        <v>19.600000000000001</v>
      </c>
      <c r="C135" s="83">
        <v>12.18</v>
      </c>
      <c r="D135" s="83">
        <v>11</v>
      </c>
      <c r="E135" s="87">
        <v>0.85</v>
      </c>
      <c r="F135" s="87">
        <v>0.7</v>
      </c>
      <c r="G135" s="87">
        <v>0.83000000000000007</v>
      </c>
      <c r="H135" s="87">
        <v>0.25</v>
      </c>
      <c r="M135" s="85"/>
    </row>
    <row r="136" spans="1:23" x14ac:dyDescent="0.35">
      <c r="A136" s="81" t="s">
        <v>382</v>
      </c>
      <c r="B136" s="83">
        <v>4.5999999999999996</v>
      </c>
      <c r="C136" s="83">
        <v>4.05</v>
      </c>
      <c r="D136" s="83">
        <v>4</v>
      </c>
      <c r="E136" s="87">
        <v>0.15</v>
      </c>
      <c r="F136" s="87">
        <v>0.15</v>
      </c>
      <c r="G136" s="87">
        <v>0.3</v>
      </c>
      <c r="H136" s="87">
        <v>0.1</v>
      </c>
      <c r="M136" s="86"/>
    </row>
    <row r="137" spans="1:23" x14ac:dyDescent="0.35">
      <c r="A137" s="82" t="s">
        <v>610</v>
      </c>
      <c r="B137" s="83">
        <v>4.5999999999999996</v>
      </c>
      <c r="C137" s="83">
        <v>4.05</v>
      </c>
      <c r="D137" s="83">
        <v>4</v>
      </c>
      <c r="E137" s="87">
        <v>0.15</v>
      </c>
      <c r="F137" s="87">
        <v>0.15</v>
      </c>
      <c r="G137" s="87">
        <v>0.3</v>
      </c>
      <c r="H137" s="87">
        <v>0.1</v>
      </c>
      <c r="I137">
        <f>IF(B137&gt;5.34,5,IF(B137=5.34,5,IF(3.34&lt;B137,4,IF(3&lt;B137,3,IF(B137=3,3,IF(B137&gt;1.34,2,1))))))</f>
        <v>4</v>
      </c>
      <c r="J137">
        <f>I137*2</f>
        <v>8</v>
      </c>
      <c r="K137">
        <f>IF(C137&gt;4.1,5,IF(C137=4.1,5,IF(3.84&lt;C137,4,IF(C137=3.84,4,IF(3.67&lt;C137,3,IF(C137=3.67,3,IF(3.29&lt;C137,2,IF(C137=3.29,2,1))))))))</f>
        <v>4</v>
      </c>
      <c r="L137">
        <f>K137*2</f>
        <v>8</v>
      </c>
      <c r="M137" s="83">
        <v>4</v>
      </c>
      <c r="N137">
        <f t="shared" ref="N137:N197" si="30">M137*3</f>
        <v>12</v>
      </c>
      <c r="O137">
        <f>IF(E137&gt;0.5,5,IF(E137=0.5,5,IF(0.4&lt;E137,4,IF(E137=0.4,4,IF(0.17&lt;E137,3,IF(E137=0.17,3,IF(0.1&lt;E137,2,IF(E137=0.1,2,1))))))))</f>
        <v>2</v>
      </c>
      <c r="P137">
        <f t="shared" ref="P137:P197" si="31">O137*0.5</f>
        <v>1</v>
      </c>
      <c r="Q137">
        <f>IF(F137&gt;0.35,5,IF(F137=0.35,5,IF(0.18&lt;F137,4,IF(F137=0.18,4,IF(0.08&lt;F137,3,IF(F137=0.08,3,IF(0.04&lt;F137,2,IF(F137=0.04,2,1))))))))</f>
        <v>3</v>
      </c>
      <c r="R137">
        <f t="shared" ref="R137:R197" si="32">Q137*0.5</f>
        <v>1.5</v>
      </c>
      <c r="S137">
        <f>IF(G137&gt;0.5,5,IF(G137=0.5,5,IF(0.25&lt;G137,4,IF(G137=0.25,4,IF(0.09&lt;G137,3,IF(G137=0.09,3,IF(0.03&lt;G137,2,IF(G137=0.03,2,1))))))))</f>
        <v>4</v>
      </c>
      <c r="T137">
        <f t="shared" ref="T137:T197" si="33">S137*0.5</f>
        <v>2</v>
      </c>
      <c r="U137">
        <f>IF(H137&gt;0.25,5,IF(H137=0.25,5,IF(0.09&lt;H137,4,IF(H137=0.09,4,IF(0.06&lt;H137,3,IF(H137=0.06,3,IF(0.02&lt;H137,2,IF(H137=0.02,2,1))))))))</f>
        <v>4</v>
      </c>
      <c r="V137">
        <f t="shared" ref="V137:V197" si="34">U137*0.5</f>
        <v>2</v>
      </c>
      <c r="W137">
        <f t="shared" ref="W137:W197" si="35">J137+L137+N137+P137+R137+T137+V137</f>
        <v>34.5</v>
      </c>
    </row>
    <row r="138" spans="1:23" x14ac:dyDescent="0.35">
      <c r="A138" s="81" t="s">
        <v>383</v>
      </c>
      <c r="B138" s="83">
        <v>5</v>
      </c>
      <c r="C138" s="83">
        <v>4.09</v>
      </c>
      <c r="D138" s="83">
        <v>3</v>
      </c>
      <c r="E138" s="87">
        <v>0.3</v>
      </c>
      <c r="F138" s="87">
        <v>0.15</v>
      </c>
      <c r="G138" s="87">
        <v>0.5</v>
      </c>
      <c r="H138" s="87">
        <v>0.1</v>
      </c>
      <c r="M138" s="86"/>
    </row>
    <row r="139" spans="1:23" x14ac:dyDescent="0.35">
      <c r="A139" s="82" t="s">
        <v>69</v>
      </c>
      <c r="B139" s="83">
        <v>5</v>
      </c>
      <c r="C139" s="83">
        <v>4.09</v>
      </c>
      <c r="D139" s="83">
        <v>3</v>
      </c>
      <c r="E139" s="87">
        <v>0.3</v>
      </c>
      <c r="F139" s="87">
        <v>0.15</v>
      </c>
      <c r="G139" s="87">
        <v>0.5</v>
      </c>
      <c r="H139" s="87">
        <v>0.1</v>
      </c>
      <c r="I139">
        <f>IF(B139&gt;5.34,5,IF(B139=5.34,5,IF(3.34&lt;B139,4,IF(3&lt;B139,3,IF(B139=3,3,IF(B139&gt;1.34,2,1))))))</f>
        <v>4</v>
      </c>
      <c r="J139">
        <f>I139*2</f>
        <v>8</v>
      </c>
      <c r="K139">
        <f>IF(C139&gt;4.1,5,IF(C139=4.1,5,IF(3.84&lt;C139,4,IF(C139=3.84,4,IF(3.67&lt;C139,3,IF(C139=3.67,3,IF(3.29&lt;C139,2,IF(C139=3.29,2,1))))))))</f>
        <v>4</v>
      </c>
      <c r="L139">
        <f>K139*2</f>
        <v>8</v>
      </c>
      <c r="M139" s="83">
        <v>3</v>
      </c>
      <c r="N139">
        <f t="shared" si="30"/>
        <v>9</v>
      </c>
      <c r="O139">
        <f>IF(E139&gt;0.5,5,IF(E139=0.5,5,IF(0.4&lt;E139,4,IF(E139=0.4,4,IF(0.17&lt;E139,3,IF(E139=0.17,3,IF(0.1&lt;E139,2,IF(E139=0.1,2,1))))))))</f>
        <v>3</v>
      </c>
      <c r="P139">
        <f t="shared" si="31"/>
        <v>1.5</v>
      </c>
      <c r="Q139">
        <f>IF(F139&gt;0.35,5,IF(F139=0.35,5,IF(0.18&lt;F139,4,IF(F139=0.18,4,IF(0.08&lt;F139,3,IF(F139=0.08,3,IF(0.04&lt;F139,2,IF(F139=0.04,2,1))))))))</f>
        <v>3</v>
      </c>
      <c r="R139">
        <f t="shared" si="32"/>
        <v>1.5</v>
      </c>
      <c r="S139">
        <f>IF(G139&gt;0.5,5,IF(G139=0.5,5,IF(0.25&lt;G139,4,IF(G139=0.25,4,IF(0.09&lt;G139,3,IF(G139=0.09,3,IF(0.03&lt;G139,2,IF(G139=0.03,2,1))))))))</f>
        <v>5</v>
      </c>
      <c r="T139">
        <f t="shared" si="33"/>
        <v>2.5</v>
      </c>
      <c r="U139">
        <f>IF(H139&gt;0.25,5,IF(H139=0.25,5,IF(0.09&lt;H139,4,IF(H139=0.09,4,IF(0.06&lt;H139,3,IF(H139=0.06,3,IF(0.02&lt;H139,2,IF(H139=0.02,2,1))))))))</f>
        <v>4</v>
      </c>
      <c r="V139">
        <f t="shared" si="34"/>
        <v>2</v>
      </c>
      <c r="W139">
        <f t="shared" si="35"/>
        <v>32.5</v>
      </c>
    </row>
    <row r="140" spans="1:23" x14ac:dyDescent="0.35">
      <c r="A140" s="81" t="s">
        <v>393</v>
      </c>
      <c r="B140" s="83">
        <v>10</v>
      </c>
      <c r="C140" s="83">
        <v>4.04</v>
      </c>
      <c r="D140" s="83">
        <v>4</v>
      </c>
      <c r="E140" s="87">
        <v>0.4</v>
      </c>
      <c r="F140" s="87">
        <v>0.4</v>
      </c>
      <c r="G140" s="87">
        <v>0.03</v>
      </c>
      <c r="H140" s="87">
        <v>0.05</v>
      </c>
      <c r="M140" s="86"/>
    </row>
    <row r="141" spans="1:23" x14ac:dyDescent="0.35">
      <c r="A141" s="82" t="s">
        <v>613</v>
      </c>
      <c r="B141" s="83">
        <v>10</v>
      </c>
      <c r="C141" s="83">
        <v>4.04</v>
      </c>
      <c r="D141" s="83">
        <v>4</v>
      </c>
      <c r="E141" s="87">
        <v>0.4</v>
      </c>
      <c r="F141" s="87">
        <v>0.4</v>
      </c>
      <c r="G141" s="87">
        <v>0.03</v>
      </c>
      <c r="H141" s="87">
        <v>0.05</v>
      </c>
      <c r="I141">
        <f>IF(B141&gt;5.34,5,IF(B141=5.34,5,IF(3.34&lt;B141,4,IF(3&lt;B141,3,IF(B141=3,3,IF(B141&gt;1.34,2,1))))))</f>
        <v>5</v>
      </c>
      <c r="J141">
        <f>I141*2</f>
        <v>10</v>
      </c>
      <c r="K141">
        <f>IF(C141&gt;4.1,5,IF(C141=4.1,5,IF(3.84&lt;C141,4,IF(C141=3.84,4,IF(3.67&lt;C141,3,IF(C141=3.67,3,IF(3.29&lt;C141,2,IF(C141=3.29,2,1))))))))</f>
        <v>4</v>
      </c>
      <c r="L141">
        <f>K141*2</f>
        <v>8</v>
      </c>
      <c r="M141" s="83">
        <v>4</v>
      </c>
      <c r="N141">
        <f t="shared" si="30"/>
        <v>12</v>
      </c>
      <c r="O141">
        <f>IF(E141&gt;0.5,5,IF(E141=0.5,5,IF(0.4&lt;E141,4,IF(E141=0.4,4,IF(0.17&lt;E141,3,IF(E141=0.17,3,IF(0.1&lt;E141,2,IF(E141=0.1,2,1))))))))</f>
        <v>4</v>
      </c>
      <c r="P141">
        <f t="shared" si="31"/>
        <v>2</v>
      </c>
      <c r="Q141">
        <f>IF(F141&gt;0.35,5,IF(F141=0.35,5,IF(0.18&lt;F141,4,IF(F141=0.18,4,IF(0.08&lt;F141,3,IF(F141=0.08,3,IF(0.04&lt;F141,2,IF(F141=0.04,2,1))))))))</f>
        <v>5</v>
      </c>
      <c r="R141">
        <f t="shared" si="32"/>
        <v>2.5</v>
      </c>
      <c r="S141">
        <f>IF(G141&gt;0.5,5,IF(G141=0.5,5,IF(0.25&lt;G141,4,IF(G141=0.25,4,IF(0.09&lt;G141,3,IF(G141=0.09,3,IF(0.03&lt;G141,2,IF(G141=0.03,2,1))))))))</f>
        <v>2</v>
      </c>
      <c r="T141">
        <f t="shared" si="33"/>
        <v>1</v>
      </c>
      <c r="U141">
        <f>IF(H141&gt;0.25,5,IF(H141=0.25,5,IF(0.09&lt;H141,4,IF(H141=0.09,4,IF(0.06&lt;H141,3,IF(H141=0.06,3,IF(0.02&lt;H141,2,IF(H141=0.02,2,1))))))))</f>
        <v>2</v>
      </c>
      <c r="V141">
        <f t="shared" si="34"/>
        <v>1</v>
      </c>
      <c r="W141">
        <f t="shared" si="35"/>
        <v>36.5</v>
      </c>
    </row>
    <row r="142" spans="1:23" x14ac:dyDescent="0.35">
      <c r="A142" s="30" t="s">
        <v>395</v>
      </c>
      <c r="B142" s="83">
        <v>0</v>
      </c>
      <c r="C142" s="83">
        <v>3.7</v>
      </c>
      <c r="D142" s="83">
        <v>5</v>
      </c>
      <c r="E142" s="87">
        <v>0.2</v>
      </c>
      <c r="F142" s="87">
        <v>0.1</v>
      </c>
      <c r="G142" s="87">
        <v>0.05</v>
      </c>
      <c r="H142" s="87">
        <v>0.02</v>
      </c>
      <c r="M142" s="85"/>
    </row>
    <row r="143" spans="1:23" x14ac:dyDescent="0.35">
      <c r="A143" s="81" t="s">
        <v>400</v>
      </c>
      <c r="B143" s="83">
        <v>0</v>
      </c>
      <c r="C143" s="83">
        <v>3.7</v>
      </c>
      <c r="D143" s="83">
        <v>5</v>
      </c>
      <c r="E143" s="87">
        <v>0.2</v>
      </c>
      <c r="F143" s="87">
        <v>0.1</v>
      </c>
      <c r="G143" s="87">
        <v>0.05</v>
      </c>
      <c r="H143" s="87">
        <v>0.02</v>
      </c>
      <c r="M143" s="86"/>
    </row>
    <row r="144" spans="1:23" x14ac:dyDescent="0.35">
      <c r="A144" s="82" t="s">
        <v>692</v>
      </c>
      <c r="B144" s="83">
        <v>0</v>
      </c>
      <c r="C144" s="83">
        <v>3.7</v>
      </c>
      <c r="D144" s="83">
        <v>5</v>
      </c>
      <c r="E144" s="87">
        <v>0.2</v>
      </c>
      <c r="F144" s="87">
        <v>0.1</v>
      </c>
      <c r="G144" s="87">
        <v>0.05</v>
      </c>
      <c r="H144" s="87">
        <v>0.02</v>
      </c>
      <c r="I144">
        <f>IF(B144&gt;5.34,5,IF(B144=5.34,5,IF(3.34&lt;B144,4,IF(3&lt;B144,3,IF(B144=3,3,IF(B144&gt;1.34,2,1))))))</f>
        <v>1</v>
      </c>
      <c r="J144">
        <f>I144*2</f>
        <v>2</v>
      </c>
      <c r="K144">
        <f>IF(C144&gt;4.1,5,IF(C144=4.1,5,IF(3.84&lt;C144,4,IF(C144=3.84,4,IF(3.67&lt;C144,3,IF(C144=3.67,3,IF(3.29&lt;C144,2,IF(C144=3.29,2,1))))))))</f>
        <v>3</v>
      </c>
      <c r="L144">
        <f>K144*2</f>
        <v>6</v>
      </c>
      <c r="M144" s="83">
        <v>5</v>
      </c>
      <c r="N144">
        <f t="shared" si="30"/>
        <v>15</v>
      </c>
      <c r="O144">
        <f>IF(E144&gt;0.5,5,IF(E144=0.5,5,IF(0.4&lt;E144,4,IF(E144=0.4,4,IF(0.17&lt;E144,3,IF(E144=0.17,3,IF(0.1&lt;E144,2,IF(E144=0.1,2,1))))))))</f>
        <v>3</v>
      </c>
      <c r="P144">
        <f t="shared" si="31"/>
        <v>1.5</v>
      </c>
      <c r="Q144">
        <f>IF(F144&gt;0.35,5,IF(F144=0.35,5,IF(0.18&lt;F144,4,IF(F144=0.18,4,IF(0.08&lt;F144,3,IF(F144=0.08,3,IF(0.04&lt;F144,2,IF(F144=0.04,2,1))))))))</f>
        <v>3</v>
      </c>
      <c r="R144">
        <f t="shared" si="32"/>
        <v>1.5</v>
      </c>
      <c r="S144">
        <f>IF(G144&gt;0.5,5,IF(G144=0.5,5,IF(0.25&lt;G144,4,IF(G144=0.25,4,IF(0.09&lt;G144,3,IF(G144=0.09,3,IF(0.03&lt;G144,2,IF(G144=0.03,2,1))))))))</f>
        <v>2</v>
      </c>
      <c r="T144">
        <f t="shared" si="33"/>
        <v>1</v>
      </c>
      <c r="U144">
        <f>IF(H144&gt;0.25,5,IF(H144=0.25,5,IF(0.09&lt;H144,4,IF(H144=0.09,4,IF(0.06&lt;H144,3,IF(H144=0.06,3,IF(0.02&lt;H144,2,IF(H144=0.02,2,1))))))))</f>
        <v>2</v>
      </c>
      <c r="V144">
        <f t="shared" si="34"/>
        <v>1</v>
      </c>
      <c r="W144">
        <f t="shared" si="35"/>
        <v>28</v>
      </c>
    </row>
    <row r="145" spans="1:23" x14ac:dyDescent="0.35">
      <c r="A145" s="30" t="s">
        <v>402</v>
      </c>
      <c r="B145" s="83">
        <v>6.2</v>
      </c>
      <c r="C145" s="83">
        <v>26.61</v>
      </c>
      <c r="D145" s="83">
        <v>10</v>
      </c>
      <c r="E145" s="87">
        <v>2.3499999999999996</v>
      </c>
      <c r="F145" s="87">
        <v>0.75</v>
      </c>
      <c r="G145" s="87">
        <v>2.0350000000000001</v>
      </c>
      <c r="H145" s="87">
        <v>1.0999999999999999</v>
      </c>
      <c r="M145" s="85"/>
    </row>
    <row r="146" spans="1:23" x14ac:dyDescent="0.35">
      <c r="A146" s="81" t="s">
        <v>408</v>
      </c>
      <c r="B146" s="83"/>
      <c r="C146" s="83">
        <v>4.2</v>
      </c>
      <c r="D146" s="83">
        <v>2</v>
      </c>
      <c r="E146" s="87">
        <v>1</v>
      </c>
      <c r="F146" s="87">
        <v>0.2</v>
      </c>
      <c r="G146" s="87">
        <v>0.4</v>
      </c>
      <c r="H146" s="87">
        <v>0.2</v>
      </c>
      <c r="M146" s="86"/>
    </row>
    <row r="147" spans="1:23" x14ac:dyDescent="0.35">
      <c r="A147" s="82" t="s">
        <v>618</v>
      </c>
      <c r="B147" s="83"/>
      <c r="C147" s="83">
        <v>4.2</v>
      </c>
      <c r="D147" s="83">
        <v>2</v>
      </c>
      <c r="E147" s="87">
        <v>1</v>
      </c>
      <c r="F147" s="87">
        <v>0.2</v>
      </c>
      <c r="G147" s="87">
        <v>0.4</v>
      </c>
      <c r="H147" s="87">
        <v>0.2</v>
      </c>
      <c r="I147">
        <f>IF(B147&gt;5.34,5,IF(B147=5.34,5,IF(3.34&lt;B147,4,IF(3&lt;B147,3,IF(B147=3,3,IF(B147&gt;1.34,2,1))))))</f>
        <v>1</v>
      </c>
      <c r="J147">
        <f>I147*2</f>
        <v>2</v>
      </c>
      <c r="K147">
        <f>IF(C147&gt;4.1,5,IF(C147=4.1,5,IF(3.84&lt;C147,4,IF(C147=3.84,4,IF(3.67&lt;C147,3,IF(C147=3.67,3,IF(3.29&lt;C147,2,IF(C147=3.29,2,1))))))))</f>
        <v>5</v>
      </c>
      <c r="L147">
        <f>K147*2</f>
        <v>10</v>
      </c>
      <c r="M147" s="83">
        <v>2</v>
      </c>
      <c r="N147">
        <f t="shared" si="30"/>
        <v>6</v>
      </c>
      <c r="O147">
        <f>IF(E147&gt;0.5,5,IF(E147=0.5,5,IF(0.4&lt;E147,4,IF(E147=0.4,4,IF(0.17&lt;E147,3,IF(E147=0.17,3,IF(0.1&lt;E147,2,IF(E147=0.1,2,1))))))))</f>
        <v>5</v>
      </c>
      <c r="P147">
        <f t="shared" si="31"/>
        <v>2.5</v>
      </c>
      <c r="Q147">
        <f>IF(F147&gt;0.35,5,IF(F147=0.35,5,IF(0.18&lt;F147,4,IF(F147=0.18,4,IF(0.08&lt;F147,3,IF(F147=0.08,3,IF(0.04&lt;F147,2,IF(F147=0.04,2,1))))))))</f>
        <v>4</v>
      </c>
      <c r="R147">
        <f t="shared" si="32"/>
        <v>2</v>
      </c>
      <c r="S147">
        <f>IF(G147&gt;0.5,5,IF(G147=0.5,5,IF(0.25&lt;G147,4,IF(G147=0.25,4,IF(0.09&lt;G147,3,IF(G147=0.09,3,IF(0.03&lt;G147,2,IF(G147=0.03,2,1))))))))</f>
        <v>4</v>
      </c>
      <c r="T147">
        <f t="shared" si="33"/>
        <v>2</v>
      </c>
      <c r="U147">
        <f>IF(H147&gt;0.25,5,IF(H147=0.25,5,IF(0.09&lt;H147,4,IF(H147=0.09,4,IF(0.06&lt;H147,3,IF(H147=0.06,3,IF(0.02&lt;H147,2,IF(H147=0.02,2,1))))))))</f>
        <v>4</v>
      </c>
      <c r="V147">
        <f t="shared" si="34"/>
        <v>2</v>
      </c>
      <c r="W147">
        <f t="shared" si="35"/>
        <v>26.5</v>
      </c>
    </row>
    <row r="148" spans="1:23" x14ac:dyDescent="0.35">
      <c r="A148" s="81" t="s">
        <v>405</v>
      </c>
      <c r="B148" s="83"/>
      <c r="C148" s="83">
        <v>3.4</v>
      </c>
      <c r="D148" s="83">
        <v>0</v>
      </c>
      <c r="E148" s="87">
        <v>0.1</v>
      </c>
      <c r="F148" s="87">
        <v>0.2</v>
      </c>
      <c r="G148" s="87">
        <v>2.5000000000000001E-2</v>
      </c>
      <c r="H148" s="87">
        <v>0.125</v>
      </c>
      <c r="M148" s="86"/>
    </row>
    <row r="149" spans="1:23" x14ac:dyDescent="0.35">
      <c r="A149" s="82" t="s">
        <v>617</v>
      </c>
      <c r="B149" s="83"/>
      <c r="C149" s="83">
        <v>3.4</v>
      </c>
      <c r="D149" s="83">
        <v>0</v>
      </c>
      <c r="E149" s="87">
        <v>0.1</v>
      </c>
      <c r="F149" s="87">
        <v>0.2</v>
      </c>
      <c r="G149" s="87">
        <v>2.5000000000000001E-2</v>
      </c>
      <c r="H149" s="87">
        <v>0.125</v>
      </c>
      <c r="I149">
        <f>IF(B149&gt;5.34,5,IF(B149=5.34,5,IF(3.34&lt;B149,4,IF(3&lt;B149,3,IF(B149=3,3,IF(B149&gt;1.34,2,1))))))</f>
        <v>1</v>
      </c>
      <c r="J149">
        <f>I149*2</f>
        <v>2</v>
      </c>
      <c r="K149">
        <f>IF(C149&gt;4.1,5,IF(C149=4.1,5,IF(3.84&lt;C149,4,IF(C149=3.84,4,IF(3.67&lt;C149,3,IF(C149=3.67,3,IF(3.29&lt;C149,2,IF(C149=3.29,2,1))))))))</f>
        <v>2</v>
      </c>
      <c r="L149">
        <f>K149*2</f>
        <v>4</v>
      </c>
      <c r="M149" s="83">
        <v>0</v>
      </c>
      <c r="N149">
        <f t="shared" si="30"/>
        <v>0</v>
      </c>
      <c r="O149">
        <f>IF(E149&gt;0.5,5,IF(E149=0.5,5,IF(0.4&lt;E149,4,IF(E149=0.4,4,IF(0.17&lt;E149,3,IF(E149=0.17,3,IF(0.1&lt;E149,2,IF(E149=0.1,2,1))))))))</f>
        <v>2</v>
      </c>
      <c r="P149">
        <f t="shared" si="31"/>
        <v>1</v>
      </c>
      <c r="Q149">
        <f>IF(F149&gt;0.35,5,IF(F149=0.35,5,IF(0.18&lt;F149,4,IF(F149=0.18,4,IF(0.08&lt;F149,3,IF(F149=0.08,3,IF(0.04&lt;F149,2,IF(F149=0.04,2,1))))))))</f>
        <v>4</v>
      </c>
      <c r="R149">
        <f t="shared" si="32"/>
        <v>2</v>
      </c>
      <c r="S149">
        <f>IF(G149&gt;0.5,5,IF(G149=0.5,5,IF(0.25&lt;G149,4,IF(G149=0.25,4,IF(0.09&lt;G149,3,IF(G149=0.09,3,IF(0.03&lt;G149,2,IF(G149=0.03,2,1))))))))</f>
        <v>1</v>
      </c>
      <c r="T149">
        <f t="shared" si="33"/>
        <v>0.5</v>
      </c>
      <c r="U149">
        <f>IF(H149&gt;0.25,5,IF(H149=0.25,5,IF(0.09&lt;H149,4,IF(H149=0.09,4,IF(0.06&lt;H149,3,IF(H149=0.06,3,IF(0.02&lt;H149,2,IF(H149=0.02,2,1))))))))</f>
        <v>4</v>
      </c>
      <c r="V149">
        <f t="shared" si="34"/>
        <v>2</v>
      </c>
      <c r="W149">
        <f t="shared" si="35"/>
        <v>11.5</v>
      </c>
    </row>
    <row r="150" spans="1:23" x14ac:dyDescent="0.35">
      <c r="A150" s="81" t="s">
        <v>406</v>
      </c>
      <c r="B150" s="83">
        <v>2</v>
      </c>
      <c r="C150" s="83">
        <v>3.9</v>
      </c>
      <c r="D150" s="83">
        <v>0</v>
      </c>
      <c r="E150" s="87">
        <v>0.2</v>
      </c>
      <c r="F150" s="87">
        <v>0.1</v>
      </c>
      <c r="G150" s="87">
        <v>0.7</v>
      </c>
      <c r="H150" s="87">
        <v>0.15</v>
      </c>
      <c r="M150" s="86"/>
    </row>
    <row r="151" spans="1:23" x14ac:dyDescent="0.35">
      <c r="A151" s="82" t="s">
        <v>610</v>
      </c>
      <c r="B151" s="83">
        <v>2</v>
      </c>
      <c r="C151" s="83">
        <v>3.9</v>
      </c>
      <c r="D151" s="83">
        <v>0</v>
      </c>
      <c r="E151" s="87">
        <v>0.2</v>
      </c>
      <c r="F151" s="87">
        <v>0.1</v>
      </c>
      <c r="G151" s="87">
        <v>0.7</v>
      </c>
      <c r="H151" s="87">
        <v>0.15</v>
      </c>
      <c r="I151">
        <f>IF(B151&gt;5.34,5,IF(B151=5.34,5,IF(3.34&lt;B151,4,IF(3&lt;B151,3,IF(B151=3,3,IF(B151&gt;1.34,2,1))))))</f>
        <v>2</v>
      </c>
      <c r="J151">
        <f>I151*2</f>
        <v>4</v>
      </c>
      <c r="K151">
        <f>IF(C151&gt;4.1,5,IF(C151=4.1,5,IF(3.84&lt;C151,4,IF(C151=3.84,4,IF(3.67&lt;C151,3,IF(C151=3.67,3,IF(3.29&lt;C151,2,IF(C151=3.29,2,1))))))))</f>
        <v>4</v>
      </c>
      <c r="L151">
        <f>K151*2</f>
        <v>8</v>
      </c>
      <c r="M151" s="83">
        <v>0</v>
      </c>
      <c r="N151">
        <f t="shared" si="30"/>
        <v>0</v>
      </c>
      <c r="O151">
        <f>IF(E151&gt;0.5,5,IF(E151=0.5,5,IF(0.4&lt;E151,4,IF(E151=0.4,4,IF(0.17&lt;E151,3,IF(E151=0.17,3,IF(0.1&lt;E151,2,IF(E151=0.1,2,1))))))))</f>
        <v>3</v>
      </c>
      <c r="P151">
        <f t="shared" si="31"/>
        <v>1.5</v>
      </c>
      <c r="Q151">
        <f>IF(F151&gt;0.35,5,IF(F151=0.35,5,IF(0.18&lt;F151,4,IF(F151=0.18,4,IF(0.08&lt;F151,3,IF(F151=0.08,3,IF(0.04&lt;F151,2,IF(F151=0.04,2,1))))))))</f>
        <v>3</v>
      </c>
      <c r="R151">
        <f t="shared" si="32"/>
        <v>1.5</v>
      </c>
      <c r="S151">
        <f>IF(G151&gt;0.5,5,IF(G151=0.5,5,IF(0.25&lt;G151,4,IF(G151=0.25,4,IF(0.09&lt;G151,3,IF(G151=0.09,3,IF(0.03&lt;G151,2,IF(G151=0.03,2,1))))))))</f>
        <v>5</v>
      </c>
      <c r="T151">
        <f t="shared" si="33"/>
        <v>2.5</v>
      </c>
      <c r="U151">
        <f>IF(H151&gt;0.25,5,IF(H151=0.25,5,IF(0.09&lt;H151,4,IF(H151=0.09,4,IF(0.06&lt;H151,3,IF(H151=0.06,3,IF(0.02&lt;H151,2,IF(H151=0.02,2,1))))))))</f>
        <v>4</v>
      </c>
      <c r="V151">
        <f t="shared" si="34"/>
        <v>2</v>
      </c>
      <c r="W151">
        <f t="shared" si="35"/>
        <v>19.5</v>
      </c>
    </row>
    <row r="152" spans="1:23" x14ac:dyDescent="0.35">
      <c r="A152" s="81" t="s">
        <v>403</v>
      </c>
      <c r="B152" s="83">
        <v>2.2000000000000002</v>
      </c>
      <c r="C152" s="83">
        <v>7.85</v>
      </c>
      <c r="D152" s="83">
        <v>6</v>
      </c>
      <c r="E152" s="87">
        <v>0.7</v>
      </c>
      <c r="F152" s="87">
        <v>0.2</v>
      </c>
      <c r="G152" s="87">
        <v>0.8</v>
      </c>
      <c r="H152" s="87">
        <v>0.6</v>
      </c>
      <c r="M152" s="86"/>
    </row>
    <row r="153" spans="1:23" x14ac:dyDescent="0.35">
      <c r="A153" s="82" t="s">
        <v>617</v>
      </c>
      <c r="B153" s="83">
        <v>1.1000000000000001</v>
      </c>
      <c r="C153" s="83">
        <v>3.88</v>
      </c>
      <c r="D153" s="83">
        <v>3</v>
      </c>
      <c r="E153" s="87">
        <v>0.3</v>
      </c>
      <c r="F153" s="87">
        <v>0.1</v>
      </c>
      <c r="G153" s="87">
        <v>0.3</v>
      </c>
      <c r="H153" s="87">
        <v>0.3</v>
      </c>
      <c r="I153">
        <f>IF(B153&gt;5.34,5,IF(B153=5.34,5,IF(3.34&lt;B153,4,IF(3&lt;B153,3,IF(B153=3,3,IF(B153&gt;1.34,2,1))))))</f>
        <v>1</v>
      </c>
      <c r="J153">
        <f t="shared" ref="J153:J154" si="36">I153*2</f>
        <v>2</v>
      </c>
      <c r="K153">
        <f>IF(C153&gt;4.1,5,IF(C153=4.1,5,IF(3.84&lt;C153,4,IF(C153=3.84,4,IF(3.67&lt;C153,3,IF(C153=3.67,3,IF(3.29&lt;C153,2,IF(C153=3.29,2,1))))))))</f>
        <v>4</v>
      </c>
      <c r="L153">
        <f t="shared" ref="L153:L154" si="37">K153*2</f>
        <v>8</v>
      </c>
      <c r="M153" s="83">
        <v>3</v>
      </c>
      <c r="N153">
        <f t="shared" si="30"/>
        <v>9</v>
      </c>
      <c r="O153">
        <f>IF(E153&gt;0.5,5,IF(E153=0.5,5,IF(0.4&lt;E153,4,IF(E153=0.4,4,IF(0.17&lt;E153,3,IF(E153=0.17,3,IF(0.1&lt;E153,2,IF(E153=0.1,2,1))))))))</f>
        <v>3</v>
      </c>
      <c r="P153">
        <f t="shared" si="31"/>
        <v>1.5</v>
      </c>
      <c r="Q153">
        <f>IF(F153&gt;0.35,5,IF(F153=0.35,5,IF(0.18&lt;F153,4,IF(F153=0.18,4,IF(0.08&lt;F153,3,IF(F153=0.08,3,IF(0.04&lt;F153,2,IF(F153=0.04,2,1))))))))</f>
        <v>3</v>
      </c>
      <c r="R153">
        <f t="shared" si="32"/>
        <v>1.5</v>
      </c>
      <c r="S153">
        <f>IF(G153&gt;0.5,5,IF(G153=0.5,5,IF(0.25&lt;G153,4,IF(G153=0.25,4,IF(0.09&lt;G153,3,IF(G153=0.09,3,IF(0.03&lt;G153,2,IF(G153=0.03,2,1))))))))</f>
        <v>4</v>
      </c>
      <c r="T153">
        <f t="shared" si="33"/>
        <v>2</v>
      </c>
      <c r="U153">
        <f>IF(H153&gt;0.25,5,IF(H153=0.25,5,IF(0.09&lt;H153,4,IF(H153=0.09,4,IF(0.06&lt;H153,3,IF(H153=0.06,3,IF(0.02&lt;H153,2,IF(H153=0.02,2,1))))))))</f>
        <v>5</v>
      </c>
      <c r="V153">
        <f t="shared" si="34"/>
        <v>2.5</v>
      </c>
      <c r="W153">
        <f t="shared" si="35"/>
        <v>26.5</v>
      </c>
    </row>
    <row r="154" spans="1:23" x14ac:dyDescent="0.35">
      <c r="A154" s="82" t="s">
        <v>610</v>
      </c>
      <c r="B154" s="83">
        <v>1.1000000000000001</v>
      </c>
      <c r="C154" s="83">
        <v>3.97</v>
      </c>
      <c r="D154" s="83">
        <v>3</v>
      </c>
      <c r="E154" s="87">
        <v>0.4</v>
      </c>
      <c r="F154" s="87">
        <v>0.1</v>
      </c>
      <c r="G154" s="87">
        <v>0.5</v>
      </c>
      <c r="H154" s="87">
        <v>0.3</v>
      </c>
      <c r="I154">
        <f>IF(B154&gt;5.34,5,IF(B154=5.34,5,IF(3.34&lt;B154,4,IF(3&lt;B154,3,IF(B154=3,3,IF(B154&gt;1.34,2,1))))))</f>
        <v>1</v>
      </c>
      <c r="J154">
        <f t="shared" si="36"/>
        <v>2</v>
      </c>
      <c r="K154">
        <f>IF(C154&gt;4.1,5,IF(C154=4.1,5,IF(3.84&lt;C154,4,IF(C154=3.84,4,IF(3.67&lt;C154,3,IF(C154=3.67,3,IF(3.29&lt;C154,2,IF(C154=3.29,2,1))))))))</f>
        <v>4</v>
      </c>
      <c r="L154">
        <f t="shared" si="37"/>
        <v>8</v>
      </c>
      <c r="M154" s="83">
        <v>3</v>
      </c>
      <c r="N154">
        <f t="shared" si="30"/>
        <v>9</v>
      </c>
      <c r="O154">
        <f>IF(E154&gt;0.5,5,IF(E154=0.5,5,IF(0.4&lt;E154,4,IF(E154=0.4,4,IF(0.17&lt;E154,3,IF(E154=0.17,3,IF(0.1&lt;E154,2,IF(E154=0.1,2,1))))))))</f>
        <v>4</v>
      </c>
      <c r="P154">
        <f t="shared" si="31"/>
        <v>2</v>
      </c>
      <c r="Q154">
        <f>IF(F154&gt;0.35,5,IF(F154=0.35,5,IF(0.18&lt;F154,4,IF(F154=0.18,4,IF(0.08&lt;F154,3,IF(F154=0.08,3,IF(0.04&lt;F154,2,IF(F154=0.04,2,1))))))))</f>
        <v>3</v>
      </c>
      <c r="R154">
        <f t="shared" si="32"/>
        <v>1.5</v>
      </c>
      <c r="S154">
        <f>IF(G154&gt;0.5,5,IF(G154=0.5,5,IF(0.25&lt;G154,4,IF(G154=0.25,4,IF(0.09&lt;G154,3,IF(G154=0.09,3,IF(0.03&lt;G154,2,IF(G154=0.03,2,1))))))))</f>
        <v>5</v>
      </c>
      <c r="T154">
        <f t="shared" si="33"/>
        <v>2.5</v>
      </c>
      <c r="U154">
        <f>IF(H154&gt;0.25,5,IF(H154=0.25,5,IF(0.09&lt;H154,4,IF(H154=0.09,4,IF(0.06&lt;H154,3,IF(H154=0.06,3,IF(0.02&lt;H154,2,IF(H154=0.02,2,1))))))))</f>
        <v>5</v>
      </c>
      <c r="V154">
        <f t="shared" si="34"/>
        <v>2.5</v>
      </c>
      <c r="W154">
        <f t="shared" si="35"/>
        <v>27.5</v>
      </c>
    </row>
    <row r="155" spans="1:23" x14ac:dyDescent="0.35">
      <c r="A155" s="81" t="s">
        <v>407</v>
      </c>
      <c r="B155" s="83"/>
      <c r="C155" s="83">
        <v>3.8</v>
      </c>
      <c r="D155" s="83">
        <v>2</v>
      </c>
      <c r="E155" s="87">
        <v>0.05</v>
      </c>
      <c r="F155" s="87">
        <v>0.03</v>
      </c>
      <c r="G155" s="87">
        <v>0.01</v>
      </c>
      <c r="H155" s="87">
        <v>5.0000000000000001E-3</v>
      </c>
      <c r="M155" s="86"/>
    </row>
    <row r="156" spans="1:23" x14ac:dyDescent="0.35">
      <c r="A156" s="82" t="s">
        <v>611</v>
      </c>
      <c r="B156" s="83"/>
      <c r="C156" s="83">
        <v>3.8</v>
      </c>
      <c r="D156" s="83">
        <v>2</v>
      </c>
      <c r="E156" s="87">
        <v>0.05</v>
      </c>
      <c r="F156" s="87">
        <v>0.03</v>
      </c>
      <c r="G156" s="87">
        <v>0.01</v>
      </c>
      <c r="H156" s="87">
        <v>5.0000000000000001E-3</v>
      </c>
      <c r="I156">
        <f>IF(B156&gt;5.34,5,IF(B156=5.34,5,IF(3.34&lt;B156,4,IF(3&lt;B156,3,IF(B156=3,3,IF(B156&gt;1.34,2,1))))))</f>
        <v>1</v>
      </c>
      <c r="J156">
        <f>I156*2</f>
        <v>2</v>
      </c>
      <c r="K156">
        <f>IF(C156&gt;4.1,5,IF(C156=4.1,5,IF(3.84&lt;C156,4,IF(C156=3.84,4,IF(3.67&lt;C156,3,IF(C156=3.67,3,IF(3.29&lt;C156,2,IF(C156=3.29,2,1))))))))</f>
        <v>3</v>
      </c>
      <c r="L156">
        <f>K156*2</f>
        <v>6</v>
      </c>
      <c r="M156" s="83">
        <v>2</v>
      </c>
      <c r="N156">
        <f t="shared" si="30"/>
        <v>6</v>
      </c>
      <c r="O156">
        <f>IF(E156&gt;0.5,5,IF(E156=0.5,5,IF(0.4&lt;E156,4,IF(E156=0.4,4,IF(0.17&lt;E156,3,IF(E156=0.17,3,IF(0.1&lt;E156,2,IF(E156=0.1,2,1))))))))</f>
        <v>1</v>
      </c>
      <c r="P156">
        <f t="shared" si="31"/>
        <v>0.5</v>
      </c>
      <c r="Q156">
        <f>IF(F156&gt;0.35,5,IF(F156=0.35,5,IF(0.18&lt;F156,4,IF(F156=0.18,4,IF(0.08&lt;F156,3,IF(F156=0.08,3,IF(0.04&lt;F156,2,IF(F156=0.04,2,1))))))))</f>
        <v>1</v>
      </c>
      <c r="R156">
        <f t="shared" si="32"/>
        <v>0.5</v>
      </c>
      <c r="S156">
        <f>IF(G156&gt;0.5,5,IF(G156=0.5,5,IF(0.25&lt;G156,4,IF(G156=0.25,4,IF(0.09&lt;G156,3,IF(G156=0.09,3,IF(0.03&lt;G156,2,IF(G156=0.03,2,1))))))))</f>
        <v>1</v>
      </c>
      <c r="T156">
        <f t="shared" si="33"/>
        <v>0.5</v>
      </c>
      <c r="U156">
        <f>IF(H156&gt;0.25,5,IF(H156=0.25,5,IF(0.09&lt;H156,4,IF(H156=0.09,4,IF(0.06&lt;H156,3,IF(H156=0.06,3,IF(0.02&lt;H156,2,IF(H156=0.02,2,1))))))))</f>
        <v>1</v>
      </c>
      <c r="V156">
        <f t="shared" si="34"/>
        <v>0.5</v>
      </c>
      <c r="W156">
        <f t="shared" si="35"/>
        <v>16</v>
      </c>
    </row>
    <row r="157" spans="1:23" x14ac:dyDescent="0.35">
      <c r="A157" s="81" t="s">
        <v>409</v>
      </c>
      <c r="B157" s="83">
        <v>2</v>
      </c>
      <c r="C157" s="83">
        <v>3.46</v>
      </c>
      <c r="D157" s="83">
        <v>0</v>
      </c>
      <c r="E157" s="87">
        <v>0.3</v>
      </c>
      <c r="F157" s="87">
        <v>0.02</v>
      </c>
      <c r="G157" s="87">
        <v>0.1</v>
      </c>
      <c r="H157" s="87">
        <v>0.02</v>
      </c>
      <c r="M157" s="86"/>
    </row>
    <row r="158" spans="1:23" x14ac:dyDescent="0.35">
      <c r="A158" s="82" t="s">
        <v>615</v>
      </c>
      <c r="B158" s="83">
        <v>2</v>
      </c>
      <c r="C158" s="83">
        <v>3.46</v>
      </c>
      <c r="D158" s="83">
        <v>0</v>
      </c>
      <c r="E158" s="87">
        <v>0.3</v>
      </c>
      <c r="F158" s="87">
        <v>0.02</v>
      </c>
      <c r="G158" s="87">
        <v>0.1</v>
      </c>
      <c r="H158" s="87">
        <v>0.02</v>
      </c>
      <c r="I158">
        <f>IF(B158&gt;5.34,5,IF(B158=5.34,5,IF(3.34&lt;B158,4,IF(3&lt;B158,3,IF(B158=3,3,IF(B158&gt;1.34,2,1))))))</f>
        <v>2</v>
      </c>
      <c r="J158">
        <f>I158*2</f>
        <v>4</v>
      </c>
      <c r="K158">
        <f>IF(C158&gt;4.1,5,IF(C158=4.1,5,IF(3.84&lt;C158,4,IF(C158=3.84,4,IF(3.67&lt;C158,3,IF(C158=3.67,3,IF(3.29&lt;C158,2,IF(C158=3.29,2,1))))))))</f>
        <v>2</v>
      </c>
      <c r="L158">
        <f>K158*2</f>
        <v>4</v>
      </c>
      <c r="M158" s="83">
        <v>0</v>
      </c>
      <c r="N158">
        <f t="shared" si="30"/>
        <v>0</v>
      </c>
      <c r="O158">
        <f>IF(E158&gt;0.5,5,IF(E158=0.5,5,IF(0.4&lt;E158,4,IF(E158=0.4,4,IF(0.17&lt;E158,3,IF(E158=0.17,3,IF(0.1&lt;E158,2,IF(E158=0.1,2,1))))))))</f>
        <v>3</v>
      </c>
      <c r="P158">
        <f t="shared" si="31"/>
        <v>1.5</v>
      </c>
      <c r="Q158">
        <f>IF(F158&gt;0.35,5,IF(F158=0.35,5,IF(0.18&lt;F158,4,IF(F158=0.18,4,IF(0.08&lt;F158,3,IF(F158=0.08,3,IF(0.04&lt;F158,2,IF(F158=0.04,2,1))))))))</f>
        <v>1</v>
      </c>
      <c r="R158">
        <f t="shared" si="32"/>
        <v>0.5</v>
      </c>
      <c r="S158">
        <f>IF(G158&gt;0.5,5,IF(G158=0.5,5,IF(0.25&lt;G158,4,IF(G158=0.25,4,IF(0.09&lt;G158,3,IF(G158=0.09,3,IF(0.03&lt;G158,2,IF(G158=0.03,2,1))))))))</f>
        <v>3</v>
      </c>
      <c r="T158">
        <f t="shared" si="33"/>
        <v>1.5</v>
      </c>
      <c r="U158">
        <f>IF(H158&gt;0.25,5,IF(H158=0.25,5,IF(0.09&lt;H158,4,IF(H158=0.09,4,IF(0.06&lt;H158,3,IF(H158=0.06,3,IF(0.02&lt;H158,2,IF(H158=0.02,2,1))))))))</f>
        <v>2</v>
      </c>
      <c r="V158">
        <f t="shared" si="34"/>
        <v>1</v>
      </c>
      <c r="W158">
        <f t="shared" si="35"/>
        <v>12.5</v>
      </c>
    </row>
    <row r="159" spans="1:23" x14ac:dyDescent="0.35">
      <c r="A159" s="30" t="s">
        <v>411</v>
      </c>
      <c r="B159" s="83">
        <v>2</v>
      </c>
      <c r="C159" s="83">
        <v>9.49</v>
      </c>
      <c r="D159" s="83">
        <v>2</v>
      </c>
      <c r="E159" s="87">
        <v>0.35</v>
      </c>
      <c r="F159" s="87">
        <v>0.05</v>
      </c>
      <c r="G159" s="87">
        <v>0.01</v>
      </c>
      <c r="H159" s="87">
        <v>0.01</v>
      </c>
      <c r="M159" s="85"/>
    </row>
    <row r="160" spans="1:23" x14ac:dyDescent="0.35">
      <c r="A160" s="81" t="s">
        <v>413</v>
      </c>
      <c r="B160" s="83">
        <v>2</v>
      </c>
      <c r="C160" s="83">
        <v>3.39</v>
      </c>
      <c r="D160" s="83">
        <v>2</v>
      </c>
      <c r="E160" s="87">
        <v>0.15</v>
      </c>
      <c r="F160" s="87">
        <v>0.03</v>
      </c>
      <c r="G160" s="87">
        <v>0.01</v>
      </c>
      <c r="H160" s="87">
        <v>0.01</v>
      </c>
      <c r="M160" s="86"/>
    </row>
    <row r="161" spans="1:23" x14ac:dyDescent="0.35">
      <c r="A161" s="82" t="s">
        <v>614</v>
      </c>
      <c r="B161" s="83">
        <v>2</v>
      </c>
      <c r="C161" s="83">
        <v>3.39</v>
      </c>
      <c r="D161" s="83">
        <v>2</v>
      </c>
      <c r="E161" s="87">
        <v>0.15</v>
      </c>
      <c r="F161" s="87">
        <v>0.03</v>
      </c>
      <c r="G161" s="87">
        <v>0.01</v>
      </c>
      <c r="H161" s="87">
        <v>0.01</v>
      </c>
      <c r="I161">
        <f>IF(B161&gt;5.34,5,IF(B161=5.34,5,IF(3.34&lt;B161,4,IF(3&lt;B161,3,IF(B161=3,3,IF(B161&gt;1.34,2,1))))))</f>
        <v>2</v>
      </c>
      <c r="J161">
        <f>I161*2</f>
        <v>4</v>
      </c>
      <c r="K161">
        <f>IF(C161&gt;4.1,5,IF(C161=4.1,5,IF(3.84&lt;C161,4,IF(C161=3.84,4,IF(3.67&lt;C161,3,IF(C161=3.67,3,IF(3.29&lt;C161,2,IF(C161=3.29,2,1))))))))</f>
        <v>2</v>
      </c>
      <c r="L161">
        <f>K161*2</f>
        <v>4</v>
      </c>
      <c r="M161" s="83">
        <v>2</v>
      </c>
      <c r="N161">
        <f t="shared" si="30"/>
        <v>6</v>
      </c>
      <c r="O161">
        <f>IF(E161&gt;0.5,5,IF(E161=0.5,5,IF(0.4&lt;E161,4,IF(E161=0.4,4,IF(0.17&lt;E161,3,IF(E161=0.17,3,IF(0.1&lt;E161,2,IF(E161=0.1,2,1))))))))</f>
        <v>2</v>
      </c>
      <c r="P161">
        <f t="shared" si="31"/>
        <v>1</v>
      </c>
      <c r="Q161">
        <f>IF(F161&gt;0.35,5,IF(F161=0.35,5,IF(0.18&lt;F161,4,IF(F161=0.18,4,IF(0.08&lt;F161,3,IF(F161=0.08,3,IF(0.04&lt;F161,2,IF(F161=0.04,2,1))))))))</f>
        <v>1</v>
      </c>
      <c r="R161">
        <f t="shared" si="32"/>
        <v>0.5</v>
      </c>
      <c r="S161">
        <f>IF(G161&gt;0.5,5,IF(G161=0.5,5,IF(0.25&lt;G161,4,IF(G161=0.25,4,IF(0.09&lt;G161,3,IF(G161=0.09,3,IF(0.03&lt;G161,2,IF(G161=0.03,2,1))))))))</f>
        <v>1</v>
      </c>
      <c r="T161">
        <f t="shared" si="33"/>
        <v>0.5</v>
      </c>
      <c r="U161">
        <f>IF(H161&gt;0.25,5,IF(H161=0.25,5,IF(0.09&lt;H161,4,IF(H161=0.09,4,IF(0.06&lt;H161,3,IF(H161=0.06,3,IF(0.02&lt;H161,2,IF(H161=0.02,2,1))))))))</f>
        <v>1</v>
      </c>
      <c r="V161">
        <f t="shared" si="34"/>
        <v>0.5</v>
      </c>
      <c r="W161">
        <f t="shared" si="35"/>
        <v>16.5</v>
      </c>
    </row>
    <row r="162" spans="1:23" x14ac:dyDescent="0.35">
      <c r="A162" s="81" t="s">
        <v>414</v>
      </c>
      <c r="B162" s="83"/>
      <c r="C162" s="83">
        <v>6.1</v>
      </c>
      <c r="D162" s="83">
        <v>0</v>
      </c>
      <c r="E162" s="87">
        <v>0.2</v>
      </c>
      <c r="F162" s="87">
        <v>0.02</v>
      </c>
      <c r="G162" s="87">
        <v>0</v>
      </c>
      <c r="H162" s="87">
        <v>0</v>
      </c>
      <c r="M162" s="86"/>
    </row>
    <row r="163" spans="1:23" x14ac:dyDescent="0.35">
      <c r="A163" s="82" t="s">
        <v>608</v>
      </c>
      <c r="B163" s="83"/>
      <c r="C163" s="83">
        <v>3.1</v>
      </c>
      <c r="D163" s="83">
        <v>0</v>
      </c>
      <c r="E163" s="87">
        <v>0.1</v>
      </c>
      <c r="F163" s="87">
        <v>0.01</v>
      </c>
      <c r="G163" s="87">
        <v>0</v>
      </c>
      <c r="H163" s="87">
        <v>0</v>
      </c>
      <c r="I163">
        <f>IF(B163&gt;5.34,5,IF(B163=5.34,5,IF(3.34&lt;B163,4,IF(3&lt;B163,3,IF(B163=3,3,IF(B163&gt;1.34,2,1))))))</f>
        <v>1</v>
      </c>
      <c r="J163">
        <f t="shared" ref="J163:J164" si="38">I163*2</f>
        <v>2</v>
      </c>
      <c r="K163">
        <f>IF(C163&gt;4.1,5,IF(C163=4.1,5,IF(3.84&lt;C163,4,IF(C163=3.84,4,IF(3.67&lt;C163,3,IF(C163=3.67,3,IF(3.29&lt;C163,2,IF(C163=3.29,2,1))))))))</f>
        <v>1</v>
      </c>
      <c r="L163">
        <f t="shared" ref="L163:L164" si="39">K163*2</f>
        <v>2</v>
      </c>
      <c r="M163" s="83">
        <v>0</v>
      </c>
      <c r="N163">
        <f t="shared" si="30"/>
        <v>0</v>
      </c>
      <c r="O163">
        <f>IF(E163&gt;0.5,5,IF(E163=0.5,5,IF(0.4&lt;E163,4,IF(E163=0.4,4,IF(0.17&lt;E163,3,IF(E163=0.17,3,IF(0.1&lt;E163,2,IF(E163=0.1,2,1))))))))</f>
        <v>2</v>
      </c>
      <c r="P163">
        <f t="shared" si="31"/>
        <v>1</v>
      </c>
      <c r="Q163">
        <f>IF(F163&gt;0.35,5,IF(F163=0.35,5,IF(0.18&lt;F163,4,IF(F163=0.18,4,IF(0.08&lt;F163,3,IF(F163=0.08,3,IF(0.04&lt;F163,2,IF(F163=0.04,2,1))))))))</f>
        <v>1</v>
      </c>
      <c r="R163">
        <f t="shared" si="32"/>
        <v>0.5</v>
      </c>
      <c r="S163">
        <f>IF(G163&gt;0.5,5,IF(G163=0.5,5,IF(0.25&lt;G163,4,IF(G163=0.25,4,IF(0.09&lt;G163,3,IF(G163=0.09,3,IF(0.03&lt;G163,2,IF(G163=0.03,2,1))))))))</f>
        <v>1</v>
      </c>
      <c r="T163">
        <f t="shared" si="33"/>
        <v>0.5</v>
      </c>
      <c r="U163">
        <f>IF(H163&gt;0.25,5,IF(H163=0.25,5,IF(0.09&lt;H163,4,IF(H163=0.09,4,IF(0.06&lt;H163,3,IF(H163=0.06,3,IF(0.02&lt;H163,2,IF(H163=0.02,2,1))))))))</f>
        <v>1</v>
      </c>
      <c r="V163">
        <f t="shared" si="34"/>
        <v>0.5</v>
      </c>
      <c r="W163">
        <f t="shared" si="35"/>
        <v>6.5</v>
      </c>
    </row>
    <row r="164" spans="1:23" x14ac:dyDescent="0.35">
      <c r="A164" s="82" t="s">
        <v>65</v>
      </c>
      <c r="B164" s="83"/>
      <c r="C164" s="83">
        <v>3</v>
      </c>
      <c r="D164" s="83">
        <v>0</v>
      </c>
      <c r="E164" s="87">
        <v>0.1</v>
      </c>
      <c r="F164" s="87">
        <v>0.01</v>
      </c>
      <c r="G164" s="87">
        <v>0</v>
      </c>
      <c r="H164" s="87">
        <v>0</v>
      </c>
      <c r="I164">
        <f>IF(B164&gt;5.34,5,IF(B164=5.34,5,IF(3.34&lt;B164,4,IF(3&lt;B164,3,IF(B164=3,3,IF(B164&gt;1.34,2,1))))))</f>
        <v>1</v>
      </c>
      <c r="J164">
        <f t="shared" si="38"/>
        <v>2</v>
      </c>
      <c r="K164">
        <f>IF(C164&gt;4.1,5,IF(C164=4.1,5,IF(3.84&lt;C164,4,IF(C164=3.84,4,IF(3.67&lt;C164,3,IF(C164=3.67,3,IF(3.29&lt;C164,2,IF(C164=3.29,2,1))))))))</f>
        <v>1</v>
      </c>
      <c r="L164">
        <f t="shared" si="39"/>
        <v>2</v>
      </c>
      <c r="M164" s="83">
        <v>0</v>
      </c>
      <c r="N164">
        <f t="shared" si="30"/>
        <v>0</v>
      </c>
      <c r="O164">
        <f>IF(E164&gt;0.5,5,IF(E164=0.5,5,IF(0.4&lt;E164,4,IF(E164=0.4,4,IF(0.17&lt;E164,3,IF(E164=0.17,3,IF(0.1&lt;E164,2,IF(E164=0.1,2,1))))))))</f>
        <v>2</v>
      </c>
      <c r="P164">
        <f t="shared" si="31"/>
        <v>1</v>
      </c>
      <c r="Q164">
        <f>IF(F164&gt;0.35,5,IF(F164=0.35,5,IF(0.18&lt;F164,4,IF(F164=0.18,4,IF(0.08&lt;F164,3,IF(F164=0.08,3,IF(0.04&lt;F164,2,IF(F164=0.04,2,1))))))))</f>
        <v>1</v>
      </c>
      <c r="R164">
        <f t="shared" si="32"/>
        <v>0.5</v>
      </c>
      <c r="S164">
        <f>IF(G164&gt;0.5,5,IF(G164=0.5,5,IF(0.25&lt;G164,4,IF(G164=0.25,4,IF(0.09&lt;G164,3,IF(G164=0.09,3,IF(0.03&lt;G164,2,IF(G164=0.03,2,1))))))))</f>
        <v>1</v>
      </c>
      <c r="T164">
        <f t="shared" si="33"/>
        <v>0.5</v>
      </c>
      <c r="U164">
        <f>IF(H164&gt;0.25,5,IF(H164=0.25,5,IF(0.09&lt;H164,4,IF(H164=0.09,4,IF(0.06&lt;H164,3,IF(H164=0.06,3,IF(0.02&lt;H164,2,IF(H164=0.02,2,1))))))))</f>
        <v>1</v>
      </c>
      <c r="V164">
        <f t="shared" si="34"/>
        <v>0.5</v>
      </c>
      <c r="W164">
        <f t="shared" si="35"/>
        <v>6.5</v>
      </c>
    </row>
    <row r="165" spans="1:23" x14ac:dyDescent="0.35">
      <c r="A165" s="30" t="s">
        <v>419</v>
      </c>
      <c r="B165" s="83"/>
      <c r="C165" s="83">
        <v>3.5</v>
      </c>
      <c r="D165" s="83">
        <v>4</v>
      </c>
      <c r="E165" s="87">
        <v>0.2</v>
      </c>
      <c r="F165" s="87">
        <v>0.2</v>
      </c>
      <c r="G165" s="87">
        <v>0.01</v>
      </c>
      <c r="H165" s="87">
        <v>0.02</v>
      </c>
      <c r="M165" s="85"/>
    </row>
    <row r="166" spans="1:23" x14ac:dyDescent="0.35">
      <c r="A166" s="81" t="s">
        <v>424</v>
      </c>
      <c r="B166" s="83"/>
      <c r="C166" s="83">
        <v>3.5</v>
      </c>
      <c r="D166" s="83">
        <v>4</v>
      </c>
      <c r="E166" s="87">
        <v>0.2</v>
      </c>
      <c r="F166" s="87">
        <v>0.2</v>
      </c>
      <c r="G166" s="87">
        <v>0.01</v>
      </c>
      <c r="H166" s="87">
        <v>0.02</v>
      </c>
      <c r="M166" s="86"/>
    </row>
    <row r="167" spans="1:23" x14ac:dyDescent="0.35">
      <c r="A167" s="82" t="s">
        <v>608</v>
      </c>
      <c r="B167" s="83"/>
      <c r="C167" s="83">
        <v>3.5</v>
      </c>
      <c r="D167" s="83">
        <v>4</v>
      </c>
      <c r="E167" s="87">
        <v>0.2</v>
      </c>
      <c r="F167" s="87">
        <v>0.2</v>
      </c>
      <c r="G167" s="87">
        <v>0.01</v>
      </c>
      <c r="H167" s="87">
        <v>0.02</v>
      </c>
      <c r="I167">
        <f>IF(B167&gt;5.34,5,IF(B167=5.34,5,IF(3.34&lt;B167,4,IF(3&lt;B167,3,IF(B167=3,3,IF(B167&gt;1.34,2,1))))))</f>
        <v>1</v>
      </c>
      <c r="J167">
        <f>I167*2</f>
        <v>2</v>
      </c>
      <c r="K167">
        <f>IF(C167&gt;4.1,5,IF(C167=4.1,5,IF(3.84&lt;C167,4,IF(C167=3.84,4,IF(3.67&lt;C167,3,IF(C167=3.67,3,IF(3.29&lt;C167,2,IF(C167=3.29,2,1))))))))</f>
        <v>2</v>
      </c>
      <c r="L167">
        <f>K167*2</f>
        <v>4</v>
      </c>
      <c r="M167" s="83">
        <v>4</v>
      </c>
      <c r="N167">
        <f t="shared" si="30"/>
        <v>12</v>
      </c>
      <c r="O167">
        <f>IF(E167&gt;0.5,5,IF(E167=0.5,5,IF(0.4&lt;E167,4,IF(E167=0.4,4,IF(0.17&lt;E167,3,IF(E167=0.17,3,IF(0.1&lt;E167,2,IF(E167=0.1,2,1))))))))</f>
        <v>3</v>
      </c>
      <c r="P167">
        <f t="shared" si="31"/>
        <v>1.5</v>
      </c>
      <c r="Q167">
        <f>IF(F167&gt;0.35,5,IF(F167=0.35,5,IF(0.18&lt;F167,4,IF(F167=0.18,4,IF(0.08&lt;F167,3,IF(F167=0.08,3,IF(0.04&lt;F167,2,IF(F167=0.04,2,1))))))))</f>
        <v>4</v>
      </c>
      <c r="R167">
        <f t="shared" si="32"/>
        <v>2</v>
      </c>
      <c r="S167">
        <f>IF(G167&gt;0.5,5,IF(G167=0.5,5,IF(0.25&lt;G167,4,IF(G167=0.25,4,IF(0.09&lt;G167,3,IF(G167=0.09,3,IF(0.03&lt;G167,2,IF(G167=0.03,2,1))))))))</f>
        <v>1</v>
      </c>
      <c r="T167">
        <f t="shared" si="33"/>
        <v>0.5</v>
      </c>
      <c r="U167">
        <f>IF(H167&gt;0.25,5,IF(H167=0.25,5,IF(0.09&lt;H167,4,IF(H167=0.09,4,IF(0.06&lt;H167,3,IF(H167=0.06,3,IF(0.02&lt;H167,2,IF(H167=0.02,2,1))))))))</f>
        <v>2</v>
      </c>
      <c r="V167">
        <f t="shared" si="34"/>
        <v>1</v>
      </c>
      <c r="W167">
        <f t="shared" si="35"/>
        <v>23</v>
      </c>
    </row>
    <row r="168" spans="1:23" x14ac:dyDescent="0.35">
      <c r="A168" s="30" t="s">
        <v>427</v>
      </c>
      <c r="B168" s="83">
        <v>27</v>
      </c>
      <c r="C168" s="83">
        <v>19.240000000000002</v>
      </c>
      <c r="D168" s="83">
        <v>13</v>
      </c>
      <c r="E168" s="87">
        <v>1.5</v>
      </c>
      <c r="F168" s="87">
        <v>0.55000000000000004</v>
      </c>
      <c r="G168" s="87">
        <v>0.28000000000000003</v>
      </c>
      <c r="H168" s="87">
        <v>0.1</v>
      </c>
      <c r="M168" s="85"/>
    </row>
    <row r="169" spans="1:23" x14ac:dyDescent="0.35">
      <c r="A169" s="81" t="s">
        <v>429</v>
      </c>
      <c r="B169" s="83">
        <v>6</v>
      </c>
      <c r="C169" s="83">
        <v>3.52</v>
      </c>
      <c r="D169" s="83">
        <v>3</v>
      </c>
      <c r="E169" s="87">
        <v>0.1</v>
      </c>
      <c r="F169" s="87">
        <v>0.15</v>
      </c>
      <c r="G169" s="87">
        <v>0.05</v>
      </c>
      <c r="M169" s="86"/>
    </row>
    <row r="170" spans="1:23" x14ac:dyDescent="0.35">
      <c r="A170" s="82" t="s">
        <v>613</v>
      </c>
      <c r="B170" s="83">
        <v>6</v>
      </c>
      <c r="C170" s="83">
        <v>3.52</v>
      </c>
      <c r="D170" s="83">
        <v>3</v>
      </c>
      <c r="E170" s="87">
        <v>0.1</v>
      </c>
      <c r="F170" s="87">
        <v>0.15</v>
      </c>
      <c r="G170" s="87">
        <v>0.05</v>
      </c>
      <c r="I170">
        <f>IF(B170&gt;5.34,5,IF(B170=5.34,5,IF(3.34&lt;B170,4,IF(3&lt;B170,3,IF(B170=3,3,IF(B170&gt;1.34,2,1))))))</f>
        <v>5</v>
      </c>
      <c r="J170">
        <f>I170*2</f>
        <v>10</v>
      </c>
      <c r="K170">
        <f>IF(C170&gt;4.1,5,IF(C170=4.1,5,IF(3.84&lt;C170,4,IF(C170=3.84,4,IF(3.67&lt;C170,3,IF(C170=3.67,3,IF(3.29&lt;C170,2,IF(C170=3.29,2,1))))))))</f>
        <v>2</v>
      </c>
      <c r="L170">
        <f>K170*2</f>
        <v>4</v>
      </c>
      <c r="M170" s="83">
        <v>3</v>
      </c>
      <c r="N170">
        <f t="shared" si="30"/>
        <v>9</v>
      </c>
      <c r="O170">
        <f>IF(E170&gt;0.5,5,IF(E170=0.5,5,IF(0.4&lt;E170,4,IF(E170=0.4,4,IF(0.17&lt;E170,3,IF(E170=0.17,3,IF(0.1&lt;E170,2,IF(E170=0.1,2,1))))))))</f>
        <v>2</v>
      </c>
      <c r="P170">
        <f t="shared" si="31"/>
        <v>1</v>
      </c>
      <c r="Q170">
        <f>IF(F170&gt;0.35,5,IF(F170=0.35,5,IF(0.18&lt;F170,4,IF(F170=0.18,4,IF(0.08&lt;F170,3,IF(F170=0.08,3,IF(0.04&lt;F170,2,IF(F170=0.04,2,1))))))))</f>
        <v>3</v>
      </c>
      <c r="R170">
        <f t="shared" si="32"/>
        <v>1.5</v>
      </c>
      <c r="S170">
        <f>IF(G170&gt;0.5,5,IF(G170=0.5,5,IF(0.25&lt;G170,4,IF(G170=0.25,4,IF(0.09&lt;G170,3,IF(G170=0.09,3,IF(0.03&lt;G170,2,IF(G170=0.03,2,1))))))))</f>
        <v>2</v>
      </c>
      <c r="T170">
        <f t="shared" si="33"/>
        <v>1</v>
      </c>
      <c r="U170">
        <f>IF(H170&gt;0.25,5,IF(H170=0.25,5,IF(0.09&lt;H170,4,IF(H170=0.09,4,IF(0.06&lt;H170,3,IF(H170=0.06,3,IF(0.02&lt;H170,2,IF(H170=0.02,2,1))))))))</f>
        <v>1</v>
      </c>
      <c r="V170">
        <f t="shared" si="34"/>
        <v>0.5</v>
      </c>
      <c r="W170">
        <f t="shared" si="35"/>
        <v>27</v>
      </c>
    </row>
    <row r="171" spans="1:23" x14ac:dyDescent="0.35">
      <c r="A171" s="81" t="s">
        <v>430</v>
      </c>
      <c r="B171" s="83">
        <v>4</v>
      </c>
      <c r="C171" s="83">
        <v>4.05</v>
      </c>
      <c r="D171" s="83">
        <v>3</v>
      </c>
      <c r="E171" s="87">
        <v>0.15</v>
      </c>
      <c r="F171" s="87">
        <v>0.4</v>
      </c>
      <c r="G171" s="87">
        <v>0.1</v>
      </c>
      <c r="H171" s="87">
        <v>0.1</v>
      </c>
      <c r="M171" s="86"/>
    </row>
    <row r="172" spans="1:23" x14ac:dyDescent="0.35">
      <c r="A172" s="82" t="s">
        <v>610</v>
      </c>
      <c r="B172" s="83">
        <v>4</v>
      </c>
      <c r="C172" s="83">
        <v>4.05</v>
      </c>
      <c r="D172" s="83">
        <v>3</v>
      </c>
      <c r="E172" s="87">
        <v>0.15</v>
      </c>
      <c r="F172" s="87">
        <v>0.4</v>
      </c>
      <c r="G172" s="87">
        <v>0.1</v>
      </c>
      <c r="H172" s="87">
        <v>0.1</v>
      </c>
      <c r="I172">
        <f>IF(B172&gt;5.34,5,IF(B172=5.34,5,IF(3.34&lt;B172,4,IF(3&lt;B172,3,IF(B172=3,3,IF(B172&gt;1.34,2,1))))))</f>
        <v>4</v>
      </c>
      <c r="J172">
        <f>I172*2</f>
        <v>8</v>
      </c>
      <c r="K172">
        <f>IF(C172&gt;4.1,5,IF(C172=4.1,5,IF(3.84&lt;C172,4,IF(C172=3.84,4,IF(3.67&lt;C172,3,IF(C172=3.67,3,IF(3.29&lt;C172,2,IF(C172=3.29,2,1))))))))</f>
        <v>4</v>
      </c>
      <c r="L172">
        <f>K172*2</f>
        <v>8</v>
      </c>
      <c r="M172" s="83">
        <v>3</v>
      </c>
      <c r="N172">
        <f t="shared" si="30"/>
        <v>9</v>
      </c>
      <c r="O172">
        <f>IF(E172&gt;0.5,5,IF(E172=0.5,5,IF(0.4&lt;E172,4,IF(E172=0.4,4,IF(0.17&lt;E172,3,IF(E172=0.17,3,IF(0.1&lt;E172,2,IF(E172=0.1,2,1))))))))</f>
        <v>2</v>
      </c>
      <c r="P172">
        <f t="shared" si="31"/>
        <v>1</v>
      </c>
      <c r="Q172">
        <f>IF(F172&gt;0.35,5,IF(F172=0.35,5,IF(0.18&lt;F172,4,IF(F172=0.18,4,IF(0.08&lt;F172,3,IF(F172=0.08,3,IF(0.04&lt;F172,2,IF(F172=0.04,2,1))))))))</f>
        <v>5</v>
      </c>
      <c r="R172">
        <f t="shared" si="32"/>
        <v>2.5</v>
      </c>
      <c r="S172">
        <f>IF(G172&gt;0.5,5,IF(G172=0.5,5,IF(0.25&lt;G172,4,IF(G172=0.25,4,IF(0.09&lt;G172,3,IF(G172=0.09,3,IF(0.03&lt;G172,2,IF(G172=0.03,2,1))))))))</f>
        <v>3</v>
      </c>
      <c r="T172">
        <f t="shared" si="33"/>
        <v>1.5</v>
      </c>
      <c r="U172">
        <f>IF(H172&gt;0.25,5,IF(H172=0.25,5,IF(0.09&lt;H172,4,IF(H172=0.09,4,IF(0.06&lt;H172,3,IF(H172=0.06,3,IF(0.02&lt;H172,2,IF(H172=0.02,2,1))))))))</f>
        <v>4</v>
      </c>
      <c r="V172">
        <f t="shared" si="34"/>
        <v>2</v>
      </c>
      <c r="W172">
        <f t="shared" si="35"/>
        <v>32</v>
      </c>
    </row>
    <row r="173" spans="1:23" x14ac:dyDescent="0.35">
      <c r="A173" s="81" t="s">
        <v>431</v>
      </c>
      <c r="B173" s="83">
        <v>13</v>
      </c>
      <c r="C173" s="83">
        <v>7.61</v>
      </c>
      <c r="D173" s="83">
        <v>4</v>
      </c>
      <c r="E173" s="87">
        <v>1.1000000000000001</v>
      </c>
      <c r="G173" s="87">
        <v>0.08</v>
      </c>
      <c r="M173" s="86"/>
    </row>
    <row r="174" spans="1:23" x14ac:dyDescent="0.35">
      <c r="A174" s="82" t="s">
        <v>611</v>
      </c>
      <c r="B174" s="83">
        <v>10</v>
      </c>
      <c r="C174" s="83">
        <v>3.62</v>
      </c>
      <c r="D174" s="83">
        <v>2</v>
      </c>
      <c r="E174" s="87">
        <v>0.6</v>
      </c>
      <c r="G174" s="87">
        <v>0.05</v>
      </c>
      <c r="I174">
        <f>IF(B174&gt;5.34,5,IF(B174=5.34,5,IF(3.34&lt;B174,4,IF(3&lt;B174,3,IF(B174=3,3,IF(B174&gt;1.34,2,1))))))</f>
        <v>5</v>
      </c>
      <c r="J174">
        <f t="shared" ref="J174:J175" si="40">I174*2</f>
        <v>10</v>
      </c>
      <c r="K174">
        <f>IF(C174&gt;4.1,5,IF(C174=4.1,5,IF(3.84&lt;C174,4,IF(C174=3.84,4,IF(3.67&lt;C174,3,IF(C174=3.67,3,IF(3.29&lt;C174,2,IF(C174=3.29,2,1))))))))</f>
        <v>2</v>
      </c>
      <c r="L174">
        <f t="shared" ref="L174:L175" si="41">K174*2</f>
        <v>4</v>
      </c>
      <c r="M174" s="83">
        <v>2</v>
      </c>
      <c r="N174">
        <f t="shared" si="30"/>
        <v>6</v>
      </c>
      <c r="O174">
        <f>IF(E174&gt;0.5,5,IF(E174=0.5,5,IF(0.4&lt;E174,4,IF(E174=0.4,4,IF(0.17&lt;E174,3,IF(E174=0.17,3,IF(0.1&lt;E174,2,IF(E174=0.1,2,1))))))))</f>
        <v>5</v>
      </c>
      <c r="P174">
        <f t="shared" si="31"/>
        <v>2.5</v>
      </c>
      <c r="Q174">
        <f>IF(F174&gt;0.35,5,IF(F174=0.35,5,IF(0.18&lt;F174,4,IF(F174=0.18,4,IF(0.08&lt;F174,3,IF(F174=0.08,3,IF(0.04&lt;F174,2,IF(F174=0.04,2,1))))))))</f>
        <v>1</v>
      </c>
      <c r="R174">
        <f t="shared" si="32"/>
        <v>0.5</v>
      </c>
      <c r="S174">
        <f>IF(G174&gt;0.5,5,IF(G174=0.5,5,IF(0.25&lt;G174,4,IF(G174=0.25,4,IF(0.09&lt;G174,3,IF(G174=0.09,3,IF(0.03&lt;G174,2,IF(G174=0.03,2,1))))))))</f>
        <v>2</v>
      </c>
      <c r="T174">
        <f t="shared" si="33"/>
        <v>1</v>
      </c>
      <c r="U174">
        <f>IF(H174&gt;0.25,5,IF(H174=0.25,5,IF(0.09&lt;H174,4,IF(H174=0.09,4,IF(0.06&lt;H174,3,IF(H174=0.06,3,IF(0.02&lt;H174,2,IF(H174=0.02,2,1))))))))</f>
        <v>1</v>
      </c>
      <c r="V174">
        <f t="shared" si="34"/>
        <v>0.5</v>
      </c>
      <c r="W174">
        <f t="shared" si="35"/>
        <v>24.5</v>
      </c>
    </row>
    <row r="175" spans="1:23" x14ac:dyDescent="0.35">
      <c r="A175" s="82" t="s">
        <v>619</v>
      </c>
      <c r="B175" s="83">
        <v>3</v>
      </c>
      <c r="C175" s="83">
        <v>3.99</v>
      </c>
      <c r="D175" s="83">
        <v>2</v>
      </c>
      <c r="E175" s="87">
        <v>0.5</v>
      </c>
      <c r="G175" s="87">
        <v>0.03</v>
      </c>
      <c r="I175">
        <f>IF(B175&gt;5.34,5,IF(B175=5.34,5,IF(3.34&lt;B175,4,IF(3&lt;B175,3,IF(B175=3,3,IF(B175&gt;1.34,2,1))))))</f>
        <v>3</v>
      </c>
      <c r="J175">
        <f t="shared" si="40"/>
        <v>6</v>
      </c>
      <c r="K175">
        <f>IF(C175&gt;4.1,5,IF(C175=4.1,5,IF(3.84&lt;C175,4,IF(C175=3.84,4,IF(3.67&lt;C175,3,IF(C175=3.67,3,IF(3.29&lt;C175,2,IF(C175=3.29,2,1))))))))</f>
        <v>4</v>
      </c>
      <c r="L175">
        <f t="shared" si="41"/>
        <v>8</v>
      </c>
      <c r="M175" s="83">
        <v>2</v>
      </c>
      <c r="N175">
        <f t="shared" si="30"/>
        <v>6</v>
      </c>
      <c r="O175">
        <f>IF(E175&gt;0.5,5,IF(E175=0.5,5,IF(0.4&lt;E175,4,IF(E175=0.4,4,IF(0.17&lt;E175,3,IF(E175=0.17,3,IF(0.1&lt;E175,2,IF(E175=0.1,2,1))))))))</f>
        <v>5</v>
      </c>
      <c r="P175">
        <f t="shared" si="31"/>
        <v>2.5</v>
      </c>
      <c r="Q175">
        <f>IF(F175&gt;0.35,5,IF(F175=0.35,5,IF(0.18&lt;F175,4,IF(F175=0.18,4,IF(0.08&lt;F175,3,IF(F175=0.08,3,IF(0.04&lt;F175,2,IF(F175=0.04,2,1))))))))</f>
        <v>1</v>
      </c>
      <c r="R175">
        <f t="shared" si="32"/>
        <v>0.5</v>
      </c>
      <c r="S175">
        <f>IF(G175&gt;0.5,5,IF(G175=0.5,5,IF(0.25&lt;G175,4,IF(G175=0.25,4,IF(0.09&lt;G175,3,IF(G175=0.09,3,IF(0.03&lt;G175,2,IF(G175=0.03,2,1))))))))</f>
        <v>2</v>
      </c>
      <c r="T175">
        <f t="shared" si="33"/>
        <v>1</v>
      </c>
      <c r="U175">
        <f>IF(H175&gt;0.25,5,IF(H175=0.25,5,IF(0.09&lt;H175,4,IF(H175=0.09,4,IF(0.06&lt;H175,3,IF(H175=0.06,3,IF(0.02&lt;H175,2,IF(H175=0.02,2,1))))))))</f>
        <v>1</v>
      </c>
      <c r="V175">
        <f t="shared" si="34"/>
        <v>0.5</v>
      </c>
      <c r="W175">
        <f t="shared" si="35"/>
        <v>24.5</v>
      </c>
    </row>
    <row r="176" spans="1:23" x14ac:dyDescent="0.35">
      <c r="A176" s="81" t="s">
        <v>432</v>
      </c>
      <c r="B176" s="83">
        <v>4</v>
      </c>
      <c r="C176" s="83">
        <v>4.0599999999999996</v>
      </c>
      <c r="D176" s="83">
        <v>3</v>
      </c>
      <c r="E176" s="87">
        <v>0.15</v>
      </c>
      <c r="G176" s="87">
        <v>0.05</v>
      </c>
      <c r="M176" s="86"/>
    </row>
    <row r="177" spans="1:23" x14ac:dyDescent="0.35">
      <c r="A177" s="82" t="s">
        <v>620</v>
      </c>
      <c r="B177" s="83">
        <v>4</v>
      </c>
      <c r="C177" s="83">
        <v>4.0599999999999996</v>
      </c>
      <c r="D177" s="83">
        <v>3</v>
      </c>
      <c r="E177" s="87">
        <v>0.15</v>
      </c>
      <c r="G177" s="87">
        <v>0.05</v>
      </c>
      <c r="I177">
        <f>IF(B177&gt;5.34,5,IF(B177=5.34,5,IF(3.34&lt;B177,4,IF(3&lt;B177,3,IF(B177=3,3,IF(B177&gt;1.34,2,1))))))</f>
        <v>4</v>
      </c>
      <c r="J177">
        <f>I177*2</f>
        <v>8</v>
      </c>
      <c r="K177">
        <f>IF(C177&gt;4.1,5,IF(C177=4.1,5,IF(3.84&lt;C177,4,IF(C177=3.84,4,IF(3.67&lt;C177,3,IF(C177=3.67,3,IF(3.29&lt;C177,2,IF(C177=3.29,2,1))))))))</f>
        <v>4</v>
      </c>
      <c r="L177">
        <f>K177*2</f>
        <v>8</v>
      </c>
      <c r="M177" s="83">
        <v>3</v>
      </c>
      <c r="N177">
        <f t="shared" si="30"/>
        <v>9</v>
      </c>
      <c r="O177">
        <f>IF(E177&gt;0.5,5,IF(E177=0.5,5,IF(0.4&lt;E177,4,IF(E177=0.4,4,IF(0.17&lt;E177,3,IF(E177=0.17,3,IF(0.1&lt;E177,2,IF(E177=0.1,2,1))))))))</f>
        <v>2</v>
      </c>
      <c r="P177">
        <f t="shared" si="31"/>
        <v>1</v>
      </c>
      <c r="Q177">
        <f>IF(F177&gt;0.35,5,IF(F177=0.35,5,IF(0.18&lt;F177,4,IF(F177=0.18,4,IF(0.08&lt;F177,3,IF(F177=0.08,3,IF(0.04&lt;F177,2,IF(F177=0.04,2,1))))))))</f>
        <v>1</v>
      </c>
      <c r="R177">
        <f t="shared" si="32"/>
        <v>0.5</v>
      </c>
      <c r="S177">
        <f>IF(G177&gt;0.5,5,IF(G177=0.5,5,IF(0.25&lt;G177,4,IF(G177=0.25,4,IF(0.09&lt;G177,3,IF(G177=0.09,3,IF(0.03&lt;G177,2,IF(G177=0.03,2,1))))))))</f>
        <v>2</v>
      </c>
      <c r="T177">
        <f t="shared" si="33"/>
        <v>1</v>
      </c>
      <c r="U177">
        <f>IF(H177&gt;0.25,5,IF(H177=0.25,5,IF(0.09&lt;H177,4,IF(H177=0.09,4,IF(0.06&lt;H177,3,IF(H177=0.06,3,IF(0.02&lt;H177,2,IF(H177=0.02,2,1))))))))</f>
        <v>1</v>
      </c>
      <c r="V177">
        <f t="shared" si="34"/>
        <v>0.5</v>
      </c>
      <c r="W177">
        <f t="shared" si="35"/>
        <v>28</v>
      </c>
    </row>
    <row r="178" spans="1:23" x14ac:dyDescent="0.35">
      <c r="A178" s="30" t="s">
        <v>659</v>
      </c>
      <c r="B178" s="83">
        <v>6</v>
      </c>
      <c r="C178" s="83">
        <v>57.009999999999991</v>
      </c>
      <c r="D178" s="83">
        <v>25</v>
      </c>
      <c r="E178" s="87">
        <v>3.2999999999999994</v>
      </c>
      <c r="F178" s="87">
        <v>1.08</v>
      </c>
      <c r="G178" s="87">
        <v>9.1000000000000032</v>
      </c>
      <c r="H178" s="87">
        <v>3.2299999999999995</v>
      </c>
      <c r="M178" s="85"/>
    </row>
    <row r="179" spans="1:23" x14ac:dyDescent="0.35">
      <c r="A179" s="81" t="s">
        <v>660</v>
      </c>
      <c r="B179" s="83"/>
      <c r="C179" s="83">
        <v>3.43</v>
      </c>
      <c r="D179" s="83">
        <v>0</v>
      </c>
      <c r="E179" s="87">
        <v>0.1</v>
      </c>
      <c r="F179" s="87">
        <v>0.1</v>
      </c>
      <c r="G179" s="87">
        <v>0.1</v>
      </c>
      <c r="H179" s="87">
        <v>0.1</v>
      </c>
      <c r="M179" s="86"/>
    </row>
    <row r="180" spans="1:23" x14ac:dyDescent="0.35">
      <c r="A180" s="82" t="s">
        <v>614</v>
      </c>
      <c r="B180" s="83"/>
      <c r="C180" s="83">
        <v>3.43</v>
      </c>
      <c r="D180" s="83">
        <v>0</v>
      </c>
      <c r="E180" s="87">
        <v>0.1</v>
      </c>
      <c r="F180" s="87">
        <v>0.1</v>
      </c>
      <c r="G180" s="87">
        <v>0.1</v>
      </c>
      <c r="H180" s="87">
        <v>0.1</v>
      </c>
      <c r="I180">
        <f>IF(B180&gt;5.34,5,IF(B180=5.34,5,IF(3.34&lt;B180,4,IF(3&lt;B180,3,IF(B180=3,3,IF(B180&gt;1.34,2,1))))))</f>
        <v>1</v>
      </c>
      <c r="J180">
        <f>I180*2</f>
        <v>2</v>
      </c>
      <c r="K180">
        <f>IF(C180&gt;4.1,5,IF(C180=4.1,5,IF(3.84&lt;C180,4,IF(C180=3.84,4,IF(3.67&lt;C180,3,IF(C180=3.67,3,IF(3.29&lt;C180,2,IF(C180=3.29,2,1))))))))</f>
        <v>2</v>
      </c>
      <c r="L180">
        <f>K180*2</f>
        <v>4</v>
      </c>
      <c r="M180" s="83">
        <v>0</v>
      </c>
      <c r="N180">
        <f t="shared" si="30"/>
        <v>0</v>
      </c>
      <c r="O180">
        <f>IF(E180&gt;0.5,5,IF(E180=0.5,5,IF(0.4&lt;E180,4,IF(E180=0.4,4,IF(0.17&lt;E180,3,IF(E180=0.17,3,IF(0.1&lt;E180,2,IF(E180=0.1,2,1))))))))</f>
        <v>2</v>
      </c>
      <c r="P180">
        <f t="shared" si="31"/>
        <v>1</v>
      </c>
      <c r="Q180">
        <f>IF(F180&gt;0.35,5,IF(F180=0.35,5,IF(0.18&lt;F180,4,IF(F180=0.18,4,IF(0.08&lt;F180,3,IF(F180=0.08,3,IF(0.04&lt;F180,2,IF(F180=0.04,2,1))))))))</f>
        <v>3</v>
      </c>
      <c r="R180">
        <f t="shared" si="32"/>
        <v>1.5</v>
      </c>
      <c r="S180">
        <f>IF(G180&gt;0.5,5,IF(G180=0.5,5,IF(0.25&lt;G180,4,IF(G180=0.25,4,IF(0.09&lt;G180,3,IF(G180=0.09,3,IF(0.03&lt;G180,2,IF(G180=0.03,2,1))))))))</f>
        <v>3</v>
      </c>
      <c r="T180">
        <f t="shared" si="33"/>
        <v>1.5</v>
      </c>
      <c r="U180">
        <f>IF(H180&gt;0.25,5,IF(H180=0.25,5,IF(0.09&lt;H180,4,IF(H180=0.09,4,IF(0.06&lt;H180,3,IF(H180=0.06,3,IF(0.02&lt;H180,2,IF(H180=0.02,2,1))))))))</f>
        <v>4</v>
      </c>
      <c r="V180">
        <f t="shared" si="34"/>
        <v>2</v>
      </c>
      <c r="W180">
        <f t="shared" si="35"/>
        <v>12</v>
      </c>
    </row>
    <row r="181" spans="1:23" x14ac:dyDescent="0.35">
      <c r="A181" s="81" t="s">
        <v>661</v>
      </c>
      <c r="B181" s="83"/>
      <c r="C181" s="83">
        <v>3.56</v>
      </c>
      <c r="D181" s="83">
        <v>2</v>
      </c>
      <c r="E181" s="87">
        <v>0.3</v>
      </c>
      <c r="F181" s="87">
        <v>0.05</v>
      </c>
      <c r="G181" s="87">
        <v>0.6</v>
      </c>
      <c r="H181" s="87">
        <v>0.05</v>
      </c>
      <c r="M181" s="86"/>
    </row>
    <row r="182" spans="1:23" x14ac:dyDescent="0.35">
      <c r="A182" s="82" t="s">
        <v>614</v>
      </c>
      <c r="B182" s="83"/>
      <c r="C182" s="83">
        <v>3.56</v>
      </c>
      <c r="D182" s="83">
        <v>2</v>
      </c>
      <c r="E182" s="87">
        <v>0.3</v>
      </c>
      <c r="F182" s="87">
        <v>0.05</v>
      </c>
      <c r="G182" s="87">
        <v>0.6</v>
      </c>
      <c r="H182" s="87">
        <v>0.05</v>
      </c>
      <c r="I182">
        <f>IF(B182&gt;5.34,5,IF(B182=5.34,5,IF(3.34&lt;B182,4,IF(3&lt;B182,3,IF(B182=3,3,IF(B182&gt;1.34,2,1))))))</f>
        <v>1</v>
      </c>
      <c r="J182">
        <f>I182*2</f>
        <v>2</v>
      </c>
      <c r="K182">
        <f>IF(C182&gt;4.1,5,IF(C182=4.1,5,IF(3.84&lt;C182,4,IF(C182=3.84,4,IF(3.67&lt;C182,3,IF(C182=3.67,3,IF(3.29&lt;C182,2,IF(C182=3.29,2,1))))))))</f>
        <v>2</v>
      </c>
      <c r="L182">
        <f>K182*2</f>
        <v>4</v>
      </c>
      <c r="M182" s="83">
        <v>2</v>
      </c>
      <c r="N182">
        <f t="shared" si="30"/>
        <v>6</v>
      </c>
      <c r="O182">
        <f>IF(E182&gt;0.5,5,IF(E182=0.5,5,IF(0.4&lt;E182,4,IF(E182=0.4,4,IF(0.17&lt;E182,3,IF(E182=0.17,3,IF(0.1&lt;E182,2,IF(E182=0.1,2,1))))))))</f>
        <v>3</v>
      </c>
      <c r="P182">
        <f t="shared" si="31"/>
        <v>1.5</v>
      </c>
      <c r="Q182">
        <f>IF(F182&gt;0.35,5,IF(F182=0.35,5,IF(0.18&lt;F182,4,IF(F182=0.18,4,IF(0.08&lt;F182,3,IF(F182=0.08,3,IF(0.04&lt;F182,2,IF(F182=0.04,2,1))))))))</f>
        <v>2</v>
      </c>
      <c r="R182">
        <f t="shared" si="32"/>
        <v>1</v>
      </c>
      <c r="S182">
        <f>IF(G182&gt;0.5,5,IF(G182=0.5,5,IF(0.25&lt;G182,4,IF(G182=0.25,4,IF(0.09&lt;G182,3,IF(G182=0.09,3,IF(0.03&lt;G182,2,IF(G182=0.03,2,1))))))))</f>
        <v>5</v>
      </c>
      <c r="T182">
        <f t="shared" si="33"/>
        <v>2.5</v>
      </c>
      <c r="U182">
        <f>IF(H182&gt;0.25,5,IF(H182=0.25,5,IF(0.09&lt;H182,4,IF(H182=0.09,4,IF(0.06&lt;H182,3,IF(H182=0.06,3,IF(0.02&lt;H182,2,IF(H182=0.02,2,1))))))))</f>
        <v>2</v>
      </c>
      <c r="V182">
        <f t="shared" si="34"/>
        <v>1</v>
      </c>
      <c r="W182">
        <f t="shared" si="35"/>
        <v>18</v>
      </c>
    </row>
    <row r="183" spans="1:23" x14ac:dyDescent="0.35">
      <c r="A183" s="81" t="s">
        <v>662</v>
      </c>
      <c r="B183" s="83"/>
      <c r="C183" s="83">
        <v>3.3</v>
      </c>
      <c r="D183" s="83">
        <v>0</v>
      </c>
      <c r="E183" s="87">
        <v>0.2</v>
      </c>
      <c r="F183" s="87">
        <v>0.1</v>
      </c>
      <c r="G183" s="87">
        <v>0.2</v>
      </c>
      <c r="H183" s="87">
        <v>0.2</v>
      </c>
      <c r="M183" s="86"/>
    </row>
    <row r="184" spans="1:23" x14ac:dyDescent="0.35">
      <c r="A184" s="82" t="s">
        <v>614</v>
      </c>
      <c r="B184" s="83"/>
      <c r="C184" s="83">
        <v>3.3</v>
      </c>
      <c r="D184" s="83">
        <v>0</v>
      </c>
      <c r="E184" s="87">
        <v>0.2</v>
      </c>
      <c r="F184" s="87">
        <v>0.1</v>
      </c>
      <c r="G184" s="87">
        <v>0.2</v>
      </c>
      <c r="H184" s="87">
        <v>0.2</v>
      </c>
      <c r="I184">
        <f>IF(B184&gt;5.34,5,IF(B184=5.34,5,IF(3.34&lt;B184,4,IF(3&lt;B184,3,IF(B184=3,3,IF(B184&gt;1.34,2,1))))))</f>
        <v>1</v>
      </c>
      <c r="J184">
        <f>I184*2</f>
        <v>2</v>
      </c>
      <c r="K184">
        <f>IF(C184&gt;4.1,5,IF(C184=4.1,5,IF(3.84&lt;C184,4,IF(C184=3.84,4,IF(3.67&lt;C184,3,IF(C184=3.67,3,IF(3.29&lt;C184,2,IF(C184=3.29,2,1))))))))</f>
        <v>2</v>
      </c>
      <c r="L184">
        <f>K184*2</f>
        <v>4</v>
      </c>
      <c r="M184" s="83">
        <v>0</v>
      </c>
      <c r="N184">
        <f t="shared" si="30"/>
        <v>0</v>
      </c>
      <c r="O184">
        <f>IF(E184&gt;0.5,5,IF(E184=0.5,5,IF(0.4&lt;E184,4,IF(E184=0.4,4,IF(0.17&lt;E184,3,IF(E184=0.17,3,IF(0.1&lt;E184,2,IF(E184=0.1,2,1))))))))</f>
        <v>3</v>
      </c>
      <c r="P184">
        <f t="shared" si="31"/>
        <v>1.5</v>
      </c>
      <c r="Q184">
        <f>IF(F184&gt;0.35,5,IF(F184=0.35,5,IF(0.18&lt;F184,4,IF(F184=0.18,4,IF(0.08&lt;F184,3,IF(F184=0.08,3,IF(0.04&lt;F184,2,IF(F184=0.04,2,1))))))))</f>
        <v>3</v>
      </c>
      <c r="R184">
        <f t="shared" si="32"/>
        <v>1.5</v>
      </c>
      <c r="S184">
        <f>IF(G184&gt;0.5,5,IF(G184=0.5,5,IF(0.25&lt;G184,4,IF(G184=0.25,4,IF(0.09&lt;G184,3,IF(G184=0.09,3,IF(0.03&lt;G184,2,IF(G184=0.03,2,1))))))))</f>
        <v>3</v>
      </c>
      <c r="T184">
        <f t="shared" si="33"/>
        <v>1.5</v>
      </c>
      <c r="U184">
        <f>IF(H184&gt;0.25,5,IF(H184=0.25,5,IF(0.09&lt;H184,4,IF(H184=0.09,4,IF(0.06&lt;H184,3,IF(H184=0.06,3,IF(0.02&lt;H184,2,IF(H184=0.02,2,1))))))))</f>
        <v>4</v>
      </c>
      <c r="V184">
        <f t="shared" si="34"/>
        <v>2</v>
      </c>
      <c r="W184">
        <f t="shared" si="35"/>
        <v>12.5</v>
      </c>
    </row>
    <row r="185" spans="1:23" x14ac:dyDescent="0.35">
      <c r="A185" s="81" t="s">
        <v>664</v>
      </c>
      <c r="B185" s="83"/>
      <c r="C185" s="83">
        <v>6.96</v>
      </c>
      <c r="D185" s="83">
        <v>4</v>
      </c>
      <c r="E185" s="87">
        <v>0.3</v>
      </c>
      <c r="F185" s="87">
        <v>0.04</v>
      </c>
      <c r="G185" s="87">
        <v>1.8</v>
      </c>
      <c r="H185" s="87">
        <v>0.2</v>
      </c>
      <c r="M185" s="86"/>
    </row>
    <row r="186" spans="1:23" x14ac:dyDescent="0.35">
      <c r="A186" s="82" t="s">
        <v>612</v>
      </c>
      <c r="B186" s="83"/>
      <c r="C186" s="83">
        <v>3.48</v>
      </c>
      <c r="D186" s="83">
        <v>2</v>
      </c>
      <c r="E186" s="87">
        <v>0.15</v>
      </c>
      <c r="F186" s="87">
        <v>0.02</v>
      </c>
      <c r="G186" s="87">
        <v>0.9</v>
      </c>
      <c r="H186" s="87">
        <v>0.1</v>
      </c>
      <c r="I186">
        <f>IF(B186&gt;5.34,5,IF(B186=5.34,5,IF(3.34&lt;B186,4,IF(3&lt;B186,3,IF(B186=3,3,IF(B186&gt;1.34,2,1))))))</f>
        <v>1</v>
      </c>
      <c r="J186">
        <f t="shared" ref="J186:J187" si="42">I186*2</f>
        <v>2</v>
      </c>
      <c r="K186">
        <f>IF(C186&gt;4.1,5,IF(C186=4.1,5,IF(3.84&lt;C186,4,IF(C186=3.84,4,IF(3.67&lt;C186,3,IF(C186=3.67,3,IF(3.29&lt;C186,2,IF(C186=3.29,2,1))))))))</f>
        <v>2</v>
      </c>
      <c r="L186">
        <f t="shared" ref="L186:L187" si="43">K186*2</f>
        <v>4</v>
      </c>
      <c r="M186" s="83">
        <v>2</v>
      </c>
      <c r="N186">
        <f t="shared" si="30"/>
        <v>6</v>
      </c>
      <c r="O186">
        <f>IF(E186&gt;0.5,5,IF(E186=0.5,5,IF(0.4&lt;E186,4,IF(E186=0.4,4,IF(0.17&lt;E186,3,IF(E186=0.17,3,IF(0.1&lt;E186,2,IF(E186=0.1,2,1))))))))</f>
        <v>2</v>
      </c>
      <c r="P186">
        <f t="shared" si="31"/>
        <v>1</v>
      </c>
      <c r="Q186">
        <f>IF(F186&gt;0.35,5,IF(F186=0.35,5,IF(0.18&lt;F186,4,IF(F186=0.18,4,IF(0.08&lt;F186,3,IF(F186=0.08,3,IF(0.04&lt;F186,2,IF(F186=0.04,2,1))))))))</f>
        <v>1</v>
      </c>
      <c r="R186">
        <f t="shared" si="32"/>
        <v>0.5</v>
      </c>
      <c r="S186">
        <f>IF(G186&gt;0.5,5,IF(G186=0.5,5,IF(0.25&lt;G186,4,IF(G186=0.25,4,IF(0.09&lt;G186,3,IF(G186=0.09,3,IF(0.03&lt;G186,2,IF(G186=0.03,2,1))))))))</f>
        <v>5</v>
      </c>
      <c r="T186">
        <f t="shared" si="33"/>
        <v>2.5</v>
      </c>
      <c r="U186">
        <f>IF(H186&gt;0.25,5,IF(H186=0.25,5,IF(0.09&lt;H186,4,IF(H186=0.09,4,IF(0.06&lt;H186,3,IF(H186=0.06,3,IF(0.02&lt;H186,2,IF(H186=0.02,2,1))))))))</f>
        <v>4</v>
      </c>
      <c r="V186">
        <f t="shared" si="34"/>
        <v>2</v>
      </c>
      <c r="W186">
        <f t="shared" si="35"/>
        <v>18</v>
      </c>
    </row>
    <row r="187" spans="1:23" x14ac:dyDescent="0.35">
      <c r="A187" s="82" t="s">
        <v>614</v>
      </c>
      <c r="B187" s="83"/>
      <c r="C187" s="83">
        <v>3.48</v>
      </c>
      <c r="D187" s="83">
        <v>2</v>
      </c>
      <c r="E187" s="87">
        <v>0.15</v>
      </c>
      <c r="F187" s="87">
        <v>0.02</v>
      </c>
      <c r="G187" s="87">
        <v>0.9</v>
      </c>
      <c r="H187" s="87">
        <v>0.1</v>
      </c>
      <c r="I187">
        <f>IF(B187&gt;5.34,5,IF(B187=5.34,5,IF(3.34&lt;B187,4,IF(3&lt;B187,3,IF(B187=3,3,IF(B187&gt;1.34,2,1))))))</f>
        <v>1</v>
      </c>
      <c r="J187">
        <f t="shared" si="42"/>
        <v>2</v>
      </c>
      <c r="K187">
        <f>IF(C187&gt;4.1,5,IF(C187=4.1,5,IF(3.84&lt;C187,4,IF(C187=3.84,4,IF(3.67&lt;C187,3,IF(C187=3.67,3,IF(3.29&lt;C187,2,IF(C187=3.29,2,1))))))))</f>
        <v>2</v>
      </c>
      <c r="L187">
        <f t="shared" si="43"/>
        <v>4</v>
      </c>
      <c r="M187" s="83">
        <v>2</v>
      </c>
      <c r="N187">
        <f t="shared" si="30"/>
        <v>6</v>
      </c>
      <c r="O187">
        <f>IF(E187&gt;0.5,5,IF(E187=0.5,5,IF(0.4&lt;E187,4,IF(E187=0.4,4,IF(0.17&lt;E187,3,IF(E187=0.17,3,IF(0.1&lt;E187,2,IF(E187=0.1,2,1))))))))</f>
        <v>2</v>
      </c>
      <c r="P187">
        <f t="shared" si="31"/>
        <v>1</v>
      </c>
      <c r="Q187">
        <f>IF(F187&gt;0.35,5,IF(F187=0.35,5,IF(0.18&lt;F187,4,IF(F187=0.18,4,IF(0.08&lt;F187,3,IF(F187=0.08,3,IF(0.04&lt;F187,2,IF(F187=0.04,2,1))))))))</f>
        <v>1</v>
      </c>
      <c r="R187">
        <f t="shared" si="32"/>
        <v>0.5</v>
      </c>
      <c r="S187">
        <f>IF(G187&gt;0.5,5,IF(G187=0.5,5,IF(0.25&lt;G187,4,IF(G187=0.25,4,IF(0.09&lt;G187,3,IF(G187=0.09,3,IF(0.03&lt;G187,2,IF(G187=0.03,2,1))))))))</f>
        <v>5</v>
      </c>
      <c r="T187">
        <f t="shared" si="33"/>
        <v>2.5</v>
      </c>
      <c r="U187">
        <f>IF(H187&gt;0.25,5,IF(H187=0.25,5,IF(0.09&lt;H187,4,IF(H187=0.09,4,IF(0.06&lt;H187,3,IF(H187=0.06,3,IF(0.02&lt;H187,2,IF(H187=0.02,2,1))))))))</f>
        <v>4</v>
      </c>
      <c r="V187">
        <f t="shared" si="34"/>
        <v>2</v>
      </c>
      <c r="W187">
        <f t="shared" si="35"/>
        <v>18</v>
      </c>
    </row>
    <row r="188" spans="1:23" x14ac:dyDescent="0.35">
      <c r="A188" s="81" t="s">
        <v>665</v>
      </c>
      <c r="B188" s="83"/>
      <c r="C188" s="83">
        <v>6.4</v>
      </c>
      <c r="D188" s="83">
        <v>2</v>
      </c>
      <c r="E188" s="87">
        <v>0.3</v>
      </c>
      <c r="F188" s="87">
        <v>0.1</v>
      </c>
      <c r="G188" s="87">
        <v>1.7</v>
      </c>
      <c r="H188" s="87">
        <v>0.2</v>
      </c>
      <c r="M188" s="86"/>
    </row>
    <row r="189" spans="1:23" x14ac:dyDescent="0.35">
      <c r="A189" s="82" t="s">
        <v>62</v>
      </c>
      <c r="B189" s="83"/>
      <c r="C189" s="83">
        <v>3.2</v>
      </c>
      <c r="D189" s="83">
        <v>1</v>
      </c>
      <c r="E189" s="87">
        <v>0.15</v>
      </c>
      <c r="F189" s="87">
        <v>0.05</v>
      </c>
      <c r="G189" s="87">
        <v>0.85</v>
      </c>
      <c r="H189" s="87">
        <v>0.1</v>
      </c>
      <c r="I189">
        <f>IF(B189&gt;5.34,5,IF(B189=5.34,5,IF(3.34&lt;B189,4,IF(3&lt;B189,3,IF(B189=3,3,IF(B189&gt;1.34,2,1))))))</f>
        <v>1</v>
      </c>
      <c r="J189">
        <f t="shared" ref="J189:J190" si="44">I189*2</f>
        <v>2</v>
      </c>
      <c r="K189">
        <f>IF(C189&gt;4.1,5,IF(C189=4.1,5,IF(3.84&lt;C189,4,IF(C189=3.84,4,IF(3.67&lt;C189,3,IF(C189=3.67,3,IF(3.29&lt;C189,2,IF(C189=3.29,2,1))))))))</f>
        <v>1</v>
      </c>
      <c r="L189">
        <f t="shared" ref="L189:L190" si="45">K189*2</f>
        <v>2</v>
      </c>
      <c r="M189" s="83">
        <v>1</v>
      </c>
      <c r="N189">
        <f t="shared" si="30"/>
        <v>3</v>
      </c>
      <c r="O189">
        <f>IF(E189&gt;0.5,5,IF(E189=0.5,5,IF(0.4&lt;E189,4,IF(E189=0.4,4,IF(0.17&lt;E189,3,IF(E189=0.17,3,IF(0.1&lt;E189,2,IF(E189=0.1,2,1))))))))</f>
        <v>2</v>
      </c>
      <c r="P189">
        <f t="shared" si="31"/>
        <v>1</v>
      </c>
      <c r="Q189">
        <f>IF(F189&gt;0.35,5,IF(F189=0.35,5,IF(0.18&lt;F189,4,IF(F189=0.18,4,IF(0.08&lt;F189,3,IF(F189=0.08,3,IF(0.04&lt;F189,2,IF(F189=0.04,2,1))))))))</f>
        <v>2</v>
      </c>
      <c r="R189">
        <f t="shared" si="32"/>
        <v>1</v>
      </c>
      <c r="S189">
        <f>IF(G189&gt;0.5,5,IF(G189=0.5,5,IF(0.25&lt;G189,4,IF(G189=0.25,4,IF(0.09&lt;G189,3,IF(G189=0.09,3,IF(0.03&lt;G189,2,IF(G189=0.03,2,1))))))))</f>
        <v>5</v>
      </c>
      <c r="T189">
        <f t="shared" si="33"/>
        <v>2.5</v>
      </c>
      <c r="U189">
        <f>IF(H189&gt;0.25,5,IF(H189=0.25,5,IF(0.09&lt;H189,4,IF(H189=0.09,4,IF(0.06&lt;H189,3,IF(H189=0.06,3,IF(0.02&lt;H189,2,IF(H189=0.02,2,1))))))))</f>
        <v>4</v>
      </c>
      <c r="V189">
        <f t="shared" si="34"/>
        <v>2</v>
      </c>
      <c r="W189">
        <f t="shared" si="35"/>
        <v>13.5</v>
      </c>
    </row>
    <row r="190" spans="1:23" x14ac:dyDescent="0.35">
      <c r="A190" s="82" t="s">
        <v>614</v>
      </c>
      <c r="B190" s="83"/>
      <c r="C190" s="83">
        <v>3.2</v>
      </c>
      <c r="D190" s="83">
        <v>1</v>
      </c>
      <c r="E190" s="87">
        <v>0.15</v>
      </c>
      <c r="F190" s="87">
        <v>0.05</v>
      </c>
      <c r="G190" s="87">
        <v>0.85</v>
      </c>
      <c r="H190" s="87">
        <v>0.1</v>
      </c>
      <c r="I190">
        <f>IF(B190&gt;5.34,5,IF(B190=5.34,5,IF(3.34&lt;B190,4,IF(3&lt;B190,3,IF(B190=3,3,IF(B190&gt;1.34,2,1))))))</f>
        <v>1</v>
      </c>
      <c r="J190">
        <f t="shared" si="44"/>
        <v>2</v>
      </c>
      <c r="K190">
        <f>IF(C190&gt;4.1,5,IF(C190=4.1,5,IF(3.84&lt;C190,4,IF(C190=3.84,4,IF(3.67&lt;C190,3,IF(C190=3.67,3,IF(3.29&lt;C190,2,IF(C190=3.29,2,1))))))))</f>
        <v>1</v>
      </c>
      <c r="L190">
        <f t="shared" si="45"/>
        <v>2</v>
      </c>
      <c r="M190" s="83">
        <v>1</v>
      </c>
      <c r="N190">
        <f t="shared" si="30"/>
        <v>3</v>
      </c>
      <c r="O190">
        <f>IF(E190&gt;0.5,5,IF(E190=0.5,5,IF(0.4&lt;E190,4,IF(E190=0.4,4,IF(0.17&lt;E190,3,IF(E190=0.17,3,IF(0.1&lt;E190,2,IF(E190=0.1,2,1))))))))</f>
        <v>2</v>
      </c>
      <c r="P190">
        <f t="shared" si="31"/>
        <v>1</v>
      </c>
      <c r="Q190">
        <f>IF(F190&gt;0.35,5,IF(F190=0.35,5,IF(0.18&lt;F190,4,IF(F190=0.18,4,IF(0.08&lt;F190,3,IF(F190=0.08,3,IF(0.04&lt;F190,2,IF(F190=0.04,2,1))))))))</f>
        <v>2</v>
      </c>
      <c r="R190">
        <f t="shared" si="32"/>
        <v>1</v>
      </c>
      <c r="S190">
        <f>IF(G190&gt;0.5,5,IF(G190=0.5,5,IF(0.25&lt;G190,4,IF(G190=0.25,4,IF(0.09&lt;G190,3,IF(G190=0.09,3,IF(0.03&lt;G190,2,IF(G190=0.03,2,1))))))))</f>
        <v>5</v>
      </c>
      <c r="T190">
        <f t="shared" si="33"/>
        <v>2.5</v>
      </c>
      <c r="U190">
        <f>IF(H190&gt;0.25,5,IF(H190=0.25,5,IF(0.09&lt;H190,4,IF(H190=0.09,4,IF(0.06&lt;H190,3,IF(H190=0.06,3,IF(0.02&lt;H190,2,IF(H190=0.02,2,1))))))))</f>
        <v>4</v>
      </c>
      <c r="V190">
        <f t="shared" si="34"/>
        <v>2</v>
      </c>
      <c r="W190">
        <f t="shared" si="35"/>
        <v>13.5</v>
      </c>
    </row>
    <row r="191" spans="1:23" x14ac:dyDescent="0.35">
      <c r="A191" s="81" t="s">
        <v>667</v>
      </c>
      <c r="B191" s="83">
        <v>6</v>
      </c>
      <c r="C191" s="83">
        <v>10.92</v>
      </c>
      <c r="D191" s="83">
        <v>9</v>
      </c>
      <c r="E191" s="87">
        <v>0.60000000000000009</v>
      </c>
      <c r="F191" s="87">
        <v>0.30000000000000004</v>
      </c>
      <c r="G191" s="87">
        <v>2.7</v>
      </c>
      <c r="H191" s="87">
        <v>1.2000000000000002</v>
      </c>
      <c r="M191" s="86"/>
    </row>
    <row r="192" spans="1:23" x14ac:dyDescent="0.35">
      <c r="A192" s="82" t="s">
        <v>618</v>
      </c>
      <c r="B192" s="83">
        <v>2</v>
      </c>
      <c r="C192" s="83">
        <v>3.66</v>
      </c>
      <c r="D192" s="83">
        <v>3</v>
      </c>
      <c r="E192" s="87">
        <v>0.2</v>
      </c>
      <c r="F192" s="87">
        <v>0.1</v>
      </c>
      <c r="G192" s="87">
        <v>0.9</v>
      </c>
      <c r="H192" s="87">
        <v>0.4</v>
      </c>
      <c r="I192">
        <f>IF(B192&gt;5.34,5,IF(B192=5.34,5,IF(3.34&lt;B192,4,IF(3&lt;B192,3,IF(B192=3,3,IF(B192&gt;1.34,2,1))))))</f>
        <v>2</v>
      </c>
      <c r="J192">
        <f t="shared" ref="J192:J194" si="46">I192*2</f>
        <v>4</v>
      </c>
      <c r="K192">
        <f>IF(C192&gt;4.1,5,IF(C192=4.1,5,IF(3.84&lt;C192,4,IF(C192=3.84,4,IF(3.67&lt;C192,3,IF(C192=3.67,3,IF(3.29&lt;C192,2,IF(C192=3.29,2,1))))))))</f>
        <v>2</v>
      </c>
      <c r="L192">
        <f t="shared" ref="L192:L194" si="47">K192*2</f>
        <v>4</v>
      </c>
      <c r="M192" s="83">
        <v>3</v>
      </c>
      <c r="N192">
        <f t="shared" si="30"/>
        <v>9</v>
      </c>
      <c r="O192">
        <f>IF(E192&gt;0.5,5,IF(E192=0.5,5,IF(0.4&lt;E192,4,IF(E192=0.4,4,IF(0.17&lt;E192,3,IF(E192=0.17,3,IF(0.1&lt;E192,2,IF(E192=0.1,2,1))))))))</f>
        <v>3</v>
      </c>
      <c r="P192">
        <f t="shared" si="31"/>
        <v>1.5</v>
      </c>
      <c r="Q192">
        <f>IF(F192&gt;0.35,5,IF(F192=0.35,5,IF(0.18&lt;F192,4,IF(F192=0.18,4,IF(0.08&lt;F192,3,IF(F192=0.08,3,IF(0.04&lt;F192,2,IF(F192=0.04,2,1))))))))</f>
        <v>3</v>
      </c>
      <c r="R192">
        <f t="shared" si="32"/>
        <v>1.5</v>
      </c>
      <c r="S192">
        <f>IF(G192&gt;0.5,5,IF(G192=0.5,5,IF(0.25&lt;G192,4,IF(G192=0.25,4,IF(0.09&lt;G192,3,IF(G192=0.09,3,IF(0.03&lt;G192,2,IF(G192=0.03,2,1))))))))</f>
        <v>5</v>
      </c>
      <c r="T192">
        <f t="shared" si="33"/>
        <v>2.5</v>
      </c>
      <c r="U192">
        <f>IF(H192&gt;0.25,5,IF(H192=0.25,5,IF(0.09&lt;H192,4,IF(H192=0.09,4,IF(0.06&lt;H192,3,IF(H192=0.06,3,IF(0.02&lt;H192,2,IF(H192=0.02,2,1))))))))</f>
        <v>5</v>
      </c>
      <c r="V192">
        <f t="shared" si="34"/>
        <v>2.5</v>
      </c>
      <c r="W192">
        <f t="shared" si="35"/>
        <v>25</v>
      </c>
    </row>
    <row r="193" spans="1:23" x14ac:dyDescent="0.35">
      <c r="A193" s="82" t="s">
        <v>612</v>
      </c>
      <c r="B193" s="83">
        <v>2</v>
      </c>
      <c r="C193" s="83">
        <v>3.66</v>
      </c>
      <c r="D193" s="83">
        <v>3</v>
      </c>
      <c r="E193" s="87">
        <v>0.2</v>
      </c>
      <c r="F193" s="87">
        <v>0.1</v>
      </c>
      <c r="G193" s="87">
        <v>0.9</v>
      </c>
      <c r="H193" s="87">
        <v>0.4</v>
      </c>
      <c r="I193">
        <f>IF(B193&gt;5.34,5,IF(B193=5.34,5,IF(3.34&lt;B193,4,IF(3&lt;B193,3,IF(B193=3,3,IF(B193&gt;1.34,2,1))))))</f>
        <v>2</v>
      </c>
      <c r="J193">
        <f t="shared" si="46"/>
        <v>4</v>
      </c>
      <c r="K193">
        <f>IF(C193&gt;4.1,5,IF(C193=4.1,5,IF(3.84&lt;C193,4,IF(C193=3.84,4,IF(3.67&lt;C193,3,IF(C193=3.67,3,IF(3.29&lt;C193,2,IF(C193=3.29,2,1))))))))</f>
        <v>2</v>
      </c>
      <c r="L193">
        <f t="shared" si="47"/>
        <v>4</v>
      </c>
      <c r="M193" s="83">
        <v>3</v>
      </c>
      <c r="N193">
        <f t="shared" si="30"/>
        <v>9</v>
      </c>
      <c r="O193">
        <f>IF(E193&gt;0.5,5,IF(E193=0.5,5,IF(0.4&lt;E193,4,IF(E193=0.4,4,IF(0.17&lt;E193,3,IF(E193=0.17,3,IF(0.1&lt;E193,2,IF(E193=0.1,2,1))))))))</f>
        <v>3</v>
      </c>
      <c r="P193">
        <f t="shared" si="31"/>
        <v>1.5</v>
      </c>
      <c r="Q193">
        <f>IF(F193&gt;0.35,5,IF(F193=0.35,5,IF(0.18&lt;F193,4,IF(F193=0.18,4,IF(0.08&lt;F193,3,IF(F193=0.08,3,IF(0.04&lt;F193,2,IF(F193=0.04,2,1))))))))</f>
        <v>3</v>
      </c>
      <c r="R193">
        <f t="shared" si="32"/>
        <v>1.5</v>
      </c>
      <c r="S193">
        <f>IF(G193&gt;0.5,5,IF(G193=0.5,5,IF(0.25&lt;G193,4,IF(G193=0.25,4,IF(0.09&lt;G193,3,IF(G193=0.09,3,IF(0.03&lt;G193,2,IF(G193=0.03,2,1))))))))</f>
        <v>5</v>
      </c>
      <c r="T193">
        <f t="shared" si="33"/>
        <v>2.5</v>
      </c>
      <c r="U193">
        <f>IF(H193&gt;0.25,5,IF(H193=0.25,5,IF(0.09&lt;H193,4,IF(H193=0.09,4,IF(0.06&lt;H193,3,IF(H193=0.06,3,IF(0.02&lt;H193,2,IF(H193=0.02,2,1))))))))</f>
        <v>5</v>
      </c>
      <c r="V193">
        <f t="shared" si="34"/>
        <v>2.5</v>
      </c>
      <c r="W193">
        <f t="shared" si="35"/>
        <v>25</v>
      </c>
    </row>
    <row r="194" spans="1:23" x14ac:dyDescent="0.35">
      <c r="A194" s="82" t="s">
        <v>614</v>
      </c>
      <c r="B194" s="83">
        <v>2</v>
      </c>
      <c r="C194" s="83">
        <v>3.6</v>
      </c>
      <c r="D194" s="83">
        <v>3</v>
      </c>
      <c r="E194" s="87">
        <v>0.2</v>
      </c>
      <c r="F194" s="87">
        <v>0.1</v>
      </c>
      <c r="G194" s="87">
        <v>0.9</v>
      </c>
      <c r="H194" s="87">
        <v>0.4</v>
      </c>
      <c r="I194">
        <f>IF(B194&gt;5.34,5,IF(B194=5.34,5,IF(3.34&lt;B194,4,IF(3&lt;B194,3,IF(B194=3,3,IF(B194&gt;1.34,2,1))))))</f>
        <v>2</v>
      </c>
      <c r="J194">
        <f t="shared" si="46"/>
        <v>4</v>
      </c>
      <c r="K194">
        <f>IF(C194&gt;4.1,5,IF(C194=4.1,5,IF(3.84&lt;C194,4,IF(C194=3.84,4,IF(3.67&lt;C194,3,IF(C194=3.67,3,IF(3.29&lt;C194,2,IF(C194=3.29,2,1))))))))</f>
        <v>2</v>
      </c>
      <c r="L194">
        <f t="shared" si="47"/>
        <v>4</v>
      </c>
      <c r="M194" s="83">
        <v>3</v>
      </c>
      <c r="N194">
        <f t="shared" si="30"/>
        <v>9</v>
      </c>
      <c r="O194">
        <f>IF(E194&gt;0.5,5,IF(E194=0.5,5,IF(0.4&lt;E194,4,IF(E194=0.4,4,IF(0.17&lt;E194,3,IF(E194=0.17,3,IF(0.1&lt;E194,2,IF(E194=0.1,2,1))))))))</f>
        <v>3</v>
      </c>
      <c r="P194">
        <f t="shared" si="31"/>
        <v>1.5</v>
      </c>
      <c r="Q194">
        <f>IF(F194&gt;0.35,5,IF(F194=0.35,5,IF(0.18&lt;F194,4,IF(F194=0.18,4,IF(0.08&lt;F194,3,IF(F194=0.08,3,IF(0.04&lt;F194,2,IF(F194=0.04,2,1))))))))</f>
        <v>3</v>
      </c>
      <c r="R194">
        <f t="shared" si="32"/>
        <v>1.5</v>
      </c>
      <c r="S194">
        <f>IF(G194&gt;0.5,5,IF(G194=0.5,5,IF(0.25&lt;G194,4,IF(G194=0.25,4,IF(0.09&lt;G194,3,IF(G194=0.09,3,IF(0.03&lt;G194,2,IF(G194=0.03,2,1))))))))</f>
        <v>5</v>
      </c>
      <c r="T194">
        <f t="shared" si="33"/>
        <v>2.5</v>
      </c>
      <c r="U194">
        <f>IF(H194&gt;0.25,5,IF(H194=0.25,5,IF(0.09&lt;H194,4,IF(H194=0.09,4,IF(0.06&lt;H194,3,IF(H194=0.06,3,IF(0.02&lt;H194,2,IF(H194=0.02,2,1))))))))</f>
        <v>5</v>
      </c>
      <c r="V194">
        <f t="shared" si="34"/>
        <v>2.5</v>
      </c>
      <c r="W194">
        <f t="shared" si="35"/>
        <v>25</v>
      </c>
    </row>
    <row r="195" spans="1:23" x14ac:dyDescent="0.35">
      <c r="A195" s="81" t="s">
        <v>668</v>
      </c>
      <c r="B195" s="83"/>
      <c r="C195" s="83">
        <v>8.06</v>
      </c>
      <c r="D195" s="83">
        <v>0</v>
      </c>
      <c r="E195" s="87">
        <v>0.2</v>
      </c>
      <c r="F195" s="87">
        <v>0.1</v>
      </c>
      <c r="G195" s="87">
        <v>1</v>
      </c>
      <c r="H195" s="87">
        <v>0.75</v>
      </c>
      <c r="M195" s="86"/>
    </row>
    <row r="196" spans="1:23" x14ac:dyDescent="0.35">
      <c r="A196" s="82" t="s">
        <v>62</v>
      </c>
      <c r="B196" s="83"/>
      <c r="C196" s="83">
        <v>3.73</v>
      </c>
      <c r="D196" s="83">
        <v>0</v>
      </c>
      <c r="E196" s="87">
        <v>0.15</v>
      </c>
      <c r="F196" s="87">
        <v>0.05</v>
      </c>
      <c r="G196" s="87">
        <v>0.5</v>
      </c>
      <c r="H196" s="87">
        <v>0.5</v>
      </c>
      <c r="I196">
        <f>IF(B196&gt;5.34,5,IF(B196=5.34,5,IF(3.34&lt;B196,4,IF(3&lt;B196,3,IF(B196=3,3,IF(B196&gt;1.34,2,1))))))</f>
        <v>1</v>
      </c>
      <c r="J196">
        <f t="shared" ref="J196:J197" si="48">I196*2</f>
        <v>2</v>
      </c>
      <c r="K196">
        <f>IF(C196&gt;4.1,5,IF(C196=4.1,5,IF(3.84&lt;C196,4,IF(C196=3.84,4,IF(3.67&lt;C196,3,IF(C196=3.67,3,IF(3.29&lt;C196,2,IF(C196=3.29,2,1))))))))</f>
        <v>3</v>
      </c>
      <c r="L196">
        <f t="shared" ref="L196:L197" si="49">K196*2</f>
        <v>6</v>
      </c>
      <c r="M196" s="83">
        <v>0</v>
      </c>
      <c r="N196">
        <f t="shared" si="30"/>
        <v>0</v>
      </c>
      <c r="O196">
        <f>IF(E196&gt;0.5,5,IF(E196=0.5,5,IF(0.4&lt;E196,4,IF(E196=0.4,4,IF(0.17&lt;E196,3,IF(E196=0.17,3,IF(0.1&lt;E196,2,IF(E196=0.1,2,1))))))))</f>
        <v>2</v>
      </c>
      <c r="P196">
        <f t="shared" si="31"/>
        <v>1</v>
      </c>
      <c r="Q196">
        <f>IF(F196&gt;0.35,5,IF(F196=0.35,5,IF(0.18&lt;F196,4,IF(F196=0.18,4,IF(0.08&lt;F196,3,IF(F196=0.08,3,IF(0.04&lt;F196,2,IF(F196=0.04,2,1))))))))</f>
        <v>2</v>
      </c>
      <c r="R196">
        <f t="shared" si="32"/>
        <v>1</v>
      </c>
      <c r="S196">
        <f>IF(G196&gt;0.5,5,IF(G196=0.5,5,IF(0.25&lt;G196,4,IF(G196=0.25,4,IF(0.09&lt;G196,3,IF(G196=0.09,3,IF(0.03&lt;G196,2,IF(G196=0.03,2,1))))))))</f>
        <v>5</v>
      </c>
      <c r="T196">
        <f t="shared" si="33"/>
        <v>2.5</v>
      </c>
      <c r="U196">
        <f>IF(H196&gt;0.25,5,IF(H196=0.25,5,IF(0.09&lt;H196,4,IF(H196=0.09,4,IF(0.06&lt;H196,3,IF(H196=0.06,3,IF(0.02&lt;H196,2,IF(H196=0.02,2,1))))))))</f>
        <v>5</v>
      </c>
      <c r="V196">
        <f t="shared" si="34"/>
        <v>2.5</v>
      </c>
      <c r="W196">
        <f t="shared" si="35"/>
        <v>15</v>
      </c>
    </row>
    <row r="197" spans="1:23" x14ac:dyDescent="0.35">
      <c r="A197" s="82" t="s">
        <v>614</v>
      </c>
      <c r="B197" s="83"/>
      <c r="C197" s="83">
        <v>4.33</v>
      </c>
      <c r="D197" s="83">
        <v>0</v>
      </c>
      <c r="E197" s="87">
        <v>0.05</v>
      </c>
      <c r="F197" s="87">
        <v>0.05</v>
      </c>
      <c r="G197" s="87">
        <v>0.5</v>
      </c>
      <c r="H197" s="87">
        <v>0.25</v>
      </c>
      <c r="I197">
        <f>IF(B197&gt;5.34,5,IF(B197=5.34,5,IF(3.34&lt;B197,4,IF(3&lt;B197,3,IF(B197=3,3,IF(B197&gt;1.34,2,1))))))</f>
        <v>1</v>
      </c>
      <c r="J197">
        <f t="shared" si="48"/>
        <v>2</v>
      </c>
      <c r="K197">
        <f>IF(C197&gt;4.1,5,IF(C197=4.1,5,IF(3.84&lt;C197,4,IF(C197=3.84,4,IF(3.67&lt;C197,3,IF(C197=3.67,3,IF(3.29&lt;C197,2,IF(C197=3.29,2,1))))))))</f>
        <v>5</v>
      </c>
      <c r="L197">
        <f t="shared" si="49"/>
        <v>10</v>
      </c>
      <c r="M197" s="83">
        <v>0</v>
      </c>
      <c r="N197">
        <f t="shared" si="30"/>
        <v>0</v>
      </c>
      <c r="O197">
        <f>IF(E197&gt;0.5,5,IF(E197=0.5,5,IF(0.4&lt;E197,4,IF(E197=0.4,4,IF(0.17&lt;E197,3,IF(E197=0.17,3,IF(0.1&lt;E197,2,IF(E197=0.1,2,1))))))))</f>
        <v>1</v>
      </c>
      <c r="P197">
        <f t="shared" si="31"/>
        <v>0.5</v>
      </c>
      <c r="Q197">
        <f>IF(F197&gt;0.35,5,IF(F197=0.35,5,IF(0.18&lt;F197,4,IF(F197=0.18,4,IF(0.08&lt;F197,3,IF(F197=0.08,3,IF(0.04&lt;F197,2,IF(F197=0.04,2,1))))))))</f>
        <v>2</v>
      </c>
      <c r="R197">
        <f t="shared" si="32"/>
        <v>1</v>
      </c>
      <c r="S197">
        <f>IF(G197&gt;0.5,5,IF(G197=0.5,5,IF(0.25&lt;G197,4,IF(G197=0.25,4,IF(0.09&lt;G197,3,IF(G197=0.09,3,IF(0.03&lt;G197,2,IF(G197=0.03,2,1))))))))</f>
        <v>5</v>
      </c>
      <c r="T197">
        <f t="shared" si="33"/>
        <v>2.5</v>
      </c>
      <c r="U197">
        <f>IF(H197&gt;0.25,5,IF(H197=0.25,5,IF(0.09&lt;H197,4,IF(H197=0.09,4,IF(0.06&lt;H197,3,IF(H197=0.06,3,IF(0.02&lt;H197,2,IF(H197=0.02,2,1))))))))</f>
        <v>5</v>
      </c>
      <c r="V197">
        <f t="shared" si="34"/>
        <v>2.5</v>
      </c>
      <c r="W197">
        <f t="shared" si="35"/>
        <v>18.5</v>
      </c>
    </row>
    <row r="198" spans="1:23" x14ac:dyDescent="0.35">
      <c r="A198" s="81" t="s">
        <v>669</v>
      </c>
      <c r="B198" s="83"/>
      <c r="C198" s="83">
        <v>3.4</v>
      </c>
      <c r="D198" s="83">
        <v>0</v>
      </c>
      <c r="E198" s="87">
        <v>0.2</v>
      </c>
      <c r="F198" s="87">
        <v>0.05</v>
      </c>
      <c r="G198" s="87">
        <v>0.3</v>
      </c>
      <c r="H198" s="87">
        <v>0.05</v>
      </c>
      <c r="M198" s="86"/>
    </row>
    <row r="199" spans="1:23" x14ac:dyDescent="0.35">
      <c r="A199" s="82" t="s">
        <v>62</v>
      </c>
      <c r="B199" s="83"/>
      <c r="C199" s="83">
        <v>3.4</v>
      </c>
      <c r="D199" s="83">
        <v>0</v>
      </c>
      <c r="E199" s="87">
        <v>0.2</v>
      </c>
      <c r="F199" s="87">
        <v>0.05</v>
      </c>
      <c r="G199" s="87">
        <v>0.3</v>
      </c>
      <c r="H199" s="87">
        <v>0.05</v>
      </c>
      <c r="I199">
        <f>IF(B199&gt;5.34,5,IF(B199=5.34,5,IF(3.34&lt;B199,4,IF(3&lt;B199,3,IF(B199=3,3,IF(B199&gt;1.34,2,1))))))</f>
        <v>1</v>
      </c>
      <c r="J199">
        <f>I199*2</f>
        <v>2</v>
      </c>
      <c r="K199">
        <f>IF(C199&gt;4.1,5,IF(C199=4.1,5,IF(3.84&lt;C199,4,IF(C199=3.84,4,IF(3.67&lt;C199,3,IF(C199=3.67,3,IF(3.29&lt;C199,2,IF(C199=3.29,2,1))))))))</f>
        <v>2</v>
      </c>
      <c r="L199">
        <f>K199*2</f>
        <v>4</v>
      </c>
      <c r="M199" s="83">
        <v>0</v>
      </c>
      <c r="N199">
        <f t="shared" ref="N199:N262" si="50">M199*3</f>
        <v>0</v>
      </c>
      <c r="O199">
        <f>IF(E199&gt;0.5,5,IF(E199=0.5,5,IF(0.4&lt;E199,4,IF(E199=0.4,4,IF(0.17&lt;E199,3,IF(E199=0.17,3,IF(0.1&lt;E199,2,IF(E199=0.1,2,1))))))))</f>
        <v>3</v>
      </c>
      <c r="P199">
        <f t="shared" ref="P199:P262" si="51">O199*0.5</f>
        <v>1.5</v>
      </c>
      <c r="Q199">
        <f>IF(F199&gt;0.35,5,IF(F199=0.35,5,IF(0.18&lt;F199,4,IF(F199=0.18,4,IF(0.08&lt;F199,3,IF(F199=0.08,3,IF(0.04&lt;F199,2,IF(F199=0.04,2,1))))))))</f>
        <v>2</v>
      </c>
      <c r="R199">
        <f t="shared" ref="R199:R262" si="52">Q199*0.5</f>
        <v>1</v>
      </c>
      <c r="S199">
        <f>IF(G199&gt;0.5,5,IF(G199=0.5,5,IF(0.25&lt;G199,4,IF(G199=0.25,4,IF(0.09&lt;G199,3,IF(G199=0.09,3,IF(0.03&lt;G199,2,IF(G199=0.03,2,1))))))))</f>
        <v>4</v>
      </c>
      <c r="T199">
        <f t="shared" ref="T199:T262" si="53">S199*0.5</f>
        <v>2</v>
      </c>
      <c r="U199">
        <f>IF(H199&gt;0.25,5,IF(H199=0.25,5,IF(0.09&lt;H199,4,IF(H199=0.09,4,IF(0.06&lt;H199,3,IF(H199=0.06,3,IF(0.02&lt;H199,2,IF(H199=0.02,2,1))))))))</f>
        <v>2</v>
      </c>
      <c r="V199">
        <f t="shared" ref="V199:V262" si="54">U199*0.5</f>
        <v>1</v>
      </c>
      <c r="W199">
        <f t="shared" ref="W199:W262" si="55">J199+L199+N199+P199+R199+T199+V199</f>
        <v>11.5</v>
      </c>
    </row>
    <row r="200" spans="1:23" x14ac:dyDescent="0.35">
      <c r="A200" s="81" t="s">
        <v>670</v>
      </c>
      <c r="B200" s="83"/>
      <c r="C200" s="83">
        <v>3.68</v>
      </c>
      <c r="D200" s="83">
        <v>2</v>
      </c>
      <c r="E200" s="87">
        <v>0.3</v>
      </c>
      <c r="F200" s="87">
        <v>0.1</v>
      </c>
      <c r="G200" s="87">
        <v>0.4</v>
      </c>
      <c r="H200" s="87">
        <v>0.4</v>
      </c>
      <c r="M200" s="86"/>
    </row>
    <row r="201" spans="1:23" x14ac:dyDescent="0.35">
      <c r="A201" s="82" t="s">
        <v>614</v>
      </c>
      <c r="B201" s="83"/>
      <c r="C201" s="83">
        <v>3.68</v>
      </c>
      <c r="D201" s="83">
        <v>2</v>
      </c>
      <c r="E201" s="87">
        <v>0.3</v>
      </c>
      <c r="F201" s="87">
        <v>0.1</v>
      </c>
      <c r="G201" s="87">
        <v>0.4</v>
      </c>
      <c r="H201" s="87">
        <v>0.4</v>
      </c>
      <c r="I201">
        <f>IF(B201&gt;5.34,5,IF(B201=5.34,5,IF(3.34&lt;B201,4,IF(3&lt;B201,3,IF(B201=3,3,IF(B201&gt;1.34,2,1))))))</f>
        <v>1</v>
      </c>
      <c r="J201">
        <f>I201*2</f>
        <v>2</v>
      </c>
      <c r="K201">
        <f>IF(C201&gt;4.1,5,IF(C201=4.1,5,IF(3.84&lt;C201,4,IF(C201=3.84,4,IF(3.67&lt;C201,3,IF(C201=3.67,3,IF(3.29&lt;C201,2,IF(C201=3.29,2,1))))))))</f>
        <v>3</v>
      </c>
      <c r="L201">
        <f>K201*2</f>
        <v>6</v>
      </c>
      <c r="M201" s="83">
        <v>2</v>
      </c>
      <c r="N201">
        <f t="shared" si="50"/>
        <v>6</v>
      </c>
      <c r="O201">
        <f>IF(E201&gt;0.5,5,IF(E201=0.5,5,IF(0.4&lt;E201,4,IF(E201=0.4,4,IF(0.17&lt;E201,3,IF(E201=0.17,3,IF(0.1&lt;E201,2,IF(E201=0.1,2,1))))))))</f>
        <v>3</v>
      </c>
      <c r="P201">
        <f t="shared" si="51"/>
        <v>1.5</v>
      </c>
      <c r="Q201">
        <f>IF(F201&gt;0.35,5,IF(F201=0.35,5,IF(0.18&lt;F201,4,IF(F201=0.18,4,IF(0.08&lt;F201,3,IF(F201=0.08,3,IF(0.04&lt;F201,2,IF(F201=0.04,2,1))))))))</f>
        <v>3</v>
      </c>
      <c r="R201">
        <f t="shared" si="52"/>
        <v>1.5</v>
      </c>
      <c r="S201">
        <f>IF(G201&gt;0.5,5,IF(G201=0.5,5,IF(0.25&lt;G201,4,IF(G201=0.25,4,IF(0.09&lt;G201,3,IF(G201=0.09,3,IF(0.03&lt;G201,2,IF(G201=0.03,2,1))))))))</f>
        <v>4</v>
      </c>
      <c r="T201">
        <f t="shared" si="53"/>
        <v>2</v>
      </c>
      <c r="U201">
        <f>IF(H201&gt;0.25,5,IF(H201=0.25,5,IF(0.09&lt;H201,4,IF(H201=0.09,4,IF(0.06&lt;H201,3,IF(H201=0.06,3,IF(0.02&lt;H201,2,IF(H201=0.02,2,1))))))))</f>
        <v>5</v>
      </c>
      <c r="V201">
        <f t="shared" si="54"/>
        <v>2.5</v>
      </c>
      <c r="W201">
        <f t="shared" si="55"/>
        <v>21.5</v>
      </c>
    </row>
    <row r="202" spans="1:23" x14ac:dyDescent="0.35">
      <c r="A202" s="81" t="s">
        <v>671</v>
      </c>
      <c r="B202" s="83"/>
      <c r="C202" s="83">
        <v>7.3</v>
      </c>
      <c r="D202" s="83">
        <v>6</v>
      </c>
      <c r="E202" s="87">
        <v>0.8</v>
      </c>
      <c r="F202" s="87">
        <v>0.14000000000000001</v>
      </c>
      <c r="G202" s="87">
        <v>0.3</v>
      </c>
      <c r="H202" s="87">
        <v>0.08</v>
      </c>
      <c r="M202" s="86"/>
    </row>
    <row r="203" spans="1:23" x14ac:dyDescent="0.35">
      <c r="A203" s="82" t="s">
        <v>62</v>
      </c>
      <c r="B203" s="83"/>
      <c r="C203" s="83">
        <v>3.65</v>
      </c>
      <c r="D203" s="83">
        <v>3</v>
      </c>
      <c r="E203" s="87">
        <v>0.4</v>
      </c>
      <c r="F203" s="87">
        <v>7.0000000000000007E-2</v>
      </c>
      <c r="G203" s="87">
        <v>0.15</v>
      </c>
      <c r="H203" s="87">
        <v>0.04</v>
      </c>
      <c r="I203">
        <f>IF(B203&gt;5.34,5,IF(B203=5.34,5,IF(3.34&lt;B203,4,IF(3&lt;B203,3,IF(B203=3,3,IF(B203&gt;1.34,2,1))))))</f>
        <v>1</v>
      </c>
      <c r="J203">
        <f t="shared" ref="J203:J204" si="56">I203*2</f>
        <v>2</v>
      </c>
      <c r="K203">
        <f>IF(C203&gt;4.1,5,IF(C203=4.1,5,IF(3.84&lt;C203,4,IF(C203=3.84,4,IF(3.67&lt;C203,3,IF(C203=3.67,3,IF(3.29&lt;C203,2,IF(C203=3.29,2,1))))))))</f>
        <v>2</v>
      </c>
      <c r="L203">
        <f t="shared" ref="L203:L204" si="57">K203*2</f>
        <v>4</v>
      </c>
      <c r="M203" s="83">
        <v>3</v>
      </c>
      <c r="N203">
        <f t="shared" si="50"/>
        <v>9</v>
      </c>
      <c r="O203">
        <f>IF(E203&gt;0.5,5,IF(E203=0.5,5,IF(0.4&lt;E203,4,IF(E203=0.4,4,IF(0.17&lt;E203,3,IF(E203=0.17,3,IF(0.1&lt;E203,2,IF(E203=0.1,2,1))))))))</f>
        <v>4</v>
      </c>
      <c r="P203">
        <f t="shared" si="51"/>
        <v>2</v>
      </c>
      <c r="Q203">
        <f>IF(F203&gt;0.35,5,IF(F203=0.35,5,IF(0.18&lt;F203,4,IF(F203=0.18,4,IF(0.08&lt;F203,3,IF(F203=0.08,3,IF(0.04&lt;F203,2,IF(F203=0.04,2,1))))))))</f>
        <v>2</v>
      </c>
      <c r="R203">
        <f t="shared" si="52"/>
        <v>1</v>
      </c>
      <c r="S203">
        <f>IF(G203&gt;0.5,5,IF(G203=0.5,5,IF(0.25&lt;G203,4,IF(G203=0.25,4,IF(0.09&lt;G203,3,IF(G203=0.09,3,IF(0.03&lt;G203,2,IF(G203=0.03,2,1))))))))</f>
        <v>3</v>
      </c>
      <c r="T203">
        <f t="shared" si="53"/>
        <v>1.5</v>
      </c>
      <c r="U203">
        <f>IF(H203&gt;0.25,5,IF(H203=0.25,5,IF(0.09&lt;H203,4,IF(H203=0.09,4,IF(0.06&lt;H203,3,IF(H203=0.06,3,IF(0.02&lt;H203,2,IF(H203=0.02,2,1))))))))</f>
        <v>2</v>
      </c>
      <c r="V203">
        <f t="shared" si="54"/>
        <v>1</v>
      </c>
      <c r="W203">
        <f t="shared" si="55"/>
        <v>20.5</v>
      </c>
    </row>
    <row r="204" spans="1:23" x14ac:dyDescent="0.35">
      <c r="A204" s="82" t="s">
        <v>614</v>
      </c>
      <c r="B204" s="83"/>
      <c r="C204" s="83">
        <v>3.65</v>
      </c>
      <c r="D204" s="83">
        <v>3</v>
      </c>
      <c r="E204" s="87">
        <v>0.4</v>
      </c>
      <c r="F204" s="87">
        <v>7.0000000000000007E-2</v>
      </c>
      <c r="G204" s="87">
        <v>0.15</v>
      </c>
      <c r="H204" s="87">
        <v>0.04</v>
      </c>
      <c r="I204">
        <f>IF(B204&gt;5.34,5,IF(B204=5.34,5,IF(3.34&lt;B204,4,IF(3&lt;B204,3,IF(B204=3,3,IF(B204&gt;1.34,2,1))))))</f>
        <v>1</v>
      </c>
      <c r="J204">
        <f t="shared" si="56"/>
        <v>2</v>
      </c>
      <c r="K204">
        <f>IF(C204&gt;4.1,5,IF(C204=4.1,5,IF(3.84&lt;C204,4,IF(C204=3.84,4,IF(3.67&lt;C204,3,IF(C204=3.67,3,IF(3.29&lt;C204,2,IF(C204=3.29,2,1))))))))</f>
        <v>2</v>
      </c>
      <c r="L204">
        <f t="shared" si="57"/>
        <v>4</v>
      </c>
      <c r="M204" s="83">
        <v>3</v>
      </c>
      <c r="N204">
        <f t="shared" si="50"/>
        <v>9</v>
      </c>
      <c r="O204">
        <f>IF(E204&gt;0.5,5,IF(E204=0.5,5,IF(0.4&lt;E204,4,IF(E204=0.4,4,IF(0.17&lt;E204,3,IF(E204=0.17,3,IF(0.1&lt;E204,2,IF(E204=0.1,2,1))))))))</f>
        <v>4</v>
      </c>
      <c r="P204">
        <f t="shared" si="51"/>
        <v>2</v>
      </c>
      <c r="Q204">
        <f>IF(F204&gt;0.35,5,IF(F204=0.35,5,IF(0.18&lt;F204,4,IF(F204=0.18,4,IF(0.08&lt;F204,3,IF(F204=0.08,3,IF(0.04&lt;F204,2,IF(F204=0.04,2,1))))))))</f>
        <v>2</v>
      </c>
      <c r="R204">
        <f t="shared" si="52"/>
        <v>1</v>
      </c>
      <c r="S204">
        <f>IF(G204&gt;0.5,5,IF(G204=0.5,5,IF(0.25&lt;G204,4,IF(G204=0.25,4,IF(0.09&lt;G204,3,IF(G204=0.09,3,IF(0.03&lt;G204,2,IF(G204=0.03,2,1))))))))</f>
        <v>3</v>
      </c>
      <c r="T204">
        <f t="shared" si="53"/>
        <v>1.5</v>
      </c>
      <c r="U204">
        <f>IF(H204&gt;0.25,5,IF(H204=0.25,5,IF(0.09&lt;H204,4,IF(H204=0.09,4,IF(0.06&lt;H204,3,IF(H204=0.06,3,IF(0.02&lt;H204,2,IF(H204=0.02,2,1))))))))</f>
        <v>2</v>
      </c>
      <c r="V204">
        <f t="shared" si="54"/>
        <v>1</v>
      </c>
      <c r="W204">
        <f t="shared" si="55"/>
        <v>20.5</v>
      </c>
    </row>
    <row r="205" spans="1:23" x14ac:dyDescent="0.35">
      <c r="A205" s="30" t="s">
        <v>436</v>
      </c>
      <c r="B205" s="83"/>
      <c r="C205" s="83">
        <v>11.15</v>
      </c>
      <c r="D205" s="83">
        <v>3</v>
      </c>
      <c r="E205" s="87">
        <v>0.85000000000000009</v>
      </c>
      <c r="F205" s="87">
        <v>0.7</v>
      </c>
      <c r="G205" s="87">
        <v>0.58549999999999991</v>
      </c>
      <c r="H205" s="87">
        <v>0.01</v>
      </c>
      <c r="M205" s="85"/>
    </row>
    <row r="206" spans="1:23" x14ac:dyDescent="0.35">
      <c r="A206" s="81" t="s">
        <v>437</v>
      </c>
      <c r="B206" s="83"/>
      <c r="C206" s="83">
        <v>3.5</v>
      </c>
      <c r="D206" s="83">
        <v>0</v>
      </c>
      <c r="E206" s="87">
        <v>0.2</v>
      </c>
      <c r="F206" s="87">
        <v>0.1</v>
      </c>
      <c r="G206" s="87">
        <v>0.5</v>
      </c>
      <c r="M206" s="86"/>
    </row>
    <row r="207" spans="1:23" x14ac:dyDescent="0.35">
      <c r="A207" s="82" t="s">
        <v>617</v>
      </c>
      <c r="B207" s="83"/>
      <c r="C207" s="83">
        <v>3.5</v>
      </c>
      <c r="D207" s="83">
        <v>0</v>
      </c>
      <c r="E207" s="87">
        <v>0.2</v>
      </c>
      <c r="F207" s="87">
        <v>0.1</v>
      </c>
      <c r="G207" s="87">
        <v>0.5</v>
      </c>
      <c r="I207">
        <f>IF(B207&gt;5.34,5,IF(B207=5.34,5,IF(3.34&lt;B207,4,IF(3&lt;B207,3,IF(B207=3,3,IF(B207&gt;1.34,2,1))))))</f>
        <v>1</v>
      </c>
      <c r="J207">
        <f>I207*2</f>
        <v>2</v>
      </c>
      <c r="K207">
        <f>IF(C207&gt;4.1,5,IF(C207=4.1,5,IF(3.84&lt;C207,4,IF(C207=3.84,4,IF(3.67&lt;C207,3,IF(C207=3.67,3,IF(3.29&lt;C207,2,IF(C207=3.29,2,1))))))))</f>
        <v>2</v>
      </c>
      <c r="L207">
        <f>K207*2</f>
        <v>4</v>
      </c>
      <c r="M207" s="83">
        <v>0</v>
      </c>
      <c r="N207">
        <f t="shared" si="50"/>
        <v>0</v>
      </c>
      <c r="O207">
        <f>IF(E207&gt;0.5,5,IF(E207=0.5,5,IF(0.4&lt;E207,4,IF(E207=0.4,4,IF(0.17&lt;E207,3,IF(E207=0.17,3,IF(0.1&lt;E207,2,IF(E207=0.1,2,1))))))))</f>
        <v>3</v>
      </c>
      <c r="P207">
        <f t="shared" si="51"/>
        <v>1.5</v>
      </c>
      <c r="Q207">
        <f>IF(F207&gt;0.35,5,IF(F207=0.35,5,IF(0.18&lt;F207,4,IF(F207=0.18,4,IF(0.08&lt;F207,3,IF(F207=0.08,3,IF(0.04&lt;F207,2,IF(F207=0.04,2,1))))))))</f>
        <v>3</v>
      </c>
      <c r="R207">
        <f t="shared" si="52"/>
        <v>1.5</v>
      </c>
      <c r="S207">
        <f>IF(G207&gt;0.5,5,IF(G207=0.5,5,IF(0.25&lt;G207,4,IF(G207=0.25,4,IF(0.09&lt;G207,3,IF(G207=0.09,3,IF(0.03&lt;G207,2,IF(G207=0.03,2,1))))))))</f>
        <v>5</v>
      </c>
      <c r="T207">
        <f t="shared" si="53"/>
        <v>2.5</v>
      </c>
      <c r="U207">
        <f>IF(H207&gt;0.25,5,IF(H207=0.25,5,IF(0.09&lt;H207,4,IF(H207=0.09,4,IF(0.06&lt;H207,3,IF(H207=0.06,3,IF(0.02&lt;H207,2,IF(H207=0.02,2,1))))))))</f>
        <v>1</v>
      </c>
      <c r="V207">
        <f t="shared" si="54"/>
        <v>0.5</v>
      </c>
      <c r="W207">
        <f t="shared" si="55"/>
        <v>12</v>
      </c>
    </row>
    <row r="208" spans="1:23" x14ac:dyDescent="0.35">
      <c r="A208" s="81" t="s">
        <v>439</v>
      </c>
      <c r="B208" s="83"/>
      <c r="C208" s="83">
        <v>3.8</v>
      </c>
      <c r="D208" s="83">
        <v>0</v>
      </c>
      <c r="E208" s="87">
        <v>0.1</v>
      </c>
      <c r="F208" s="87">
        <v>0.25</v>
      </c>
      <c r="G208" s="87">
        <v>5.0000000000000001E-4</v>
      </c>
      <c r="M208" s="86"/>
    </row>
    <row r="209" spans="1:23" x14ac:dyDescent="0.35">
      <c r="A209" s="82" t="s">
        <v>613</v>
      </c>
      <c r="B209" s="83"/>
      <c r="C209" s="83">
        <v>3.8</v>
      </c>
      <c r="D209" s="83">
        <v>0</v>
      </c>
      <c r="E209" s="87">
        <v>0.1</v>
      </c>
      <c r="F209" s="87">
        <v>0.25</v>
      </c>
      <c r="G209" s="87">
        <v>5.0000000000000001E-4</v>
      </c>
      <c r="I209">
        <f>IF(B209&gt;5.34,5,IF(B209=5.34,5,IF(3.34&lt;B209,4,IF(3&lt;B209,3,IF(B209=3,3,IF(B209&gt;1.34,2,1))))))</f>
        <v>1</v>
      </c>
      <c r="J209">
        <f>I209*2</f>
        <v>2</v>
      </c>
      <c r="K209">
        <f>IF(C209&gt;4.1,5,IF(C209=4.1,5,IF(3.84&lt;C209,4,IF(C209=3.84,4,IF(3.67&lt;C209,3,IF(C209=3.67,3,IF(3.29&lt;C209,2,IF(C209=3.29,2,1))))))))</f>
        <v>3</v>
      </c>
      <c r="L209">
        <f>K209*2</f>
        <v>6</v>
      </c>
      <c r="M209" s="83">
        <v>0</v>
      </c>
      <c r="N209">
        <f t="shared" si="50"/>
        <v>0</v>
      </c>
      <c r="O209">
        <f>IF(E209&gt;0.5,5,IF(E209=0.5,5,IF(0.4&lt;E209,4,IF(E209=0.4,4,IF(0.17&lt;E209,3,IF(E209=0.17,3,IF(0.1&lt;E209,2,IF(E209=0.1,2,1))))))))</f>
        <v>2</v>
      </c>
      <c r="P209">
        <f t="shared" si="51"/>
        <v>1</v>
      </c>
      <c r="Q209">
        <f>IF(F209&gt;0.35,5,IF(F209=0.35,5,IF(0.18&lt;F209,4,IF(F209=0.18,4,IF(0.08&lt;F209,3,IF(F209=0.08,3,IF(0.04&lt;F209,2,IF(F209=0.04,2,1))))))))</f>
        <v>4</v>
      </c>
      <c r="R209">
        <f t="shared" si="52"/>
        <v>2</v>
      </c>
      <c r="S209">
        <f>IF(G209&gt;0.5,5,IF(G209=0.5,5,IF(0.25&lt;G209,4,IF(G209=0.25,4,IF(0.09&lt;G209,3,IF(G209=0.09,3,IF(0.03&lt;G209,2,IF(G209=0.03,2,1))))))))</f>
        <v>1</v>
      </c>
      <c r="T209">
        <f t="shared" si="53"/>
        <v>0.5</v>
      </c>
      <c r="U209">
        <f>IF(H209&gt;0.25,5,IF(H209=0.25,5,IF(0.09&lt;H209,4,IF(H209=0.09,4,IF(0.06&lt;H209,3,IF(H209=0.06,3,IF(0.02&lt;H209,2,IF(H209=0.02,2,1))))))))</f>
        <v>1</v>
      </c>
      <c r="V209">
        <f t="shared" si="54"/>
        <v>0.5</v>
      </c>
      <c r="W209">
        <f t="shared" si="55"/>
        <v>12</v>
      </c>
    </row>
    <row r="210" spans="1:23" x14ac:dyDescent="0.35">
      <c r="A210" s="81" t="s">
        <v>440</v>
      </c>
      <c r="B210" s="83"/>
      <c r="C210" s="83">
        <v>3.85</v>
      </c>
      <c r="D210" s="83">
        <v>3</v>
      </c>
      <c r="E210" s="87">
        <v>0.55000000000000004</v>
      </c>
      <c r="F210" s="87">
        <v>0.35</v>
      </c>
      <c r="G210" s="87">
        <v>8.5000000000000006E-2</v>
      </c>
      <c r="H210" s="87">
        <v>0.01</v>
      </c>
      <c r="M210" s="86"/>
    </row>
    <row r="211" spans="1:23" x14ac:dyDescent="0.35">
      <c r="A211" s="82" t="s">
        <v>620</v>
      </c>
      <c r="B211" s="83"/>
      <c r="C211" s="83">
        <v>3.85</v>
      </c>
      <c r="D211" s="83">
        <v>3</v>
      </c>
      <c r="E211" s="87">
        <v>0.55000000000000004</v>
      </c>
      <c r="F211" s="87">
        <v>0.35</v>
      </c>
      <c r="G211" s="87">
        <v>8.5000000000000006E-2</v>
      </c>
      <c r="H211" s="87">
        <v>0.01</v>
      </c>
      <c r="I211">
        <f>IF(B211&gt;5.34,5,IF(B211=5.34,5,IF(3.34&lt;B211,4,IF(3&lt;B211,3,IF(B211=3,3,IF(B211&gt;1.34,2,1))))))</f>
        <v>1</v>
      </c>
      <c r="J211">
        <f>I211*2</f>
        <v>2</v>
      </c>
      <c r="K211">
        <f>IF(C211&gt;4.1,5,IF(C211=4.1,5,IF(3.84&lt;C211,4,IF(C211=3.84,4,IF(3.67&lt;C211,3,IF(C211=3.67,3,IF(3.29&lt;C211,2,IF(C211=3.29,2,1))))))))</f>
        <v>4</v>
      </c>
      <c r="L211">
        <f>K211*2</f>
        <v>8</v>
      </c>
      <c r="M211" s="83">
        <v>3</v>
      </c>
      <c r="N211">
        <f t="shared" si="50"/>
        <v>9</v>
      </c>
      <c r="O211">
        <f>IF(E211&gt;0.5,5,IF(E211=0.5,5,IF(0.4&lt;E211,4,IF(E211=0.4,4,IF(0.17&lt;E211,3,IF(E211=0.17,3,IF(0.1&lt;E211,2,IF(E211=0.1,2,1))))))))</f>
        <v>5</v>
      </c>
      <c r="P211">
        <f t="shared" si="51"/>
        <v>2.5</v>
      </c>
      <c r="Q211">
        <f>IF(F211&gt;0.35,5,IF(F211=0.35,5,IF(0.18&lt;F211,4,IF(F211=0.18,4,IF(0.08&lt;F211,3,IF(F211=0.08,3,IF(0.04&lt;F211,2,IF(F211=0.04,2,1))))))))</f>
        <v>5</v>
      </c>
      <c r="R211">
        <f t="shared" si="52"/>
        <v>2.5</v>
      </c>
      <c r="S211">
        <f>IF(G211&gt;0.5,5,IF(G211=0.5,5,IF(0.25&lt;G211,4,IF(G211=0.25,4,IF(0.09&lt;G211,3,IF(G211=0.09,3,IF(0.03&lt;G211,2,IF(G211=0.03,2,1))))))))</f>
        <v>2</v>
      </c>
      <c r="T211">
        <f t="shared" si="53"/>
        <v>1</v>
      </c>
      <c r="U211">
        <f>IF(H211&gt;0.25,5,IF(H211=0.25,5,IF(0.09&lt;H211,4,IF(H211=0.09,4,IF(0.06&lt;H211,3,IF(H211=0.06,3,IF(0.02&lt;H211,2,IF(H211=0.02,2,1))))))))</f>
        <v>1</v>
      </c>
      <c r="V211">
        <f t="shared" si="54"/>
        <v>0.5</v>
      </c>
      <c r="W211">
        <f t="shared" si="55"/>
        <v>25.5</v>
      </c>
    </row>
    <row r="212" spans="1:23" x14ac:dyDescent="0.35">
      <c r="A212" s="30" t="s">
        <v>441</v>
      </c>
      <c r="B212" s="83">
        <v>3</v>
      </c>
      <c r="C212" s="83">
        <v>3.6</v>
      </c>
      <c r="D212" s="83">
        <v>2</v>
      </c>
      <c r="E212" s="87">
        <v>0.2</v>
      </c>
      <c r="F212" s="87">
        <v>0.04</v>
      </c>
      <c r="G212" s="87">
        <v>0.5</v>
      </c>
      <c r="H212" s="87">
        <v>5.0000000000000001E-3</v>
      </c>
      <c r="M212" s="85"/>
    </row>
    <row r="213" spans="1:23" x14ac:dyDescent="0.35">
      <c r="A213" s="81" t="s">
        <v>442</v>
      </c>
      <c r="B213" s="83">
        <v>3</v>
      </c>
      <c r="C213" s="83">
        <v>3.6</v>
      </c>
      <c r="D213" s="83">
        <v>2</v>
      </c>
      <c r="E213" s="87">
        <v>0.2</v>
      </c>
      <c r="F213" s="87">
        <v>0.04</v>
      </c>
      <c r="G213" s="87">
        <v>0.5</v>
      </c>
      <c r="H213" s="87">
        <v>5.0000000000000001E-3</v>
      </c>
      <c r="M213" s="86"/>
    </row>
    <row r="214" spans="1:23" x14ac:dyDescent="0.35">
      <c r="A214" s="82" t="s">
        <v>610</v>
      </c>
      <c r="B214" s="83">
        <v>3</v>
      </c>
      <c r="C214" s="83">
        <v>3.6</v>
      </c>
      <c r="D214" s="83">
        <v>2</v>
      </c>
      <c r="E214" s="87">
        <v>0.2</v>
      </c>
      <c r="F214" s="87">
        <v>0.04</v>
      </c>
      <c r="G214" s="87">
        <v>0.5</v>
      </c>
      <c r="H214" s="87">
        <v>5.0000000000000001E-3</v>
      </c>
      <c r="I214">
        <f>IF(B214&gt;5.34,5,IF(B214=5.34,5,IF(3.34&lt;B214,4,IF(3&lt;B214,3,IF(B214=3,3,IF(B214&gt;1.34,2,1))))))</f>
        <v>3</v>
      </c>
      <c r="J214">
        <f>I214*2</f>
        <v>6</v>
      </c>
      <c r="K214">
        <f>IF(C214&gt;4.1,5,IF(C214=4.1,5,IF(3.84&lt;C214,4,IF(C214=3.84,4,IF(3.67&lt;C214,3,IF(C214=3.67,3,IF(3.29&lt;C214,2,IF(C214=3.29,2,1))))))))</f>
        <v>2</v>
      </c>
      <c r="L214">
        <f>K214*2</f>
        <v>4</v>
      </c>
      <c r="M214" s="83">
        <v>2</v>
      </c>
      <c r="N214">
        <f t="shared" si="50"/>
        <v>6</v>
      </c>
      <c r="O214">
        <f>IF(E214&gt;0.5,5,IF(E214=0.5,5,IF(0.4&lt;E214,4,IF(E214=0.4,4,IF(0.17&lt;E214,3,IF(E214=0.17,3,IF(0.1&lt;E214,2,IF(E214=0.1,2,1))))))))</f>
        <v>3</v>
      </c>
      <c r="P214">
        <f t="shared" si="51"/>
        <v>1.5</v>
      </c>
      <c r="Q214">
        <f>IF(F214&gt;0.35,5,IF(F214=0.35,5,IF(0.18&lt;F214,4,IF(F214=0.18,4,IF(0.08&lt;F214,3,IF(F214=0.08,3,IF(0.04&lt;F214,2,IF(F214=0.04,2,1))))))))</f>
        <v>2</v>
      </c>
      <c r="R214">
        <f t="shared" si="52"/>
        <v>1</v>
      </c>
      <c r="S214">
        <f>IF(G214&gt;0.5,5,IF(G214=0.5,5,IF(0.25&lt;G214,4,IF(G214=0.25,4,IF(0.09&lt;G214,3,IF(G214=0.09,3,IF(0.03&lt;G214,2,IF(G214=0.03,2,1))))))))</f>
        <v>5</v>
      </c>
      <c r="T214">
        <f t="shared" si="53"/>
        <v>2.5</v>
      </c>
      <c r="U214">
        <f>IF(H214&gt;0.25,5,IF(H214=0.25,5,IF(0.09&lt;H214,4,IF(H214=0.09,4,IF(0.06&lt;H214,3,IF(H214=0.06,3,IF(0.02&lt;H214,2,IF(H214=0.02,2,1))))))))</f>
        <v>1</v>
      </c>
      <c r="V214">
        <f t="shared" si="54"/>
        <v>0.5</v>
      </c>
      <c r="W214">
        <f t="shared" si="55"/>
        <v>21.5</v>
      </c>
    </row>
    <row r="215" spans="1:23" x14ac:dyDescent="0.35">
      <c r="A215" s="30" t="s">
        <v>672</v>
      </c>
      <c r="B215" s="83">
        <v>4.2</v>
      </c>
      <c r="C215" s="83">
        <v>32.479999999999997</v>
      </c>
      <c r="D215" s="83">
        <v>11</v>
      </c>
      <c r="E215" s="87">
        <v>2.48</v>
      </c>
      <c r="F215" s="87">
        <v>0.44009999999999994</v>
      </c>
      <c r="G215" s="87">
        <v>4.21</v>
      </c>
      <c r="H215" s="87">
        <v>0.88100000000000001</v>
      </c>
      <c r="M215" s="85"/>
    </row>
    <row r="216" spans="1:23" x14ac:dyDescent="0.35">
      <c r="A216" s="81" t="s">
        <v>673</v>
      </c>
      <c r="B216" s="83"/>
      <c r="C216" s="83">
        <v>6.93</v>
      </c>
      <c r="D216" s="83">
        <v>4</v>
      </c>
      <c r="E216" s="87">
        <v>0.4</v>
      </c>
      <c r="G216" s="87">
        <v>1</v>
      </c>
      <c r="M216" s="86"/>
    </row>
    <row r="217" spans="1:23" x14ac:dyDescent="0.35">
      <c r="A217" s="82" t="s">
        <v>62</v>
      </c>
      <c r="B217" s="83"/>
      <c r="C217" s="83">
        <v>3.4</v>
      </c>
      <c r="D217" s="83">
        <v>2</v>
      </c>
      <c r="E217" s="87">
        <v>0.2</v>
      </c>
      <c r="G217" s="87">
        <v>0.5</v>
      </c>
      <c r="I217">
        <f>IF(B217&gt;5.34,5,IF(B217=5.34,5,IF(3.34&lt;B217,4,IF(3&lt;B217,3,IF(B217=3,3,IF(B217&gt;1.34,2,1))))))</f>
        <v>1</v>
      </c>
      <c r="J217">
        <f t="shared" ref="J217:J218" si="58">I217*2</f>
        <v>2</v>
      </c>
      <c r="K217">
        <f>IF(C217&gt;4.1,5,IF(C217=4.1,5,IF(3.84&lt;C217,4,IF(C217=3.84,4,IF(3.67&lt;C217,3,IF(C217=3.67,3,IF(3.29&lt;C217,2,IF(C217=3.29,2,1))))))))</f>
        <v>2</v>
      </c>
      <c r="L217">
        <f t="shared" ref="L217:L218" si="59">K217*2</f>
        <v>4</v>
      </c>
      <c r="M217" s="83">
        <v>2</v>
      </c>
      <c r="N217">
        <f t="shared" si="50"/>
        <v>6</v>
      </c>
      <c r="O217">
        <f>IF(E217&gt;0.5,5,IF(E217=0.5,5,IF(0.4&lt;E217,4,IF(E217=0.4,4,IF(0.17&lt;E217,3,IF(E217=0.17,3,IF(0.1&lt;E217,2,IF(E217=0.1,2,1))))))))</f>
        <v>3</v>
      </c>
      <c r="P217">
        <f t="shared" si="51"/>
        <v>1.5</v>
      </c>
      <c r="Q217">
        <f>IF(F217&gt;0.35,5,IF(F217=0.35,5,IF(0.18&lt;F217,4,IF(F217=0.18,4,IF(0.08&lt;F217,3,IF(F217=0.08,3,IF(0.04&lt;F217,2,IF(F217=0.04,2,1))))))))</f>
        <v>1</v>
      </c>
      <c r="R217">
        <f t="shared" si="52"/>
        <v>0.5</v>
      </c>
      <c r="S217">
        <f>IF(G217&gt;0.5,5,IF(G217=0.5,5,IF(0.25&lt;G217,4,IF(G217=0.25,4,IF(0.09&lt;G217,3,IF(G217=0.09,3,IF(0.03&lt;G217,2,IF(G217=0.03,2,1))))))))</f>
        <v>5</v>
      </c>
      <c r="T217">
        <f t="shared" si="53"/>
        <v>2.5</v>
      </c>
      <c r="U217">
        <f>IF(H217&gt;0.25,5,IF(H217=0.25,5,IF(0.09&lt;H217,4,IF(H217=0.09,4,IF(0.06&lt;H217,3,IF(H217=0.06,3,IF(0.02&lt;H217,2,IF(H217=0.02,2,1))))))))</f>
        <v>1</v>
      </c>
      <c r="V217">
        <f t="shared" si="54"/>
        <v>0.5</v>
      </c>
      <c r="W217">
        <f t="shared" si="55"/>
        <v>17</v>
      </c>
    </row>
    <row r="218" spans="1:23" x14ac:dyDescent="0.35">
      <c r="A218" s="82" t="s">
        <v>612</v>
      </c>
      <c r="B218" s="83"/>
      <c r="C218" s="83">
        <v>3.53</v>
      </c>
      <c r="D218" s="83">
        <v>2</v>
      </c>
      <c r="E218" s="87">
        <v>0.2</v>
      </c>
      <c r="G218" s="87">
        <v>0.5</v>
      </c>
      <c r="I218">
        <f>IF(B218&gt;5.34,5,IF(B218=5.34,5,IF(3.34&lt;B218,4,IF(3&lt;B218,3,IF(B218=3,3,IF(B218&gt;1.34,2,1))))))</f>
        <v>1</v>
      </c>
      <c r="J218">
        <f t="shared" si="58"/>
        <v>2</v>
      </c>
      <c r="K218">
        <f>IF(C218&gt;4.1,5,IF(C218=4.1,5,IF(3.84&lt;C218,4,IF(C218=3.84,4,IF(3.67&lt;C218,3,IF(C218=3.67,3,IF(3.29&lt;C218,2,IF(C218=3.29,2,1))))))))</f>
        <v>2</v>
      </c>
      <c r="L218">
        <f t="shared" si="59"/>
        <v>4</v>
      </c>
      <c r="M218" s="83">
        <v>2</v>
      </c>
      <c r="N218">
        <f t="shared" si="50"/>
        <v>6</v>
      </c>
      <c r="O218">
        <f>IF(E218&gt;0.5,5,IF(E218=0.5,5,IF(0.4&lt;E218,4,IF(E218=0.4,4,IF(0.17&lt;E218,3,IF(E218=0.17,3,IF(0.1&lt;E218,2,IF(E218=0.1,2,1))))))))</f>
        <v>3</v>
      </c>
      <c r="P218">
        <f t="shared" si="51"/>
        <v>1.5</v>
      </c>
      <c r="Q218">
        <f>IF(F218&gt;0.35,5,IF(F218=0.35,5,IF(0.18&lt;F218,4,IF(F218=0.18,4,IF(0.08&lt;F218,3,IF(F218=0.08,3,IF(0.04&lt;F218,2,IF(F218=0.04,2,1))))))))</f>
        <v>1</v>
      </c>
      <c r="R218">
        <f t="shared" si="52"/>
        <v>0.5</v>
      </c>
      <c r="S218">
        <f>IF(G218&gt;0.5,5,IF(G218=0.5,5,IF(0.25&lt;G218,4,IF(G218=0.25,4,IF(0.09&lt;G218,3,IF(G218=0.09,3,IF(0.03&lt;G218,2,IF(G218=0.03,2,1))))))))</f>
        <v>5</v>
      </c>
      <c r="T218">
        <f t="shared" si="53"/>
        <v>2.5</v>
      </c>
      <c r="U218">
        <f>IF(H218&gt;0.25,5,IF(H218=0.25,5,IF(0.09&lt;H218,4,IF(H218=0.09,4,IF(0.06&lt;H218,3,IF(H218=0.06,3,IF(0.02&lt;H218,2,IF(H218=0.02,2,1))))))))</f>
        <v>1</v>
      </c>
      <c r="V218">
        <f t="shared" si="54"/>
        <v>0.5</v>
      </c>
      <c r="W218">
        <f t="shared" si="55"/>
        <v>17</v>
      </c>
    </row>
    <row r="219" spans="1:23" x14ac:dyDescent="0.35">
      <c r="A219" s="81" t="s">
        <v>674</v>
      </c>
      <c r="B219" s="83"/>
      <c r="C219" s="83">
        <v>3.6</v>
      </c>
      <c r="D219" s="83">
        <v>1</v>
      </c>
      <c r="E219" s="87">
        <v>0.25</v>
      </c>
      <c r="F219" s="87">
        <v>0.1</v>
      </c>
      <c r="G219" s="87">
        <v>0.2</v>
      </c>
      <c r="H219" s="87">
        <v>0.05</v>
      </c>
      <c r="M219" s="86"/>
    </row>
    <row r="220" spans="1:23" x14ac:dyDescent="0.35">
      <c r="A220" s="82" t="s">
        <v>614</v>
      </c>
      <c r="B220" s="83"/>
      <c r="C220" s="83">
        <v>3.6</v>
      </c>
      <c r="D220" s="83">
        <v>1</v>
      </c>
      <c r="E220" s="87">
        <v>0.25</v>
      </c>
      <c r="F220" s="87">
        <v>0.1</v>
      </c>
      <c r="G220" s="87">
        <v>0.2</v>
      </c>
      <c r="H220" s="87">
        <v>0.05</v>
      </c>
      <c r="I220">
        <f>IF(B220&gt;5.34,5,IF(B220=5.34,5,IF(3.34&lt;B220,4,IF(3&lt;B220,3,IF(B220=3,3,IF(B220&gt;1.34,2,1))))))</f>
        <v>1</v>
      </c>
      <c r="J220">
        <f>I220*2</f>
        <v>2</v>
      </c>
      <c r="K220">
        <f>IF(C220&gt;4.1,5,IF(C220=4.1,5,IF(3.84&lt;C220,4,IF(C220=3.84,4,IF(3.67&lt;C220,3,IF(C220=3.67,3,IF(3.29&lt;C220,2,IF(C220=3.29,2,1))))))))</f>
        <v>2</v>
      </c>
      <c r="L220">
        <f>K220*2</f>
        <v>4</v>
      </c>
      <c r="M220" s="83">
        <v>1</v>
      </c>
      <c r="N220">
        <f t="shared" si="50"/>
        <v>3</v>
      </c>
      <c r="O220">
        <f>IF(E220&gt;0.5,5,IF(E220=0.5,5,IF(0.4&lt;E220,4,IF(E220=0.4,4,IF(0.17&lt;E220,3,IF(E220=0.17,3,IF(0.1&lt;E220,2,IF(E220=0.1,2,1))))))))</f>
        <v>3</v>
      </c>
      <c r="P220">
        <f t="shared" si="51"/>
        <v>1.5</v>
      </c>
      <c r="Q220">
        <f>IF(F220&gt;0.35,5,IF(F220=0.35,5,IF(0.18&lt;F220,4,IF(F220=0.18,4,IF(0.08&lt;F220,3,IF(F220=0.08,3,IF(0.04&lt;F220,2,IF(F220=0.04,2,1))))))))</f>
        <v>3</v>
      </c>
      <c r="R220">
        <f t="shared" si="52"/>
        <v>1.5</v>
      </c>
      <c r="S220">
        <f>IF(G220&gt;0.5,5,IF(G220=0.5,5,IF(0.25&lt;G220,4,IF(G220=0.25,4,IF(0.09&lt;G220,3,IF(G220=0.09,3,IF(0.03&lt;G220,2,IF(G220=0.03,2,1))))))))</f>
        <v>3</v>
      </c>
      <c r="T220">
        <f t="shared" si="53"/>
        <v>1.5</v>
      </c>
      <c r="U220">
        <f>IF(H220&gt;0.25,5,IF(H220=0.25,5,IF(0.09&lt;H220,4,IF(H220=0.09,4,IF(0.06&lt;H220,3,IF(H220=0.06,3,IF(0.02&lt;H220,2,IF(H220=0.02,2,1))))))))</f>
        <v>2</v>
      </c>
      <c r="V220">
        <f t="shared" si="54"/>
        <v>1</v>
      </c>
      <c r="W220">
        <f t="shared" si="55"/>
        <v>14.5</v>
      </c>
    </row>
    <row r="221" spans="1:23" x14ac:dyDescent="0.35">
      <c r="A221" s="81" t="s">
        <v>677</v>
      </c>
      <c r="B221" s="83">
        <v>1.5</v>
      </c>
      <c r="C221" s="83">
        <v>3.73</v>
      </c>
      <c r="D221" s="83">
        <v>1</v>
      </c>
      <c r="E221" s="87">
        <v>0.2</v>
      </c>
      <c r="F221" s="87">
        <v>0.12</v>
      </c>
      <c r="G221" s="87">
        <v>0.8</v>
      </c>
      <c r="H221" s="87">
        <v>0.3</v>
      </c>
      <c r="M221" s="86"/>
    </row>
    <row r="222" spans="1:23" x14ac:dyDescent="0.35">
      <c r="A222" s="82" t="s">
        <v>614</v>
      </c>
      <c r="B222" s="83">
        <v>1.5</v>
      </c>
      <c r="C222" s="83">
        <v>3.73</v>
      </c>
      <c r="D222" s="83">
        <v>1</v>
      </c>
      <c r="E222" s="87">
        <v>0.2</v>
      </c>
      <c r="F222" s="87">
        <v>0.12</v>
      </c>
      <c r="G222" s="87">
        <v>0.8</v>
      </c>
      <c r="H222" s="87">
        <v>0.3</v>
      </c>
      <c r="I222">
        <f>IF(B222&gt;5.34,5,IF(B222=5.34,5,IF(3.34&lt;B222,4,IF(3&lt;B222,3,IF(B222=3,3,IF(B222&gt;1.34,2,1))))))</f>
        <v>2</v>
      </c>
      <c r="J222">
        <f>I222*2</f>
        <v>4</v>
      </c>
      <c r="K222">
        <f>IF(C222&gt;4.1,5,IF(C222=4.1,5,IF(3.84&lt;C222,4,IF(C222=3.84,4,IF(3.67&lt;C222,3,IF(C222=3.67,3,IF(3.29&lt;C222,2,IF(C222=3.29,2,1))))))))</f>
        <v>3</v>
      </c>
      <c r="L222">
        <f>K222*2</f>
        <v>6</v>
      </c>
      <c r="M222" s="83">
        <v>1</v>
      </c>
      <c r="N222">
        <f t="shared" si="50"/>
        <v>3</v>
      </c>
      <c r="O222">
        <f>IF(E222&gt;0.5,5,IF(E222=0.5,5,IF(0.4&lt;E222,4,IF(E222=0.4,4,IF(0.17&lt;E222,3,IF(E222=0.17,3,IF(0.1&lt;E222,2,IF(E222=0.1,2,1))))))))</f>
        <v>3</v>
      </c>
      <c r="P222">
        <f t="shared" si="51"/>
        <v>1.5</v>
      </c>
      <c r="Q222">
        <f>IF(F222&gt;0.35,5,IF(F222=0.35,5,IF(0.18&lt;F222,4,IF(F222=0.18,4,IF(0.08&lt;F222,3,IF(F222=0.08,3,IF(0.04&lt;F222,2,IF(F222=0.04,2,1))))))))</f>
        <v>3</v>
      </c>
      <c r="R222">
        <f t="shared" si="52"/>
        <v>1.5</v>
      </c>
      <c r="S222">
        <f>IF(G222&gt;0.5,5,IF(G222=0.5,5,IF(0.25&lt;G222,4,IF(G222=0.25,4,IF(0.09&lt;G222,3,IF(G222=0.09,3,IF(0.03&lt;G222,2,IF(G222=0.03,2,1))))))))</f>
        <v>5</v>
      </c>
      <c r="T222">
        <f t="shared" si="53"/>
        <v>2.5</v>
      </c>
      <c r="U222">
        <f>IF(H222&gt;0.25,5,IF(H222=0.25,5,IF(0.09&lt;H222,4,IF(H222=0.09,4,IF(0.06&lt;H222,3,IF(H222=0.06,3,IF(0.02&lt;H222,2,IF(H222=0.02,2,1))))))))</f>
        <v>5</v>
      </c>
      <c r="V222">
        <f t="shared" si="54"/>
        <v>2.5</v>
      </c>
      <c r="W222">
        <f t="shared" si="55"/>
        <v>21</v>
      </c>
    </row>
    <row r="223" spans="1:23" x14ac:dyDescent="0.35">
      <c r="A223" s="81" t="s">
        <v>679</v>
      </c>
      <c r="B223" s="83"/>
      <c r="C223" s="83">
        <v>3.48</v>
      </c>
      <c r="D223" s="83">
        <v>1</v>
      </c>
      <c r="E223" s="87">
        <v>1</v>
      </c>
      <c r="F223" s="87">
        <v>0.02</v>
      </c>
      <c r="G223" s="87">
        <v>0.45</v>
      </c>
      <c r="H223" s="87">
        <v>1E-3</v>
      </c>
      <c r="M223" s="86"/>
    </row>
    <row r="224" spans="1:23" x14ac:dyDescent="0.35">
      <c r="A224" s="82" t="s">
        <v>62</v>
      </c>
      <c r="B224" s="83"/>
      <c r="C224" s="83">
        <v>3.48</v>
      </c>
      <c r="D224" s="83">
        <v>1</v>
      </c>
      <c r="E224" s="87">
        <v>1</v>
      </c>
      <c r="F224" s="87">
        <v>0.02</v>
      </c>
      <c r="G224" s="87">
        <v>0.45</v>
      </c>
      <c r="H224" s="87">
        <v>1E-3</v>
      </c>
      <c r="I224">
        <f>IF(B224&gt;5.34,5,IF(B224=5.34,5,IF(3.34&lt;B224,4,IF(3&lt;B224,3,IF(B224=3,3,IF(B224&gt;1.34,2,1))))))</f>
        <v>1</v>
      </c>
      <c r="J224">
        <f>I224*2</f>
        <v>2</v>
      </c>
      <c r="K224">
        <f>IF(C224&gt;4.1,5,IF(C224=4.1,5,IF(3.84&lt;C224,4,IF(C224=3.84,4,IF(3.67&lt;C224,3,IF(C224=3.67,3,IF(3.29&lt;C224,2,IF(C224=3.29,2,1))))))))</f>
        <v>2</v>
      </c>
      <c r="L224">
        <f>K224*2</f>
        <v>4</v>
      </c>
      <c r="M224" s="83">
        <v>1</v>
      </c>
      <c r="N224">
        <f t="shared" si="50"/>
        <v>3</v>
      </c>
      <c r="O224">
        <f>IF(E224&gt;0.5,5,IF(E224=0.5,5,IF(0.4&lt;E224,4,IF(E224=0.4,4,IF(0.17&lt;E224,3,IF(E224=0.17,3,IF(0.1&lt;E224,2,IF(E224=0.1,2,1))))))))</f>
        <v>5</v>
      </c>
      <c r="P224">
        <f t="shared" si="51"/>
        <v>2.5</v>
      </c>
      <c r="Q224">
        <f>IF(F224&gt;0.35,5,IF(F224=0.35,5,IF(0.18&lt;F224,4,IF(F224=0.18,4,IF(0.08&lt;F224,3,IF(F224=0.08,3,IF(0.04&lt;F224,2,IF(F224=0.04,2,1))))))))</f>
        <v>1</v>
      </c>
      <c r="R224">
        <f t="shared" si="52"/>
        <v>0.5</v>
      </c>
      <c r="S224">
        <f>IF(G224&gt;0.5,5,IF(G224=0.5,5,IF(0.25&lt;G224,4,IF(G224=0.25,4,IF(0.09&lt;G224,3,IF(G224=0.09,3,IF(0.03&lt;G224,2,IF(G224=0.03,2,1))))))))</f>
        <v>4</v>
      </c>
      <c r="T224">
        <f t="shared" si="53"/>
        <v>2</v>
      </c>
      <c r="U224">
        <f>IF(H224&gt;0.25,5,IF(H224=0.25,5,IF(0.09&lt;H224,4,IF(H224=0.09,4,IF(0.06&lt;H224,3,IF(H224=0.06,3,IF(0.02&lt;H224,2,IF(H224=0.02,2,1))))))))</f>
        <v>1</v>
      </c>
      <c r="V224">
        <f t="shared" si="54"/>
        <v>0.5</v>
      </c>
      <c r="W224">
        <f t="shared" si="55"/>
        <v>14.5</v>
      </c>
    </row>
    <row r="225" spans="1:23" x14ac:dyDescent="0.35">
      <c r="A225" s="81" t="s">
        <v>680</v>
      </c>
      <c r="B225" s="83"/>
      <c r="C225" s="83">
        <v>3.86</v>
      </c>
      <c r="D225" s="83">
        <v>2</v>
      </c>
      <c r="E225" s="87">
        <v>0.1</v>
      </c>
      <c r="F225" s="87">
        <v>0.05</v>
      </c>
      <c r="G225" s="87">
        <v>0.05</v>
      </c>
      <c r="H225" s="87">
        <v>0.01</v>
      </c>
      <c r="M225" s="86"/>
    </row>
    <row r="226" spans="1:23" x14ac:dyDescent="0.35">
      <c r="A226" s="82" t="s">
        <v>62</v>
      </c>
      <c r="B226" s="83"/>
      <c r="C226" s="83">
        <v>3.86</v>
      </c>
      <c r="D226" s="83">
        <v>2</v>
      </c>
      <c r="E226" s="87">
        <v>0.1</v>
      </c>
      <c r="F226" s="87">
        <v>0.05</v>
      </c>
      <c r="G226" s="87">
        <v>0.05</v>
      </c>
      <c r="H226" s="87">
        <v>0.01</v>
      </c>
      <c r="I226">
        <f>IF(B226&gt;5.34,5,IF(B226=5.34,5,IF(3.34&lt;B226,4,IF(3&lt;B226,3,IF(B226=3,3,IF(B226&gt;1.34,2,1))))))</f>
        <v>1</v>
      </c>
      <c r="J226">
        <f>I226*2</f>
        <v>2</v>
      </c>
      <c r="K226">
        <f>IF(C226&gt;4.1,5,IF(C226=4.1,5,IF(3.84&lt;C226,4,IF(C226=3.84,4,IF(3.67&lt;C226,3,IF(C226=3.67,3,IF(3.29&lt;C226,2,IF(C226=3.29,2,1))))))))</f>
        <v>4</v>
      </c>
      <c r="L226">
        <f>K226*2</f>
        <v>8</v>
      </c>
      <c r="M226" s="83">
        <v>2</v>
      </c>
      <c r="N226">
        <f t="shared" si="50"/>
        <v>6</v>
      </c>
      <c r="O226">
        <f>IF(E226&gt;0.5,5,IF(E226=0.5,5,IF(0.4&lt;E226,4,IF(E226=0.4,4,IF(0.17&lt;E226,3,IF(E226=0.17,3,IF(0.1&lt;E226,2,IF(E226=0.1,2,1))))))))</f>
        <v>2</v>
      </c>
      <c r="P226">
        <f t="shared" si="51"/>
        <v>1</v>
      </c>
      <c r="Q226">
        <f>IF(F226&gt;0.35,5,IF(F226=0.35,5,IF(0.18&lt;F226,4,IF(F226=0.18,4,IF(0.08&lt;F226,3,IF(F226=0.08,3,IF(0.04&lt;F226,2,IF(F226=0.04,2,1))))))))</f>
        <v>2</v>
      </c>
      <c r="R226">
        <f t="shared" si="52"/>
        <v>1</v>
      </c>
      <c r="S226">
        <f>IF(G226&gt;0.5,5,IF(G226=0.5,5,IF(0.25&lt;G226,4,IF(G226=0.25,4,IF(0.09&lt;G226,3,IF(G226=0.09,3,IF(0.03&lt;G226,2,IF(G226=0.03,2,1))))))))</f>
        <v>2</v>
      </c>
      <c r="T226">
        <f t="shared" si="53"/>
        <v>1</v>
      </c>
      <c r="U226">
        <f>IF(H226&gt;0.25,5,IF(H226=0.25,5,IF(0.09&lt;H226,4,IF(H226=0.09,4,IF(0.06&lt;H226,3,IF(H226=0.06,3,IF(0.02&lt;H226,2,IF(H226=0.02,2,1))))))))</f>
        <v>1</v>
      </c>
      <c r="V226">
        <f t="shared" si="54"/>
        <v>0.5</v>
      </c>
      <c r="W226">
        <f t="shared" si="55"/>
        <v>19.5</v>
      </c>
    </row>
    <row r="227" spans="1:23" x14ac:dyDescent="0.35">
      <c r="A227" s="81" t="s">
        <v>681</v>
      </c>
      <c r="B227" s="83">
        <v>1.2</v>
      </c>
      <c r="C227" s="83">
        <v>3.88</v>
      </c>
      <c r="D227" s="83">
        <v>1</v>
      </c>
      <c r="E227" s="87">
        <v>0.03</v>
      </c>
      <c r="F227" s="87">
        <v>1E-4</v>
      </c>
      <c r="G227" s="87">
        <v>0.01</v>
      </c>
      <c r="M227" s="86"/>
    </row>
    <row r="228" spans="1:23" x14ac:dyDescent="0.35">
      <c r="A228" s="82" t="s">
        <v>614</v>
      </c>
      <c r="B228" s="83">
        <v>1.2</v>
      </c>
      <c r="C228" s="83">
        <v>3.88</v>
      </c>
      <c r="D228" s="83">
        <v>1</v>
      </c>
      <c r="E228" s="87">
        <v>0.03</v>
      </c>
      <c r="F228" s="87">
        <v>1E-4</v>
      </c>
      <c r="G228" s="87">
        <v>0.01</v>
      </c>
      <c r="I228">
        <f>IF(B228&gt;5.34,5,IF(B228=5.34,5,IF(3.34&lt;B228,4,IF(3&lt;B228,3,IF(B228=3,3,IF(B228&gt;1.34,2,1))))))</f>
        <v>1</v>
      </c>
      <c r="J228">
        <f>I228*2</f>
        <v>2</v>
      </c>
      <c r="K228">
        <f>IF(C228&gt;4.1,5,IF(C228=4.1,5,IF(3.84&lt;C228,4,IF(C228=3.84,4,IF(3.67&lt;C228,3,IF(C228=3.67,3,IF(3.29&lt;C228,2,IF(C228=3.29,2,1))))))))</f>
        <v>4</v>
      </c>
      <c r="L228">
        <f>K228*2</f>
        <v>8</v>
      </c>
      <c r="M228" s="83">
        <v>1</v>
      </c>
      <c r="N228">
        <f t="shared" si="50"/>
        <v>3</v>
      </c>
      <c r="O228">
        <f>IF(E228&gt;0.5,5,IF(E228=0.5,5,IF(0.4&lt;E228,4,IF(E228=0.4,4,IF(0.17&lt;E228,3,IF(E228=0.17,3,IF(0.1&lt;E228,2,IF(E228=0.1,2,1))))))))</f>
        <v>1</v>
      </c>
      <c r="P228">
        <f t="shared" si="51"/>
        <v>0.5</v>
      </c>
      <c r="Q228">
        <f>IF(F228&gt;0.35,5,IF(F228=0.35,5,IF(0.18&lt;F228,4,IF(F228=0.18,4,IF(0.08&lt;F228,3,IF(F228=0.08,3,IF(0.04&lt;F228,2,IF(F228=0.04,2,1))))))))</f>
        <v>1</v>
      </c>
      <c r="R228">
        <f t="shared" si="52"/>
        <v>0.5</v>
      </c>
      <c r="S228">
        <f>IF(G228&gt;0.5,5,IF(G228=0.5,5,IF(0.25&lt;G228,4,IF(G228=0.25,4,IF(0.09&lt;G228,3,IF(G228=0.09,3,IF(0.03&lt;G228,2,IF(G228=0.03,2,1))))))))</f>
        <v>1</v>
      </c>
      <c r="T228">
        <f t="shared" si="53"/>
        <v>0.5</v>
      </c>
      <c r="U228">
        <f>IF(H228&gt;0.25,5,IF(H228=0.25,5,IF(0.09&lt;H228,4,IF(H228=0.09,4,IF(0.06&lt;H228,3,IF(H228=0.06,3,IF(0.02&lt;H228,2,IF(H228=0.02,2,1))))))))</f>
        <v>1</v>
      </c>
      <c r="V228">
        <f t="shared" si="54"/>
        <v>0.5</v>
      </c>
      <c r="W228">
        <f t="shared" si="55"/>
        <v>15</v>
      </c>
    </row>
    <row r="229" spans="1:23" x14ac:dyDescent="0.35">
      <c r="A229" s="81" t="s">
        <v>682</v>
      </c>
      <c r="B229" s="83"/>
      <c r="C229" s="83">
        <v>3.5</v>
      </c>
      <c r="D229" s="83">
        <v>0</v>
      </c>
      <c r="E229" s="87">
        <v>0.1</v>
      </c>
      <c r="F229" s="87">
        <v>0.05</v>
      </c>
      <c r="G229" s="87">
        <v>0.9</v>
      </c>
      <c r="H229" s="87">
        <v>0.5</v>
      </c>
      <c r="M229" s="86"/>
    </row>
    <row r="230" spans="1:23" x14ac:dyDescent="0.35">
      <c r="A230" s="82" t="s">
        <v>62</v>
      </c>
      <c r="B230" s="83"/>
      <c r="C230" s="83">
        <v>3.5</v>
      </c>
      <c r="D230" s="83">
        <v>0</v>
      </c>
      <c r="E230" s="87">
        <v>0.1</v>
      </c>
      <c r="F230" s="87">
        <v>0.05</v>
      </c>
      <c r="G230" s="87">
        <v>0.9</v>
      </c>
      <c r="H230" s="87">
        <v>0.5</v>
      </c>
      <c r="I230">
        <f>IF(B230&gt;5.34,5,IF(B230=5.34,5,IF(3.34&lt;B230,4,IF(3&lt;B230,3,IF(B230=3,3,IF(B230&gt;1.34,2,1))))))</f>
        <v>1</v>
      </c>
      <c r="J230">
        <f>I230*2</f>
        <v>2</v>
      </c>
      <c r="K230">
        <f>IF(C230&gt;4.1,5,IF(C230=4.1,5,IF(3.84&lt;C230,4,IF(C230=3.84,4,IF(3.67&lt;C230,3,IF(C230=3.67,3,IF(3.29&lt;C230,2,IF(C230=3.29,2,1))))))))</f>
        <v>2</v>
      </c>
      <c r="L230">
        <f>K230*2</f>
        <v>4</v>
      </c>
      <c r="M230" s="83">
        <v>0</v>
      </c>
      <c r="N230">
        <f t="shared" si="50"/>
        <v>0</v>
      </c>
      <c r="O230">
        <f>IF(E230&gt;0.5,5,IF(E230=0.5,5,IF(0.4&lt;E230,4,IF(E230=0.4,4,IF(0.17&lt;E230,3,IF(E230=0.17,3,IF(0.1&lt;E230,2,IF(E230=0.1,2,1))))))))</f>
        <v>2</v>
      </c>
      <c r="P230">
        <f t="shared" si="51"/>
        <v>1</v>
      </c>
      <c r="Q230">
        <f>IF(F230&gt;0.35,5,IF(F230=0.35,5,IF(0.18&lt;F230,4,IF(F230=0.18,4,IF(0.08&lt;F230,3,IF(F230=0.08,3,IF(0.04&lt;F230,2,IF(F230=0.04,2,1))))))))</f>
        <v>2</v>
      </c>
      <c r="R230">
        <f t="shared" si="52"/>
        <v>1</v>
      </c>
      <c r="S230">
        <f>IF(G230&gt;0.5,5,IF(G230=0.5,5,IF(0.25&lt;G230,4,IF(G230=0.25,4,IF(0.09&lt;G230,3,IF(G230=0.09,3,IF(0.03&lt;G230,2,IF(G230=0.03,2,1))))))))</f>
        <v>5</v>
      </c>
      <c r="T230">
        <f t="shared" si="53"/>
        <v>2.5</v>
      </c>
      <c r="U230">
        <f>IF(H230&gt;0.25,5,IF(H230=0.25,5,IF(0.09&lt;H230,4,IF(H230=0.09,4,IF(0.06&lt;H230,3,IF(H230=0.06,3,IF(0.02&lt;H230,2,IF(H230=0.02,2,1))))))))</f>
        <v>5</v>
      </c>
      <c r="V230">
        <f t="shared" si="54"/>
        <v>2.5</v>
      </c>
      <c r="W230">
        <f t="shared" si="55"/>
        <v>13</v>
      </c>
    </row>
    <row r="231" spans="1:23" x14ac:dyDescent="0.35">
      <c r="A231" s="81" t="s">
        <v>683</v>
      </c>
      <c r="B231" s="83">
        <v>1.5</v>
      </c>
      <c r="C231" s="83">
        <v>3.5</v>
      </c>
      <c r="D231" s="83">
        <v>1</v>
      </c>
      <c r="E231" s="87">
        <v>0.4</v>
      </c>
      <c r="F231" s="87">
        <v>0.1</v>
      </c>
      <c r="G231" s="87">
        <v>0.8</v>
      </c>
      <c r="H231" s="87">
        <v>0.02</v>
      </c>
      <c r="M231" s="86"/>
    </row>
    <row r="232" spans="1:23" x14ac:dyDescent="0.35">
      <c r="A232" s="82" t="s">
        <v>614</v>
      </c>
      <c r="B232" s="83">
        <v>1.5</v>
      </c>
      <c r="C232" s="83">
        <v>3.5</v>
      </c>
      <c r="D232" s="83">
        <v>1</v>
      </c>
      <c r="E232" s="87">
        <v>0.4</v>
      </c>
      <c r="F232" s="87">
        <v>0.1</v>
      </c>
      <c r="G232" s="87">
        <v>0.8</v>
      </c>
      <c r="H232" s="87">
        <v>0.02</v>
      </c>
      <c r="I232">
        <f>IF(B232&gt;5.34,5,IF(B232=5.34,5,IF(3.34&lt;B232,4,IF(3&lt;B232,3,IF(B232=3,3,IF(B232&gt;1.34,2,1))))))</f>
        <v>2</v>
      </c>
      <c r="J232">
        <f>I232*2</f>
        <v>4</v>
      </c>
      <c r="K232">
        <f>IF(C232&gt;4.1,5,IF(C232=4.1,5,IF(3.84&lt;C232,4,IF(C232=3.84,4,IF(3.67&lt;C232,3,IF(C232=3.67,3,IF(3.29&lt;C232,2,IF(C232=3.29,2,1))))))))</f>
        <v>2</v>
      </c>
      <c r="L232">
        <f>K232*2</f>
        <v>4</v>
      </c>
      <c r="M232" s="83">
        <v>1</v>
      </c>
      <c r="N232">
        <f t="shared" si="50"/>
        <v>3</v>
      </c>
      <c r="O232">
        <f>IF(E232&gt;0.5,5,IF(E232=0.5,5,IF(0.4&lt;E232,4,IF(E232=0.4,4,IF(0.17&lt;E232,3,IF(E232=0.17,3,IF(0.1&lt;E232,2,IF(E232=0.1,2,1))))))))</f>
        <v>4</v>
      </c>
      <c r="P232">
        <f t="shared" si="51"/>
        <v>2</v>
      </c>
      <c r="Q232">
        <f>IF(F232&gt;0.35,5,IF(F232=0.35,5,IF(0.18&lt;F232,4,IF(F232=0.18,4,IF(0.08&lt;F232,3,IF(F232=0.08,3,IF(0.04&lt;F232,2,IF(F232=0.04,2,1))))))))</f>
        <v>3</v>
      </c>
      <c r="R232">
        <f t="shared" si="52"/>
        <v>1.5</v>
      </c>
      <c r="S232">
        <f>IF(G232&gt;0.5,5,IF(G232=0.5,5,IF(0.25&lt;G232,4,IF(G232=0.25,4,IF(0.09&lt;G232,3,IF(G232=0.09,3,IF(0.03&lt;G232,2,IF(G232=0.03,2,1))))))))</f>
        <v>5</v>
      </c>
      <c r="T232">
        <f t="shared" si="53"/>
        <v>2.5</v>
      </c>
      <c r="U232">
        <f>IF(H232&gt;0.25,5,IF(H232=0.25,5,IF(0.09&lt;H232,4,IF(H232=0.09,4,IF(0.06&lt;H232,3,IF(H232=0.06,3,IF(0.02&lt;H232,2,IF(H232=0.02,2,1))))))))</f>
        <v>2</v>
      </c>
      <c r="V232">
        <f t="shared" si="54"/>
        <v>1</v>
      </c>
      <c r="W232">
        <f t="shared" si="55"/>
        <v>18</v>
      </c>
    </row>
    <row r="233" spans="1:23" x14ac:dyDescent="0.35">
      <c r="A233" s="30" t="s">
        <v>445</v>
      </c>
      <c r="B233" s="83">
        <v>3</v>
      </c>
      <c r="C233" s="83">
        <v>3.8</v>
      </c>
      <c r="D233" s="83">
        <v>3</v>
      </c>
      <c r="E233" s="87">
        <v>0.25</v>
      </c>
      <c r="F233" s="87">
        <v>0.1</v>
      </c>
      <c r="G233" s="87">
        <v>0.1</v>
      </c>
      <c r="H233" s="87">
        <v>0.15</v>
      </c>
      <c r="M233" s="85"/>
    </row>
    <row r="234" spans="1:23" x14ac:dyDescent="0.35">
      <c r="A234" s="81" t="s">
        <v>447</v>
      </c>
      <c r="B234" s="83">
        <v>3</v>
      </c>
      <c r="C234" s="83">
        <v>3.8</v>
      </c>
      <c r="D234" s="83">
        <v>3</v>
      </c>
      <c r="E234" s="87">
        <v>0.25</v>
      </c>
      <c r="F234" s="87">
        <v>0.1</v>
      </c>
      <c r="G234" s="87">
        <v>0.1</v>
      </c>
      <c r="H234" s="87">
        <v>0.15</v>
      </c>
      <c r="M234" s="86"/>
    </row>
    <row r="235" spans="1:23" x14ac:dyDescent="0.35">
      <c r="A235" s="82" t="s">
        <v>692</v>
      </c>
      <c r="B235" s="83">
        <v>3</v>
      </c>
      <c r="C235" s="83">
        <v>3.8</v>
      </c>
      <c r="D235" s="83">
        <v>3</v>
      </c>
      <c r="E235" s="87">
        <v>0.25</v>
      </c>
      <c r="F235" s="87">
        <v>0.1</v>
      </c>
      <c r="G235" s="87">
        <v>0.1</v>
      </c>
      <c r="H235" s="87">
        <v>0.15</v>
      </c>
      <c r="I235">
        <f>IF(B235&gt;5.34,5,IF(B235=5.34,5,IF(3.34&lt;B235,4,IF(3&lt;B235,3,IF(B235=3,3,IF(B235&gt;1.34,2,1))))))</f>
        <v>3</v>
      </c>
      <c r="J235">
        <f>I235*2</f>
        <v>6</v>
      </c>
      <c r="K235">
        <f>IF(C235&gt;4.1,5,IF(C235=4.1,5,IF(3.84&lt;C235,4,IF(C235=3.84,4,IF(3.67&lt;C235,3,IF(C235=3.67,3,IF(3.29&lt;C235,2,IF(C235=3.29,2,1))))))))</f>
        <v>3</v>
      </c>
      <c r="L235">
        <f>K235*2</f>
        <v>6</v>
      </c>
      <c r="M235" s="83">
        <v>3</v>
      </c>
      <c r="N235">
        <f t="shared" si="50"/>
        <v>9</v>
      </c>
      <c r="O235">
        <f>IF(E235&gt;0.5,5,IF(E235=0.5,5,IF(0.4&lt;E235,4,IF(E235=0.4,4,IF(0.17&lt;E235,3,IF(E235=0.17,3,IF(0.1&lt;E235,2,IF(E235=0.1,2,1))))))))</f>
        <v>3</v>
      </c>
      <c r="P235">
        <f t="shared" si="51"/>
        <v>1.5</v>
      </c>
      <c r="Q235">
        <f>IF(F235&gt;0.35,5,IF(F235=0.35,5,IF(0.18&lt;F235,4,IF(F235=0.18,4,IF(0.08&lt;F235,3,IF(F235=0.08,3,IF(0.04&lt;F235,2,IF(F235=0.04,2,1))))))))</f>
        <v>3</v>
      </c>
      <c r="R235">
        <f t="shared" si="52"/>
        <v>1.5</v>
      </c>
      <c r="S235">
        <f>IF(G235&gt;0.5,5,IF(G235=0.5,5,IF(0.25&lt;G235,4,IF(G235=0.25,4,IF(0.09&lt;G235,3,IF(G235=0.09,3,IF(0.03&lt;G235,2,IF(G235=0.03,2,1))))))))</f>
        <v>3</v>
      </c>
      <c r="T235">
        <f t="shared" si="53"/>
        <v>1.5</v>
      </c>
      <c r="U235">
        <f>IF(H235&gt;0.25,5,IF(H235=0.25,5,IF(0.09&lt;H235,4,IF(H235=0.09,4,IF(0.06&lt;H235,3,IF(H235=0.06,3,IF(0.02&lt;H235,2,IF(H235=0.02,2,1))))))))</f>
        <v>4</v>
      </c>
      <c r="V235">
        <f t="shared" si="54"/>
        <v>2</v>
      </c>
      <c r="W235">
        <f t="shared" si="55"/>
        <v>27.5</v>
      </c>
    </row>
    <row r="236" spans="1:23" x14ac:dyDescent="0.35">
      <c r="A236" s="30" t="s">
        <v>450</v>
      </c>
      <c r="B236" s="83">
        <v>8</v>
      </c>
      <c r="C236" s="83">
        <v>11.36</v>
      </c>
      <c r="D236" s="83">
        <v>9</v>
      </c>
      <c r="E236" s="87">
        <v>0.45999999999999996</v>
      </c>
      <c r="F236" s="87">
        <v>0.43000000000000005</v>
      </c>
      <c r="G236" s="87">
        <v>0.15</v>
      </c>
      <c r="H236" s="87">
        <v>0.31</v>
      </c>
      <c r="M236" s="85"/>
    </row>
    <row r="237" spans="1:23" x14ac:dyDescent="0.35">
      <c r="A237" s="81" t="s">
        <v>451</v>
      </c>
      <c r="B237" s="83">
        <v>5</v>
      </c>
      <c r="C237" s="83">
        <v>7.65</v>
      </c>
      <c r="D237" s="83">
        <v>6</v>
      </c>
      <c r="E237" s="87">
        <v>0.25</v>
      </c>
      <c r="F237" s="87">
        <v>0.15000000000000002</v>
      </c>
      <c r="G237" s="87">
        <v>0.02</v>
      </c>
      <c r="H237" s="87">
        <v>0.02</v>
      </c>
      <c r="M237" s="86"/>
    </row>
    <row r="238" spans="1:23" x14ac:dyDescent="0.35">
      <c r="A238" s="82" t="s">
        <v>65</v>
      </c>
      <c r="B238" s="83">
        <v>3</v>
      </c>
      <c r="C238" s="83">
        <v>3.65</v>
      </c>
      <c r="D238" s="83">
        <v>3</v>
      </c>
      <c r="E238" s="87">
        <v>0.15</v>
      </c>
      <c r="F238" s="87">
        <v>0.1</v>
      </c>
      <c r="G238" s="87">
        <v>0.01</v>
      </c>
      <c r="H238" s="87">
        <v>0.01</v>
      </c>
      <c r="I238">
        <f>IF(B238&gt;5.34,5,IF(B238=5.34,5,IF(3.34&lt;B238,4,IF(3&lt;B238,3,IF(B238=3,3,IF(B238&gt;1.34,2,1))))))</f>
        <v>3</v>
      </c>
      <c r="J238">
        <f t="shared" ref="J238:J239" si="60">I238*2</f>
        <v>6</v>
      </c>
      <c r="K238">
        <f>IF(C238&gt;4.1,5,IF(C238=4.1,5,IF(3.84&lt;C238,4,IF(C238=3.84,4,IF(3.67&lt;C238,3,IF(C238=3.67,3,IF(3.29&lt;C238,2,IF(C238=3.29,2,1))))))))</f>
        <v>2</v>
      </c>
      <c r="L238">
        <f t="shared" ref="L238:L239" si="61">K238*2</f>
        <v>4</v>
      </c>
      <c r="M238" s="83">
        <v>3</v>
      </c>
      <c r="N238">
        <f t="shared" si="50"/>
        <v>9</v>
      </c>
      <c r="O238">
        <f>IF(E238&gt;0.5,5,IF(E238=0.5,5,IF(0.4&lt;E238,4,IF(E238=0.4,4,IF(0.17&lt;E238,3,IF(E238=0.17,3,IF(0.1&lt;E238,2,IF(E238=0.1,2,1))))))))</f>
        <v>2</v>
      </c>
      <c r="P238">
        <f t="shared" si="51"/>
        <v>1</v>
      </c>
      <c r="Q238">
        <f>IF(F238&gt;0.35,5,IF(F238=0.35,5,IF(0.18&lt;F238,4,IF(F238=0.18,4,IF(0.08&lt;F238,3,IF(F238=0.08,3,IF(0.04&lt;F238,2,IF(F238=0.04,2,1))))))))</f>
        <v>3</v>
      </c>
      <c r="R238">
        <f t="shared" si="52"/>
        <v>1.5</v>
      </c>
      <c r="S238">
        <f>IF(G238&gt;0.5,5,IF(G238=0.5,5,IF(0.25&lt;G238,4,IF(G238=0.25,4,IF(0.09&lt;G238,3,IF(G238=0.09,3,IF(0.03&lt;G238,2,IF(G238=0.03,2,1))))))))</f>
        <v>1</v>
      </c>
      <c r="T238">
        <f t="shared" si="53"/>
        <v>0.5</v>
      </c>
      <c r="U238">
        <f>IF(H238&gt;0.25,5,IF(H238=0.25,5,IF(0.09&lt;H238,4,IF(H238=0.09,4,IF(0.06&lt;H238,3,IF(H238=0.06,3,IF(0.02&lt;H238,2,IF(H238=0.02,2,1))))))))</f>
        <v>1</v>
      </c>
      <c r="V238">
        <f t="shared" si="54"/>
        <v>0.5</v>
      </c>
      <c r="W238">
        <f t="shared" si="55"/>
        <v>22.5</v>
      </c>
    </row>
    <row r="239" spans="1:23" x14ac:dyDescent="0.35">
      <c r="A239" s="82" t="s">
        <v>619</v>
      </c>
      <c r="B239" s="83">
        <v>2</v>
      </c>
      <c r="C239" s="83">
        <v>4</v>
      </c>
      <c r="D239" s="83">
        <v>3</v>
      </c>
      <c r="E239" s="87">
        <v>0.1</v>
      </c>
      <c r="F239" s="87">
        <v>0.05</v>
      </c>
      <c r="G239" s="87">
        <v>0.01</v>
      </c>
      <c r="H239" s="87">
        <v>0.01</v>
      </c>
      <c r="I239">
        <f>IF(B239&gt;5.34,5,IF(B239=5.34,5,IF(3.34&lt;B239,4,IF(3&lt;B239,3,IF(B239=3,3,IF(B239&gt;1.34,2,1))))))</f>
        <v>2</v>
      </c>
      <c r="J239">
        <f t="shared" si="60"/>
        <v>4</v>
      </c>
      <c r="K239">
        <f>IF(C239&gt;4.1,5,IF(C239=4.1,5,IF(3.84&lt;C239,4,IF(C239=3.84,4,IF(3.67&lt;C239,3,IF(C239=3.67,3,IF(3.29&lt;C239,2,IF(C239=3.29,2,1))))))))</f>
        <v>4</v>
      </c>
      <c r="L239">
        <f t="shared" si="61"/>
        <v>8</v>
      </c>
      <c r="M239" s="83">
        <v>3</v>
      </c>
      <c r="N239">
        <f t="shared" si="50"/>
        <v>9</v>
      </c>
      <c r="O239">
        <f>IF(E239&gt;0.5,5,IF(E239=0.5,5,IF(0.4&lt;E239,4,IF(E239=0.4,4,IF(0.17&lt;E239,3,IF(E239=0.17,3,IF(0.1&lt;E239,2,IF(E239=0.1,2,1))))))))</f>
        <v>2</v>
      </c>
      <c r="P239">
        <f t="shared" si="51"/>
        <v>1</v>
      </c>
      <c r="Q239">
        <f>IF(F239&gt;0.35,5,IF(F239=0.35,5,IF(0.18&lt;F239,4,IF(F239=0.18,4,IF(0.08&lt;F239,3,IF(F239=0.08,3,IF(0.04&lt;F239,2,IF(F239=0.04,2,1))))))))</f>
        <v>2</v>
      </c>
      <c r="R239">
        <f t="shared" si="52"/>
        <v>1</v>
      </c>
      <c r="S239">
        <f>IF(G239&gt;0.5,5,IF(G239=0.5,5,IF(0.25&lt;G239,4,IF(G239=0.25,4,IF(0.09&lt;G239,3,IF(G239=0.09,3,IF(0.03&lt;G239,2,IF(G239=0.03,2,1))))))))</f>
        <v>1</v>
      </c>
      <c r="T239">
        <f t="shared" si="53"/>
        <v>0.5</v>
      </c>
      <c r="U239">
        <f>IF(H239&gt;0.25,5,IF(H239=0.25,5,IF(0.09&lt;H239,4,IF(H239=0.09,4,IF(0.06&lt;H239,3,IF(H239=0.06,3,IF(0.02&lt;H239,2,IF(H239=0.02,2,1))))))))</f>
        <v>1</v>
      </c>
      <c r="V239">
        <f t="shared" si="54"/>
        <v>0.5</v>
      </c>
      <c r="W239">
        <f t="shared" si="55"/>
        <v>24</v>
      </c>
    </row>
    <row r="240" spans="1:23" x14ac:dyDescent="0.35">
      <c r="A240" s="81" t="s">
        <v>454</v>
      </c>
      <c r="B240" s="83">
        <v>3</v>
      </c>
      <c r="C240" s="83">
        <v>3.71</v>
      </c>
      <c r="D240" s="83">
        <v>3</v>
      </c>
      <c r="E240" s="87">
        <v>0.21</v>
      </c>
      <c r="F240" s="87">
        <v>0.28000000000000003</v>
      </c>
      <c r="G240" s="87">
        <v>0.13</v>
      </c>
      <c r="H240" s="87">
        <v>0.28999999999999998</v>
      </c>
      <c r="M240" s="86"/>
    </row>
    <row r="241" spans="1:23" x14ac:dyDescent="0.35">
      <c r="A241" s="82" t="s">
        <v>608</v>
      </c>
      <c r="B241" s="83">
        <v>3</v>
      </c>
      <c r="C241" s="83">
        <v>3.71</v>
      </c>
      <c r="D241" s="83">
        <v>3</v>
      </c>
      <c r="E241" s="87">
        <v>0.21</v>
      </c>
      <c r="F241" s="87">
        <v>0.28000000000000003</v>
      </c>
      <c r="G241" s="87">
        <v>0.13</v>
      </c>
      <c r="H241" s="87">
        <v>0.28999999999999998</v>
      </c>
      <c r="I241">
        <f>IF(B241&gt;5.34,5,IF(B241=5.34,5,IF(3.34&lt;B241,4,IF(3&lt;B241,3,IF(B241=3,3,IF(B241&gt;1.34,2,1))))))</f>
        <v>3</v>
      </c>
      <c r="J241">
        <f>I241*2</f>
        <v>6</v>
      </c>
      <c r="K241">
        <f>IF(C241&gt;4.1,5,IF(C241=4.1,5,IF(3.84&lt;C241,4,IF(C241=3.84,4,IF(3.67&lt;C241,3,IF(C241=3.67,3,IF(3.29&lt;C241,2,IF(C241=3.29,2,1))))))))</f>
        <v>3</v>
      </c>
      <c r="L241">
        <f>K241*2</f>
        <v>6</v>
      </c>
      <c r="M241" s="83">
        <v>3</v>
      </c>
      <c r="N241">
        <f t="shared" si="50"/>
        <v>9</v>
      </c>
      <c r="O241">
        <f>IF(E241&gt;0.5,5,IF(E241=0.5,5,IF(0.4&lt;E241,4,IF(E241=0.4,4,IF(0.17&lt;E241,3,IF(E241=0.17,3,IF(0.1&lt;E241,2,IF(E241=0.1,2,1))))))))</f>
        <v>3</v>
      </c>
      <c r="P241">
        <f t="shared" si="51"/>
        <v>1.5</v>
      </c>
      <c r="Q241">
        <f>IF(F241&gt;0.35,5,IF(F241=0.35,5,IF(0.18&lt;F241,4,IF(F241=0.18,4,IF(0.08&lt;F241,3,IF(F241=0.08,3,IF(0.04&lt;F241,2,IF(F241=0.04,2,1))))))))</f>
        <v>4</v>
      </c>
      <c r="R241">
        <f t="shared" si="52"/>
        <v>2</v>
      </c>
      <c r="S241">
        <f>IF(G241&gt;0.5,5,IF(G241=0.5,5,IF(0.25&lt;G241,4,IF(G241=0.25,4,IF(0.09&lt;G241,3,IF(G241=0.09,3,IF(0.03&lt;G241,2,IF(G241=0.03,2,1))))))))</f>
        <v>3</v>
      </c>
      <c r="T241">
        <f t="shared" si="53"/>
        <v>1.5</v>
      </c>
      <c r="U241">
        <f>IF(H241&gt;0.25,5,IF(H241=0.25,5,IF(0.09&lt;H241,4,IF(H241=0.09,4,IF(0.06&lt;H241,3,IF(H241=0.06,3,IF(0.02&lt;H241,2,IF(H241=0.02,2,1))))))))</f>
        <v>5</v>
      </c>
      <c r="V241">
        <f t="shared" si="54"/>
        <v>2.5</v>
      </c>
      <c r="W241">
        <f t="shared" si="55"/>
        <v>28.5</v>
      </c>
    </row>
    <row r="242" spans="1:23" x14ac:dyDescent="0.35">
      <c r="A242" s="30" t="s">
        <v>460</v>
      </c>
      <c r="B242" s="83">
        <v>2</v>
      </c>
      <c r="C242" s="83">
        <v>14.95</v>
      </c>
      <c r="D242" s="83">
        <v>6</v>
      </c>
      <c r="E242" s="87">
        <v>0.45999999999999996</v>
      </c>
      <c r="F242" s="87">
        <v>0.52</v>
      </c>
      <c r="G242" s="87">
        <v>0.13</v>
      </c>
      <c r="H242" s="87">
        <v>1.0999999999999999</v>
      </c>
      <c r="M242" s="85"/>
    </row>
    <row r="243" spans="1:23" x14ac:dyDescent="0.35">
      <c r="A243" s="81" t="s">
        <v>461</v>
      </c>
      <c r="B243" s="83"/>
      <c r="C243" s="83">
        <v>3.51</v>
      </c>
      <c r="D243" s="83">
        <v>3</v>
      </c>
      <c r="E243" s="87">
        <v>0.15</v>
      </c>
      <c r="F243" s="87">
        <v>0.25</v>
      </c>
      <c r="G243" s="87">
        <v>0.1</v>
      </c>
      <c r="H243" s="87">
        <v>0.5</v>
      </c>
      <c r="M243" s="86"/>
    </row>
    <row r="244" spans="1:23" x14ac:dyDescent="0.35">
      <c r="A244" s="82" t="s">
        <v>608</v>
      </c>
      <c r="B244" s="83"/>
      <c r="C244" s="83">
        <v>3.51</v>
      </c>
      <c r="D244" s="83">
        <v>3</v>
      </c>
      <c r="E244" s="87">
        <v>0.15</v>
      </c>
      <c r="F244" s="87">
        <v>0.25</v>
      </c>
      <c r="G244" s="87">
        <v>0.1</v>
      </c>
      <c r="H244" s="87">
        <v>0.5</v>
      </c>
      <c r="I244">
        <f>IF(B244&gt;5.34,5,IF(B244=5.34,5,IF(3.34&lt;B244,4,IF(3&lt;B244,3,IF(B244=3,3,IF(B244&gt;1.34,2,1))))))</f>
        <v>1</v>
      </c>
      <c r="J244">
        <f>I244*2</f>
        <v>2</v>
      </c>
      <c r="K244">
        <f>IF(C244&gt;4.1,5,IF(C244=4.1,5,IF(3.84&lt;C244,4,IF(C244=3.84,4,IF(3.67&lt;C244,3,IF(C244=3.67,3,IF(3.29&lt;C244,2,IF(C244=3.29,2,1))))))))</f>
        <v>2</v>
      </c>
      <c r="L244">
        <f>K244*2</f>
        <v>4</v>
      </c>
      <c r="M244" s="83">
        <v>3</v>
      </c>
      <c r="N244">
        <f t="shared" si="50"/>
        <v>9</v>
      </c>
      <c r="O244">
        <f>IF(E244&gt;0.5,5,IF(E244=0.5,5,IF(0.4&lt;E244,4,IF(E244=0.4,4,IF(0.17&lt;E244,3,IF(E244=0.17,3,IF(0.1&lt;E244,2,IF(E244=0.1,2,1))))))))</f>
        <v>2</v>
      </c>
      <c r="P244">
        <f t="shared" si="51"/>
        <v>1</v>
      </c>
      <c r="Q244">
        <f>IF(F244&gt;0.35,5,IF(F244=0.35,5,IF(0.18&lt;F244,4,IF(F244=0.18,4,IF(0.08&lt;F244,3,IF(F244=0.08,3,IF(0.04&lt;F244,2,IF(F244=0.04,2,1))))))))</f>
        <v>4</v>
      </c>
      <c r="R244">
        <f t="shared" si="52"/>
        <v>2</v>
      </c>
      <c r="S244">
        <f>IF(G244&gt;0.5,5,IF(G244=0.5,5,IF(0.25&lt;G244,4,IF(G244=0.25,4,IF(0.09&lt;G244,3,IF(G244=0.09,3,IF(0.03&lt;G244,2,IF(G244=0.03,2,1))))))))</f>
        <v>3</v>
      </c>
      <c r="T244">
        <f t="shared" si="53"/>
        <v>1.5</v>
      </c>
      <c r="U244">
        <f>IF(H244&gt;0.25,5,IF(H244=0.25,5,IF(0.09&lt;H244,4,IF(H244=0.09,4,IF(0.06&lt;H244,3,IF(H244=0.06,3,IF(0.02&lt;H244,2,IF(H244=0.02,2,1))))))))</f>
        <v>5</v>
      </c>
      <c r="V244">
        <f t="shared" si="54"/>
        <v>2.5</v>
      </c>
      <c r="W244">
        <f t="shared" si="55"/>
        <v>22</v>
      </c>
    </row>
    <row r="245" spans="1:23" x14ac:dyDescent="0.35">
      <c r="A245" s="81" t="s">
        <v>462</v>
      </c>
      <c r="B245" s="83"/>
      <c r="C245" s="83">
        <v>8.01</v>
      </c>
      <c r="D245" s="83">
        <v>3</v>
      </c>
      <c r="E245" s="87">
        <v>0.21</v>
      </c>
      <c r="F245" s="87">
        <v>0.25</v>
      </c>
      <c r="G245" s="87">
        <v>0.02</v>
      </c>
      <c r="H245" s="87">
        <v>0.4</v>
      </c>
      <c r="M245" s="86"/>
    </row>
    <row r="246" spans="1:23" x14ac:dyDescent="0.35">
      <c r="A246" s="82" t="s">
        <v>610</v>
      </c>
      <c r="B246" s="83"/>
      <c r="C246" s="83">
        <v>4.09</v>
      </c>
      <c r="D246" s="83">
        <v>2</v>
      </c>
      <c r="E246" s="87">
        <v>0.15</v>
      </c>
      <c r="F246" s="87">
        <v>0.15</v>
      </c>
      <c r="G246" s="87">
        <v>0.01</v>
      </c>
      <c r="H246" s="87">
        <v>0.2</v>
      </c>
      <c r="I246">
        <f>IF(B246&gt;5.34,5,IF(B246=5.34,5,IF(3.34&lt;B246,4,IF(3&lt;B246,3,IF(B246=3,3,IF(B246&gt;1.34,2,1))))))</f>
        <v>1</v>
      </c>
      <c r="J246">
        <f t="shared" ref="J246:J247" si="62">I246*2</f>
        <v>2</v>
      </c>
      <c r="K246">
        <f>IF(C246&gt;4.1,5,IF(C246=4.1,5,IF(3.84&lt;C246,4,IF(C246=3.84,4,IF(3.67&lt;C246,3,IF(C246=3.67,3,IF(3.29&lt;C246,2,IF(C246=3.29,2,1))))))))</f>
        <v>4</v>
      </c>
      <c r="L246">
        <f t="shared" ref="L246:L247" si="63">K246*2</f>
        <v>8</v>
      </c>
      <c r="M246" s="83">
        <v>2</v>
      </c>
      <c r="N246">
        <f t="shared" si="50"/>
        <v>6</v>
      </c>
      <c r="O246">
        <f>IF(E246&gt;0.5,5,IF(E246=0.5,5,IF(0.4&lt;E246,4,IF(E246=0.4,4,IF(0.17&lt;E246,3,IF(E246=0.17,3,IF(0.1&lt;E246,2,IF(E246=0.1,2,1))))))))</f>
        <v>2</v>
      </c>
      <c r="P246">
        <f t="shared" si="51"/>
        <v>1</v>
      </c>
      <c r="Q246">
        <f>IF(F246&gt;0.35,5,IF(F246=0.35,5,IF(0.18&lt;F246,4,IF(F246=0.18,4,IF(0.08&lt;F246,3,IF(F246=0.08,3,IF(0.04&lt;F246,2,IF(F246=0.04,2,1))))))))</f>
        <v>3</v>
      </c>
      <c r="R246">
        <f t="shared" si="52"/>
        <v>1.5</v>
      </c>
      <c r="S246">
        <f>IF(G246&gt;0.5,5,IF(G246=0.5,5,IF(0.25&lt;G246,4,IF(G246=0.25,4,IF(0.09&lt;G246,3,IF(G246=0.09,3,IF(0.03&lt;G246,2,IF(G246=0.03,2,1))))))))</f>
        <v>1</v>
      </c>
      <c r="T246">
        <f t="shared" si="53"/>
        <v>0.5</v>
      </c>
      <c r="U246">
        <f>IF(H246&gt;0.25,5,IF(H246=0.25,5,IF(0.09&lt;H246,4,IF(H246=0.09,4,IF(0.06&lt;H246,3,IF(H246=0.06,3,IF(0.02&lt;H246,2,IF(H246=0.02,2,1))))))))</f>
        <v>4</v>
      </c>
      <c r="V246">
        <f t="shared" si="54"/>
        <v>2</v>
      </c>
      <c r="W246">
        <f t="shared" si="55"/>
        <v>21</v>
      </c>
    </row>
    <row r="247" spans="1:23" x14ac:dyDescent="0.35">
      <c r="A247" s="82" t="s">
        <v>620</v>
      </c>
      <c r="B247" s="83"/>
      <c r="C247" s="83">
        <v>3.92</v>
      </c>
      <c r="D247" s="83">
        <v>1</v>
      </c>
      <c r="E247" s="87">
        <v>0.06</v>
      </c>
      <c r="F247" s="87">
        <v>0.1</v>
      </c>
      <c r="G247" s="87">
        <v>0.01</v>
      </c>
      <c r="H247" s="87">
        <v>0.2</v>
      </c>
      <c r="I247">
        <f>IF(B247&gt;5.34,5,IF(B247=5.34,5,IF(3.34&lt;B247,4,IF(3&lt;B247,3,IF(B247=3,3,IF(B247&gt;1.34,2,1))))))</f>
        <v>1</v>
      </c>
      <c r="J247">
        <f t="shared" si="62"/>
        <v>2</v>
      </c>
      <c r="K247">
        <f>IF(C247&gt;4.1,5,IF(C247=4.1,5,IF(3.84&lt;C247,4,IF(C247=3.84,4,IF(3.67&lt;C247,3,IF(C247=3.67,3,IF(3.29&lt;C247,2,IF(C247=3.29,2,1))))))))</f>
        <v>4</v>
      </c>
      <c r="L247">
        <f t="shared" si="63"/>
        <v>8</v>
      </c>
      <c r="M247" s="83">
        <v>1</v>
      </c>
      <c r="N247">
        <f t="shared" si="50"/>
        <v>3</v>
      </c>
      <c r="O247">
        <f>IF(E247&gt;0.5,5,IF(E247=0.5,5,IF(0.4&lt;E247,4,IF(E247=0.4,4,IF(0.17&lt;E247,3,IF(E247=0.17,3,IF(0.1&lt;E247,2,IF(E247=0.1,2,1))))))))</f>
        <v>1</v>
      </c>
      <c r="P247">
        <f t="shared" si="51"/>
        <v>0.5</v>
      </c>
      <c r="Q247">
        <f>IF(F247&gt;0.35,5,IF(F247=0.35,5,IF(0.18&lt;F247,4,IF(F247=0.18,4,IF(0.08&lt;F247,3,IF(F247=0.08,3,IF(0.04&lt;F247,2,IF(F247=0.04,2,1))))))))</f>
        <v>3</v>
      </c>
      <c r="R247">
        <f t="shared" si="52"/>
        <v>1.5</v>
      </c>
      <c r="S247">
        <f>IF(G247&gt;0.5,5,IF(G247=0.5,5,IF(0.25&lt;G247,4,IF(G247=0.25,4,IF(0.09&lt;G247,3,IF(G247=0.09,3,IF(0.03&lt;G247,2,IF(G247=0.03,2,1))))))))</f>
        <v>1</v>
      </c>
      <c r="T247">
        <f t="shared" si="53"/>
        <v>0.5</v>
      </c>
      <c r="U247">
        <f>IF(H247&gt;0.25,5,IF(H247=0.25,5,IF(0.09&lt;H247,4,IF(H247=0.09,4,IF(0.06&lt;H247,3,IF(H247=0.06,3,IF(0.02&lt;H247,2,IF(H247=0.02,2,1))))))))</f>
        <v>4</v>
      </c>
      <c r="V247">
        <f t="shared" si="54"/>
        <v>2</v>
      </c>
      <c r="W247">
        <f t="shared" si="55"/>
        <v>17.5</v>
      </c>
    </row>
    <row r="248" spans="1:23" x14ac:dyDescent="0.35">
      <c r="A248" s="81" t="s">
        <v>463</v>
      </c>
      <c r="B248" s="83">
        <v>2</v>
      </c>
      <c r="C248" s="83">
        <v>3.43</v>
      </c>
      <c r="D248" s="83">
        <v>0</v>
      </c>
      <c r="E248" s="87">
        <v>0.1</v>
      </c>
      <c r="F248" s="87">
        <v>0.02</v>
      </c>
      <c r="G248" s="87">
        <v>0.01</v>
      </c>
      <c r="H248" s="87">
        <v>0.2</v>
      </c>
      <c r="M248" s="86"/>
    </row>
    <row r="249" spans="1:23" x14ac:dyDescent="0.35">
      <c r="A249" s="82" t="s">
        <v>611</v>
      </c>
      <c r="B249" s="83">
        <v>2</v>
      </c>
      <c r="C249" s="83">
        <v>3.43</v>
      </c>
      <c r="D249" s="83">
        <v>0</v>
      </c>
      <c r="E249" s="87">
        <v>0.1</v>
      </c>
      <c r="F249" s="87">
        <v>0.02</v>
      </c>
      <c r="G249" s="87">
        <v>0.01</v>
      </c>
      <c r="H249" s="87">
        <v>0.2</v>
      </c>
      <c r="I249">
        <f>IF(B249&gt;5.34,5,IF(B249=5.34,5,IF(3.34&lt;B249,4,IF(3&lt;B249,3,IF(B249=3,3,IF(B249&gt;1.34,2,1))))))</f>
        <v>2</v>
      </c>
      <c r="J249">
        <f>I249*2</f>
        <v>4</v>
      </c>
      <c r="K249">
        <f>IF(C249&gt;4.1,5,IF(C249=4.1,5,IF(3.84&lt;C249,4,IF(C249=3.84,4,IF(3.67&lt;C249,3,IF(C249=3.67,3,IF(3.29&lt;C249,2,IF(C249=3.29,2,1))))))))</f>
        <v>2</v>
      </c>
      <c r="L249">
        <f>K249*2</f>
        <v>4</v>
      </c>
      <c r="M249" s="83">
        <v>0</v>
      </c>
      <c r="N249">
        <f t="shared" si="50"/>
        <v>0</v>
      </c>
      <c r="O249">
        <f>IF(E249&gt;0.5,5,IF(E249=0.5,5,IF(0.4&lt;E249,4,IF(E249=0.4,4,IF(0.17&lt;E249,3,IF(E249=0.17,3,IF(0.1&lt;E249,2,IF(E249=0.1,2,1))))))))</f>
        <v>2</v>
      </c>
      <c r="P249">
        <f t="shared" si="51"/>
        <v>1</v>
      </c>
      <c r="Q249">
        <f>IF(F249&gt;0.35,5,IF(F249=0.35,5,IF(0.18&lt;F249,4,IF(F249=0.18,4,IF(0.08&lt;F249,3,IF(F249=0.08,3,IF(0.04&lt;F249,2,IF(F249=0.04,2,1))))))))</f>
        <v>1</v>
      </c>
      <c r="R249">
        <f t="shared" si="52"/>
        <v>0.5</v>
      </c>
      <c r="S249">
        <f>IF(G249&gt;0.5,5,IF(G249=0.5,5,IF(0.25&lt;G249,4,IF(G249=0.25,4,IF(0.09&lt;G249,3,IF(G249=0.09,3,IF(0.03&lt;G249,2,IF(G249=0.03,2,1))))))))</f>
        <v>1</v>
      </c>
      <c r="T249">
        <f t="shared" si="53"/>
        <v>0.5</v>
      </c>
      <c r="U249">
        <f>IF(H249&gt;0.25,5,IF(H249=0.25,5,IF(0.09&lt;H249,4,IF(H249=0.09,4,IF(0.06&lt;H249,3,IF(H249=0.06,3,IF(0.02&lt;H249,2,IF(H249=0.02,2,1))))))))</f>
        <v>4</v>
      </c>
      <c r="V249">
        <f t="shared" si="54"/>
        <v>2</v>
      </c>
      <c r="W249">
        <f t="shared" si="55"/>
        <v>12</v>
      </c>
    </row>
    <row r="250" spans="1:23" x14ac:dyDescent="0.35">
      <c r="A250" s="30" t="s">
        <v>491</v>
      </c>
      <c r="B250" s="83">
        <v>3.8</v>
      </c>
      <c r="C250" s="83">
        <v>7.3</v>
      </c>
      <c r="D250" s="83">
        <v>4</v>
      </c>
      <c r="E250" s="87">
        <v>0.18</v>
      </c>
      <c r="F250" s="87">
        <v>0.57999999999999996</v>
      </c>
      <c r="M250" s="85"/>
    </row>
    <row r="251" spans="1:23" x14ac:dyDescent="0.35">
      <c r="A251" s="81" t="s">
        <v>497</v>
      </c>
      <c r="B251" s="83"/>
      <c r="C251" s="83">
        <v>3.5</v>
      </c>
      <c r="D251" s="83">
        <v>0</v>
      </c>
      <c r="E251" s="87">
        <v>0.1</v>
      </c>
      <c r="F251" s="87">
        <v>0.08</v>
      </c>
      <c r="M251" s="86"/>
    </row>
    <row r="252" spans="1:23" x14ac:dyDescent="0.35">
      <c r="A252" s="82" t="s">
        <v>617</v>
      </c>
      <c r="B252" s="83"/>
      <c r="C252" s="83">
        <v>3.5</v>
      </c>
      <c r="D252" s="83">
        <v>0</v>
      </c>
      <c r="E252" s="87">
        <v>0.1</v>
      </c>
      <c r="F252" s="87">
        <v>0.08</v>
      </c>
      <c r="I252">
        <f>IF(B252&gt;5.34,5,IF(B252=5.34,5,IF(3.34&lt;B252,4,IF(3&lt;B252,3,IF(B252=3,3,IF(B252&gt;1.34,2,1))))))</f>
        <v>1</v>
      </c>
      <c r="J252">
        <f>I252*2</f>
        <v>2</v>
      </c>
      <c r="K252">
        <f>IF(C252&gt;4.1,5,IF(C252=4.1,5,IF(3.84&lt;C252,4,IF(C252=3.84,4,IF(3.67&lt;C252,3,IF(C252=3.67,3,IF(3.29&lt;C252,2,IF(C252=3.29,2,1))))))))</f>
        <v>2</v>
      </c>
      <c r="L252">
        <f>K252*2</f>
        <v>4</v>
      </c>
      <c r="M252" s="83">
        <v>0</v>
      </c>
      <c r="N252">
        <f t="shared" si="50"/>
        <v>0</v>
      </c>
      <c r="O252">
        <f>IF(E252&gt;0.5,5,IF(E252=0.5,5,IF(0.4&lt;E252,4,IF(E252=0.4,4,IF(0.17&lt;E252,3,IF(E252=0.17,3,IF(0.1&lt;E252,2,IF(E252=0.1,2,1))))))))</f>
        <v>2</v>
      </c>
      <c r="P252">
        <f t="shared" si="51"/>
        <v>1</v>
      </c>
      <c r="Q252">
        <f>IF(F252&gt;0.35,5,IF(F252=0.35,5,IF(0.18&lt;F252,4,IF(F252=0.18,4,IF(0.08&lt;F252,3,IF(F252=0.08,3,IF(0.04&lt;F252,2,IF(F252=0.04,2,1))))))))</f>
        <v>3</v>
      </c>
      <c r="R252">
        <f t="shared" si="52"/>
        <v>1.5</v>
      </c>
      <c r="S252">
        <f>IF(G252&gt;0.5,5,IF(G252=0.5,5,IF(0.25&lt;G252,4,IF(G252=0.25,4,IF(0.09&lt;G252,3,IF(G252=0.09,3,IF(0.03&lt;G252,2,IF(G252=0.03,2,1))))))))</f>
        <v>1</v>
      </c>
      <c r="T252">
        <f t="shared" si="53"/>
        <v>0.5</v>
      </c>
      <c r="U252">
        <f>IF(H252&gt;0.25,5,IF(H252=0.25,5,IF(0.09&lt;H252,4,IF(H252=0.09,4,IF(0.06&lt;H252,3,IF(H252=0.06,3,IF(0.02&lt;H252,2,IF(H252=0.02,2,1))))))))</f>
        <v>1</v>
      </c>
      <c r="V252">
        <f t="shared" si="54"/>
        <v>0.5</v>
      </c>
      <c r="W252">
        <f t="shared" si="55"/>
        <v>9.5</v>
      </c>
    </row>
    <row r="253" spans="1:23" x14ac:dyDescent="0.35">
      <c r="A253" s="81" t="s">
        <v>499</v>
      </c>
      <c r="B253" s="83">
        <v>3.8</v>
      </c>
      <c r="C253" s="83">
        <v>3.8</v>
      </c>
      <c r="D253" s="83">
        <v>4</v>
      </c>
      <c r="E253" s="87">
        <v>0.08</v>
      </c>
      <c r="F253" s="87">
        <v>0.5</v>
      </c>
      <c r="M253" s="86"/>
    </row>
    <row r="254" spans="1:23" x14ac:dyDescent="0.35">
      <c r="A254" s="82" t="s">
        <v>610</v>
      </c>
      <c r="B254" s="83">
        <v>3.8</v>
      </c>
      <c r="C254" s="83">
        <v>3.8</v>
      </c>
      <c r="D254" s="83">
        <v>4</v>
      </c>
      <c r="E254" s="87">
        <v>0.08</v>
      </c>
      <c r="F254" s="87">
        <v>0.5</v>
      </c>
      <c r="I254">
        <f>IF(B254&gt;5.34,5,IF(B254=5.34,5,IF(3.34&lt;B254,4,IF(3&lt;B254,3,IF(B254=3,3,IF(B254&gt;1.34,2,1))))))</f>
        <v>4</v>
      </c>
      <c r="J254">
        <f>I254*2</f>
        <v>8</v>
      </c>
      <c r="K254">
        <f>IF(C254&gt;4.1,5,IF(C254=4.1,5,IF(3.84&lt;C254,4,IF(C254=3.84,4,IF(3.67&lt;C254,3,IF(C254=3.67,3,IF(3.29&lt;C254,2,IF(C254=3.29,2,1))))))))</f>
        <v>3</v>
      </c>
      <c r="L254">
        <f>K254*2</f>
        <v>6</v>
      </c>
      <c r="M254" s="83">
        <v>4</v>
      </c>
      <c r="N254">
        <f t="shared" si="50"/>
        <v>12</v>
      </c>
      <c r="O254">
        <f>IF(E254&gt;0.5,5,IF(E254=0.5,5,IF(0.4&lt;E254,4,IF(E254=0.4,4,IF(0.17&lt;E254,3,IF(E254=0.17,3,IF(0.1&lt;E254,2,IF(E254=0.1,2,1))))))))</f>
        <v>1</v>
      </c>
      <c r="P254">
        <f t="shared" si="51"/>
        <v>0.5</v>
      </c>
      <c r="Q254">
        <f>IF(F254&gt;0.35,5,IF(F254=0.35,5,IF(0.18&lt;F254,4,IF(F254=0.18,4,IF(0.08&lt;F254,3,IF(F254=0.08,3,IF(0.04&lt;F254,2,IF(F254=0.04,2,1))))))))</f>
        <v>5</v>
      </c>
      <c r="R254">
        <f t="shared" si="52"/>
        <v>2.5</v>
      </c>
      <c r="S254">
        <f>IF(G254&gt;0.5,5,IF(G254=0.5,5,IF(0.25&lt;G254,4,IF(G254=0.25,4,IF(0.09&lt;G254,3,IF(G254=0.09,3,IF(0.03&lt;G254,2,IF(G254=0.03,2,1))))))))</f>
        <v>1</v>
      </c>
      <c r="T254">
        <f t="shared" si="53"/>
        <v>0.5</v>
      </c>
      <c r="U254">
        <f>IF(H254&gt;0.25,5,IF(H254=0.25,5,IF(0.09&lt;H254,4,IF(H254=0.09,4,IF(0.06&lt;H254,3,IF(H254=0.06,3,IF(0.02&lt;H254,2,IF(H254=0.02,2,1))))))))</f>
        <v>1</v>
      </c>
      <c r="V254">
        <f t="shared" si="54"/>
        <v>0.5</v>
      </c>
      <c r="W254">
        <f t="shared" si="55"/>
        <v>30</v>
      </c>
    </row>
    <row r="255" spans="1:23" x14ac:dyDescent="0.35">
      <c r="A255" s="30" t="s">
        <v>464</v>
      </c>
      <c r="B255" s="83">
        <v>24.57</v>
      </c>
      <c r="C255" s="83">
        <v>23.5</v>
      </c>
      <c r="D255" s="83">
        <v>21</v>
      </c>
      <c r="E255" s="87">
        <v>1.9300000000000002</v>
      </c>
      <c r="F255" s="87">
        <v>0.60000000000000009</v>
      </c>
      <c r="G255" s="87">
        <v>0.86999999999999988</v>
      </c>
      <c r="H255" s="87">
        <v>0.45000000000000007</v>
      </c>
      <c r="M255" s="85"/>
    </row>
    <row r="256" spans="1:23" x14ac:dyDescent="0.35">
      <c r="A256" s="81" t="s">
        <v>465</v>
      </c>
      <c r="B256" s="83">
        <v>3.67</v>
      </c>
      <c r="C256" s="83">
        <v>3.6</v>
      </c>
      <c r="D256" s="83">
        <v>3</v>
      </c>
      <c r="E256" s="87">
        <v>0.28000000000000003</v>
      </c>
      <c r="F256" s="87">
        <v>0.03</v>
      </c>
      <c r="G256" s="87">
        <v>0.2</v>
      </c>
      <c r="H256" s="87">
        <v>0.02</v>
      </c>
      <c r="M256" s="86"/>
    </row>
    <row r="257" spans="1:23" x14ac:dyDescent="0.35">
      <c r="A257" s="82" t="s">
        <v>619</v>
      </c>
      <c r="B257" s="83">
        <v>3.67</v>
      </c>
      <c r="C257" s="83">
        <v>3.6</v>
      </c>
      <c r="D257" s="83">
        <v>3</v>
      </c>
      <c r="E257" s="87">
        <v>0.28000000000000003</v>
      </c>
      <c r="F257" s="87">
        <v>0.03</v>
      </c>
      <c r="G257" s="87">
        <v>0.2</v>
      </c>
      <c r="H257" s="87">
        <v>0.02</v>
      </c>
      <c r="I257">
        <f>IF(B257&gt;5.34,5,IF(B257=5.34,5,IF(3.34&lt;B257,4,IF(3&lt;B257,3,IF(B257=3,3,IF(B257&gt;1.34,2,1))))))</f>
        <v>4</v>
      </c>
      <c r="J257">
        <f>I257*2</f>
        <v>8</v>
      </c>
      <c r="K257">
        <f>IF(C257&gt;4.1,5,IF(C257=4.1,5,IF(3.84&lt;C257,4,IF(C257=3.84,4,IF(3.67&lt;C257,3,IF(C257=3.67,3,IF(3.29&lt;C257,2,IF(C257=3.29,2,1))))))))</f>
        <v>2</v>
      </c>
      <c r="L257">
        <f>K257*2</f>
        <v>4</v>
      </c>
      <c r="M257" s="83">
        <v>3</v>
      </c>
      <c r="N257">
        <f t="shared" si="50"/>
        <v>9</v>
      </c>
      <c r="O257">
        <f>IF(E257&gt;0.5,5,IF(E257=0.5,5,IF(0.4&lt;E257,4,IF(E257=0.4,4,IF(0.17&lt;E257,3,IF(E257=0.17,3,IF(0.1&lt;E257,2,IF(E257=0.1,2,1))))))))</f>
        <v>3</v>
      </c>
      <c r="P257">
        <f t="shared" si="51"/>
        <v>1.5</v>
      </c>
      <c r="Q257">
        <f>IF(F257&gt;0.35,5,IF(F257=0.35,5,IF(0.18&lt;F257,4,IF(F257=0.18,4,IF(0.08&lt;F257,3,IF(F257=0.08,3,IF(0.04&lt;F257,2,IF(F257=0.04,2,1))))))))</f>
        <v>1</v>
      </c>
      <c r="R257">
        <f t="shared" si="52"/>
        <v>0.5</v>
      </c>
      <c r="S257">
        <f>IF(G257&gt;0.5,5,IF(G257=0.5,5,IF(0.25&lt;G257,4,IF(G257=0.25,4,IF(0.09&lt;G257,3,IF(G257=0.09,3,IF(0.03&lt;G257,2,IF(G257=0.03,2,1))))))))</f>
        <v>3</v>
      </c>
      <c r="T257">
        <f t="shared" si="53"/>
        <v>1.5</v>
      </c>
      <c r="U257">
        <f>IF(H257&gt;0.25,5,IF(H257=0.25,5,IF(0.09&lt;H257,4,IF(H257=0.09,4,IF(0.06&lt;H257,3,IF(H257=0.06,3,IF(0.02&lt;H257,2,IF(H257=0.02,2,1))))))))</f>
        <v>2</v>
      </c>
      <c r="V257">
        <f t="shared" si="54"/>
        <v>1</v>
      </c>
      <c r="W257">
        <f t="shared" si="55"/>
        <v>25.5</v>
      </c>
    </row>
    <row r="258" spans="1:23" x14ac:dyDescent="0.35">
      <c r="A258" s="81" t="s">
        <v>466</v>
      </c>
      <c r="B258" s="83">
        <v>3.9</v>
      </c>
      <c r="C258" s="83">
        <v>3.74</v>
      </c>
      <c r="D258" s="83">
        <v>2</v>
      </c>
      <c r="E258" s="87">
        <v>0.2</v>
      </c>
      <c r="F258" s="87">
        <v>0.1</v>
      </c>
      <c r="G258" s="87">
        <v>0.01</v>
      </c>
      <c r="H258" s="87">
        <v>0.01</v>
      </c>
      <c r="M258" s="86"/>
    </row>
    <row r="259" spans="1:23" x14ac:dyDescent="0.35">
      <c r="A259" s="82" t="s">
        <v>620</v>
      </c>
      <c r="B259" s="83">
        <v>3.9</v>
      </c>
      <c r="C259" s="83">
        <v>3.74</v>
      </c>
      <c r="D259" s="83">
        <v>2</v>
      </c>
      <c r="E259" s="87">
        <v>0.2</v>
      </c>
      <c r="F259" s="87">
        <v>0.1</v>
      </c>
      <c r="G259" s="87">
        <v>0.01</v>
      </c>
      <c r="H259" s="87">
        <v>0.01</v>
      </c>
      <c r="I259">
        <f>IF(B259&gt;5.34,5,IF(B259=5.34,5,IF(3.34&lt;B259,4,IF(3&lt;B259,3,IF(B259=3,3,IF(B259&gt;1.34,2,1))))))</f>
        <v>4</v>
      </c>
      <c r="J259">
        <f>I259*2</f>
        <v>8</v>
      </c>
      <c r="K259">
        <f>IF(C259&gt;4.1,5,IF(C259=4.1,5,IF(3.84&lt;C259,4,IF(C259=3.84,4,IF(3.67&lt;C259,3,IF(C259=3.67,3,IF(3.29&lt;C259,2,IF(C259=3.29,2,1))))))))</f>
        <v>3</v>
      </c>
      <c r="L259">
        <f>K259*2</f>
        <v>6</v>
      </c>
      <c r="M259" s="83">
        <v>2</v>
      </c>
      <c r="N259">
        <f t="shared" si="50"/>
        <v>6</v>
      </c>
      <c r="O259">
        <f>IF(E259&gt;0.5,5,IF(E259=0.5,5,IF(0.4&lt;E259,4,IF(E259=0.4,4,IF(0.17&lt;E259,3,IF(E259=0.17,3,IF(0.1&lt;E259,2,IF(E259=0.1,2,1))))))))</f>
        <v>3</v>
      </c>
      <c r="P259">
        <f t="shared" si="51"/>
        <v>1.5</v>
      </c>
      <c r="Q259">
        <f>IF(F259&gt;0.35,5,IF(F259=0.35,5,IF(0.18&lt;F259,4,IF(F259=0.18,4,IF(0.08&lt;F259,3,IF(F259=0.08,3,IF(0.04&lt;F259,2,IF(F259=0.04,2,1))))))))</f>
        <v>3</v>
      </c>
      <c r="R259">
        <f t="shared" si="52"/>
        <v>1.5</v>
      </c>
      <c r="S259">
        <f>IF(G259&gt;0.5,5,IF(G259=0.5,5,IF(0.25&lt;G259,4,IF(G259=0.25,4,IF(0.09&lt;G259,3,IF(G259=0.09,3,IF(0.03&lt;G259,2,IF(G259=0.03,2,1))))))))</f>
        <v>1</v>
      </c>
      <c r="T259">
        <f t="shared" si="53"/>
        <v>0.5</v>
      </c>
      <c r="U259">
        <f>IF(H259&gt;0.25,5,IF(H259=0.25,5,IF(0.09&lt;H259,4,IF(H259=0.09,4,IF(0.06&lt;H259,3,IF(H259=0.06,3,IF(0.02&lt;H259,2,IF(H259=0.02,2,1))))))))</f>
        <v>1</v>
      </c>
      <c r="V259">
        <f t="shared" si="54"/>
        <v>0.5</v>
      </c>
      <c r="W259">
        <f t="shared" si="55"/>
        <v>24</v>
      </c>
    </row>
    <row r="260" spans="1:23" x14ac:dyDescent="0.35">
      <c r="A260" s="81" t="s">
        <v>467</v>
      </c>
      <c r="B260" s="83">
        <v>10.100000000000001</v>
      </c>
      <c r="C260" s="83">
        <v>8.3999999999999986</v>
      </c>
      <c r="D260" s="83">
        <v>10</v>
      </c>
      <c r="E260" s="87">
        <v>0.8</v>
      </c>
      <c r="F260" s="87">
        <v>0.2</v>
      </c>
      <c r="G260" s="87">
        <v>0.25</v>
      </c>
      <c r="H260" s="87">
        <v>0.30000000000000004</v>
      </c>
      <c r="M260" s="86"/>
    </row>
    <row r="261" spans="1:23" x14ac:dyDescent="0.35">
      <c r="A261" s="82" t="s">
        <v>610</v>
      </c>
      <c r="B261" s="83">
        <v>3.7</v>
      </c>
      <c r="C261" s="83">
        <v>4.3</v>
      </c>
      <c r="D261" s="83">
        <v>5</v>
      </c>
      <c r="E261" s="87">
        <v>0.5</v>
      </c>
      <c r="F261" s="87">
        <v>0.1</v>
      </c>
      <c r="G261" s="87">
        <v>0.15</v>
      </c>
      <c r="H261" s="87">
        <v>0.1</v>
      </c>
      <c r="I261">
        <f>IF(B261&gt;5.34,5,IF(B261=5.34,5,IF(3.34&lt;B261,4,IF(3&lt;B261,3,IF(B261=3,3,IF(B261&gt;1.34,2,1))))))</f>
        <v>4</v>
      </c>
      <c r="J261">
        <f t="shared" ref="J261:J262" si="64">I261*2</f>
        <v>8</v>
      </c>
      <c r="K261">
        <f>IF(C261&gt;4.1,5,IF(C261=4.1,5,IF(3.84&lt;C261,4,IF(C261=3.84,4,IF(3.67&lt;C261,3,IF(C261=3.67,3,IF(3.29&lt;C261,2,IF(C261=3.29,2,1))))))))</f>
        <v>5</v>
      </c>
      <c r="L261">
        <f t="shared" ref="L261:L262" si="65">K261*2</f>
        <v>10</v>
      </c>
      <c r="M261" s="83">
        <v>5</v>
      </c>
      <c r="N261">
        <f t="shared" si="50"/>
        <v>15</v>
      </c>
      <c r="O261">
        <f>IF(E261&gt;0.5,5,IF(E261=0.5,5,IF(0.4&lt;E261,4,IF(E261=0.4,4,IF(0.17&lt;E261,3,IF(E261=0.17,3,IF(0.1&lt;E261,2,IF(E261=0.1,2,1))))))))</f>
        <v>5</v>
      </c>
      <c r="P261">
        <f t="shared" si="51"/>
        <v>2.5</v>
      </c>
      <c r="Q261">
        <f>IF(F261&gt;0.35,5,IF(F261=0.35,5,IF(0.18&lt;F261,4,IF(F261=0.18,4,IF(0.08&lt;F261,3,IF(F261=0.08,3,IF(0.04&lt;F261,2,IF(F261=0.04,2,1))))))))</f>
        <v>3</v>
      </c>
      <c r="R261">
        <f t="shared" si="52"/>
        <v>1.5</v>
      </c>
      <c r="S261">
        <f>IF(G261&gt;0.5,5,IF(G261=0.5,5,IF(0.25&lt;G261,4,IF(G261=0.25,4,IF(0.09&lt;G261,3,IF(G261=0.09,3,IF(0.03&lt;G261,2,IF(G261=0.03,2,1))))))))</f>
        <v>3</v>
      </c>
      <c r="T261">
        <f t="shared" si="53"/>
        <v>1.5</v>
      </c>
      <c r="U261">
        <f>IF(H261&gt;0.25,5,IF(H261=0.25,5,IF(0.09&lt;H261,4,IF(H261=0.09,4,IF(0.06&lt;H261,3,IF(H261=0.06,3,IF(0.02&lt;H261,2,IF(H261=0.02,2,1))))))))</f>
        <v>4</v>
      </c>
      <c r="V261">
        <f t="shared" si="54"/>
        <v>2</v>
      </c>
      <c r="W261">
        <f t="shared" si="55"/>
        <v>40.5</v>
      </c>
    </row>
    <row r="262" spans="1:23" x14ac:dyDescent="0.35">
      <c r="A262" s="82" t="s">
        <v>611</v>
      </c>
      <c r="B262" s="83">
        <v>6.4</v>
      </c>
      <c r="C262" s="83">
        <v>4.0999999999999996</v>
      </c>
      <c r="D262" s="83">
        <v>5</v>
      </c>
      <c r="E262" s="87">
        <v>0.3</v>
      </c>
      <c r="F262" s="87">
        <v>0.1</v>
      </c>
      <c r="G262" s="87">
        <v>0.1</v>
      </c>
      <c r="H262" s="87">
        <v>0.2</v>
      </c>
      <c r="I262">
        <f>IF(B262&gt;5.34,5,IF(B262=5.34,5,IF(3.34&lt;B262,4,IF(3&lt;B262,3,IF(B262=3,3,IF(B262&gt;1.34,2,1))))))</f>
        <v>5</v>
      </c>
      <c r="J262">
        <f t="shared" si="64"/>
        <v>10</v>
      </c>
      <c r="K262">
        <f>IF(C262&gt;4.1,5,IF(C262=4.1,5,IF(3.84&lt;C262,4,IF(C262=3.84,4,IF(3.67&lt;C262,3,IF(C262=3.67,3,IF(3.29&lt;C262,2,IF(C262=3.29,2,1))))))))</f>
        <v>5</v>
      </c>
      <c r="L262">
        <f t="shared" si="65"/>
        <v>10</v>
      </c>
      <c r="M262" s="83">
        <v>5</v>
      </c>
      <c r="N262">
        <f t="shared" si="50"/>
        <v>15</v>
      </c>
      <c r="O262">
        <f>IF(E262&gt;0.5,5,IF(E262=0.5,5,IF(0.4&lt;E262,4,IF(E262=0.4,4,IF(0.17&lt;E262,3,IF(E262=0.17,3,IF(0.1&lt;E262,2,IF(E262=0.1,2,1))))))))</f>
        <v>3</v>
      </c>
      <c r="P262">
        <f t="shared" si="51"/>
        <v>1.5</v>
      </c>
      <c r="Q262">
        <f>IF(F262&gt;0.35,5,IF(F262=0.35,5,IF(0.18&lt;F262,4,IF(F262=0.18,4,IF(0.08&lt;F262,3,IF(F262=0.08,3,IF(0.04&lt;F262,2,IF(F262=0.04,2,1))))))))</f>
        <v>3</v>
      </c>
      <c r="R262">
        <f t="shared" si="52"/>
        <v>1.5</v>
      </c>
      <c r="S262">
        <f>IF(G262&gt;0.5,5,IF(G262=0.5,5,IF(0.25&lt;G262,4,IF(G262=0.25,4,IF(0.09&lt;G262,3,IF(G262=0.09,3,IF(0.03&lt;G262,2,IF(G262=0.03,2,1))))))))</f>
        <v>3</v>
      </c>
      <c r="T262">
        <f t="shared" si="53"/>
        <v>1.5</v>
      </c>
      <c r="U262">
        <f>IF(H262&gt;0.25,5,IF(H262=0.25,5,IF(0.09&lt;H262,4,IF(H262=0.09,4,IF(0.06&lt;H262,3,IF(H262=0.06,3,IF(0.02&lt;H262,2,IF(H262=0.02,2,1))))))))</f>
        <v>4</v>
      </c>
      <c r="V262">
        <f t="shared" si="54"/>
        <v>2</v>
      </c>
      <c r="W262">
        <f t="shared" si="55"/>
        <v>41.5</v>
      </c>
    </row>
    <row r="263" spans="1:23" x14ac:dyDescent="0.35">
      <c r="A263" s="81" t="s">
        <v>468</v>
      </c>
      <c r="B263" s="83">
        <v>3.7</v>
      </c>
      <c r="C263" s="83">
        <v>3.78</v>
      </c>
      <c r="D263" s="83">
        <v>3</v>
      </c>
      <c r="E263" s="87">
        <v>0.3</v>
      </c>
      <c r="F263" s="87">
        <v>0.02</v>
      </c>
      <c r="G263" s="87">
        <v>0.11</v>
      </c>
      <c r="H263" s="87">
        <v>0.02</v>
      </c>
      <c r="M263" s="86"/>
    </row>
    <row r="264" spans="1:23" x14ac:dyDescent="0.35">
      <c r="A264" s="82" t="s">
        <v>612</v>
      </c>
      <c r="B264" s="83">
        <v>3.7</v>
      </c>
      <c r="C264" s="83">
        <v>3.78</v>
      </c>
      <c r="D264" s="83">
        <v>3</v>
      </c>
      <c r="E264" s="87">
        <v>0.3</v>
      </c>
      <c r="F264" s="87">
        <v>0.02</v>
      </c>
      <c r="G264" s="87">
        <v>0.11</v>
      </c>
      <c r="H264" s="87">
        <v>0.02</v>
      </c>
      <c r="I264">
        <f>IF(B264&gt;5.34,5,IF(B264=5.34,5,IF(3.34&lt;B264,4,IF(3&lt;B264,3,IF(B264=3,3,IF(B264&gt;1.34,2,1))))))</f>
        <v>4</v>
      </c>
      <c r="J264">
        <f>I264*2</f>
        <v>8</v>
      </c>
      <c r="K264">
        <f>IF(C264&gt;4.1,5,IF(C264=4.1,5,IF(3.84&lt;C264,4,IF(C264=3.84,4,IF(3.67&lt;C264,3,IF(C264=3.67,3,IF(3.29&lt;C264,2,IF(C264=3.29,2,1))))))))</f>
        <v>3</v>
      </c>
      <c r="L264">
        <f>K264*2</f>
        <v>6</v>
      </c>
      <c r="M264" s="83">
        <v>3</v>
      </c>
      <c r="N264">
        <f t="shared" ref="N264:N324" si="66">M264*3</f>
        <v>9</v>
      </c>
      <c r="O264">
        <f>IF(E264&gt;0.5,5,IF(E264=0.5,5,IF(0.4&lt;E264,4,IF(E264=0.4,4,IF(0.17&lt;E264,3,IF(E264=0.17,3,IF(0.1&lt;E264,2,IF(E264=0.1,2,1))))))))</f>
        <v>3</v>
      </c>
      <c r="P264">
        <f t="shared" ref="P264:P324" si="67">O264*0.5</f>
        <v>1.5</v>
      </c>
      <c r="Q264">
        <f>IF(F264&gt;0.35,5,IF(F264=0.35,5,IF(0.18&lt;F264,4,IF(F264=0.18,4,IF(0.08&lt;F264,3,IF(F264=0.08,3,IF(0.04&lt;F264,2,IF(F264=0.04,2,1))))))))</f>
        <v>1</v>
      </c>
      <c r="R264">
        <f t="shared" ref="R264:R324" si="68">Q264*0.5</f>
        <v>0.5</v>
      </c>
      <c r="S264">
        <f>IF(G264&gt;0.5,5,IF(G264=0.5,5,IF(0.25&lt;G264,4,IF(G264=0.25,4,IF(0.09&lt;G264,3,IF(G264=0.09,3,IF(0.03&lt;G264,2,IF(G264=0.03,2,1))))))))</f>
        <v>3</v>
      </c>
      <c r="T264">
        <f t="shared" ref="T264:T324" si="69">S264*0.5</f>
        <v>1.5</v>
      </c>
      <c r="U264">
        <f>IF(H264&gt;0.25,5,IF(H264=0.25,5,IF(0.09&lt;H264,4,IF(H264=0.09,4,IF(0.06&lt;H264,3,IF(H264=0.06,3,IF(0.02&lt;H264,2,IF(H264=0.02,2,1))))))))</f>
        <v>2</v>
      </c>
      <c r="V264">
        <f t="shared" ref="V264:V324" si="70">U264*0.5</f>
        <v>1</v>
      </c>
      <c r="W264">
        <f t="shared" ref="W264:W324" si="71">J264+L264+N264+P264+R264+T264+V264</f>
        <v>27.5</v>
      </c>
    </row>
    <row r="265" spans="1:23" x14ac:dyDescent="0.35">
      <c r="A265" s="81" t="s">
        <v>470</v>
      </c>
      <c r="B265" s="83">
        <v>3.2</v>
      </c>
      <c r="C265" s="83">
        <v>3.98</v>
      </c>
      <c r="D265" s="83">
        <v>3</v>
      </c>
      <c r="E265" s="87">
        <v>0.35</v>
      </c>
      <c r="F265" s="87">
        <v>0.25</v>
      </c>
      <c r="G265" s="87">
        <v>0.3</v>
      </c>
      <c r="H265" s="87">
        <v>0.1</v>
      </c>
      <c r="M265" s="86"/>
    </row>
    <row r="266" spans="1:23" x14ac:dyDescent="0.35">
      <c r="A266" s="82" t="s">
        <v>617</v>
      </c>
      <c r="B266" s="83">
        <v>3.2</v>
      </c>
      <c r="C266" s="83">
        <v>3.98</v>
      </c>
      <c r="D266" s="83">
        <v>3</v>
      </c>
      <c r="E266" s="87">
        <v>0.35</v>
      </c>
      <c r="F266" s="87">
        <v>0.25</v>
      </c>
      <c r="G266" s="87">
        <v>0.3</v>
      </c>
      <c r="H266" s="87">
        <v>0.1</v>
      </c>
      <c r="I266">
        <f>IF(B266&gt;5.34,5,IF(B266=5.34,5,IF(3.34&lt;B266,4,IF(3&lt;B266,3,IF(B266=3,3,IF(B266&gt;1.34,2,1))))))</f>
        <v>3</v>
      </c>
      <c r="J266">
        <f>I266*2</f>
        <v>6</v>
      </c>
      <c r="K266">
        <f>IF(C266&gt;4.1,5,IF(C266=4.1,5,IF(3.84&lt;C266,4,IF(C266=3.84,4,IF(3.67&lt;C266,3,IF(C266=3.67,3,IF(3.29&lt;C266,2,IF(C266=3.29,2,1))))))))</f>
        <v>4</v>
      </c>
      <c r="L266">
        <f>K266*2</f>
        <v>8</v>
      </c>
      <c r="M266" s="83">
        <v>3</v>
      </c>
      <c r="N266">
        <f t="shared" si="66"/>
        <v>9</v>
      </c>
      <c r="O266">
        <f>IF(E266&gt;0.5,5,IF(E266=0.5,5,IF(0.4&lt;E266,4,IF(E266=0.4,4,IF(0.17&lt;E266,3,IF(E266=0.17,3,IF(0.1&lt;E266,2,IF(E266=0.1,2,1))))))))</f>
        <v>3</v>
      </c>
      <c r="P266">
        <f t="shared" si="67"/>
        <v>1.5</v>
      </c>
      <c r="Q266">
        <f>IF(F266&gt;0.35,5,IF(F266=0.35,5,IF(0.18&lt;F266,4,IF(F266=0.18,4,IF(0.08&lt;F266,3,IF(F266=0.08,3,IF(0.04&lt;F266,2,IF(F266=0.04,2,1))))))))</f>
        <v>4</v>
      </c>
      <c r="R266">
        <f t="shared" si="68"/>
        <v>2</v>
      </c>
      <c r="S266">
        <f>IF(G266&gt;0.5,5,IF(G266=0.5,5,IF(0.25&lt;G266,4,IF(G266=0.25,4,IF(0.09&lt;G266,3,IF(G266=0.09,3,IF(0.03&lt;G266,2,IF(G266=0.03,2,1))))))))</f>
        <v>4</v>
      </c>
      <c r="T266">
        <f t="shared" si="69"/>
        <v>2</v>
      </c>
      <c r="U266">
        <f>IF(H266&gt;0.25,5,IF(H266=0.25,5,IF(0.09&lt;H266,4,IF(H266=0.09,4,IF(0.06&lt;H266,3,IF(H266=0.06,3,IF(0.02&lt;H266,2,IF(H266=0.02,2,1))))))))</f>
        <v>4</v>
      </c>
      <c r="V266">
        <f t="shared" si="70"/>
        <v>2</v>
      </c>
      <c r="W266">
        <f t="shared" si="71"/>
        <v>30.5</v>
      </c>
    </row>
    <row r="267" spans="1:23" x14ac:dyDescent="0.35">
      <c r="A267" s="30" t="s">
        <v>476</v>
      </c>
      <c r="B267" s="83"/>
      <c r="C267" s="83">
        <v>3.84</v>
      </c>
      <c r="D267" s="83">
        <v>0</v>
      </c>
      <c r="E267" s="87">
        <v>0.25</v>
      </c>
      <c r="F267" s="87">
        <v>0.15</v>
      </c>
      <c r="G267" s="87">
        <v>0.48</v>
      </c>
      <c r="H267" s="87">
        <v>0.46</v>
      </c>
      <c r="M267" s="85"/>
    </row>
    <row r="268" spans="1:23" x14ac:dyDescent="0.35">
      <c r="A268" s="81" t="s">
        <v>480</v>
      </c>
      <c r="B268" s="83"/>
      <c r="C268" s="83">
        <v>3.84</v>
      </c>
      <c r="D268" s="83">
        <v>0</v>
      </c>
      <c r="E268" s="87">
        <v>0.25</v>
      </c>
      <c r="F268" s="87">
        <v>0.15</v>
      </c>
      <c r="G268" s="87">
        <v>0.48</v>
      </c>
      <c r="H268" s="87">
        <v>0.46</v>
      </c>
      <c r="M268" s="86"/>
    </row>
    <row r="269" spans="1:23" x14ac:dyDescent="0.35">
      <c r="A269" s="82" t="s">
        <v>610</v>
      </c>
      <c r="B269" s="83"/>
      <c r="C269" s="83">
        <v>3.84</v>
      </c>
      <c r="D269" s="83">
        <v>0</v>
      </c>
      <c r="E269" s="87">
        <v>0.25</v>
      </c>
      <c r="F269" s="87">
        <v>0.15</v>
      </c>
      <c r="G269" s="87">
        <v>0.48</v>
      </c>
      <c r="H269" s="87">
        <v>0.46</v>
      </c>
      <c r="I269">
        <f>IF(B269&gt;5.34,5,IF(B269=5.34,5,IF(3.34&lt;B269,4,IF(3&lt;B269,3,IF(B269=3,3,IF(B269&gt;1.34,2,1))))))</f>
        <v>1</v>
      </c>
      <c r="J269">
        <f>I269*2</f>
        <v>2</v>
      </c>
      <c r="K269">
        <f>IF(C269&gt;4.1,5,IF(C269=4.1,5,IF(3.84&lt;C269,4,IF(C269=3.84,4,IF(3.67&lt;C269,3,IF(C269=3.67,3,IF(3.29&lt;C269,2,IF(C269=3.29,2,1))))))))</f>
        <v>4</v>
      </c>
      <c r="L269">
        <f>K269*2</f>
        <v>8</v>
      </c>
      <c r="M269" s="83">
        <v>0</v>
      </c>
      <c r="N269">
        <f t="shared" si="66"/>
        <v>0</v>
      </c>
      <c r="O269">
        <f>IF(E269&gt;0.5,5,IF(E269=0.5,5,IF(0.4&lt;E269,4,IF(E269=0.4,4,IF(0.17&lt;E269,3,IF(E269=0.17,3,IF(0.1&lt;E269,2,IF(E269=0.1,2,1))))))))</f>
        <v>3</v>
      </c>
      <c r="P269">
        <f t="shared" si="67"/>
        <v>1.5</v>
      </c>
      <c r="Q269">
        <f>IF(F269&gt;0.35,5,IF(F269=0.35,5,IF(0.18&lt;F269,4,IF(F269=0.18,4,IF(0.08&lt;F269,3,IF(F269=0.08,3,IF(0.04&lt;F269,2,IF(F269=0.04,2,1))))))))</f>
        <v>3</v>
      </c>
      <c r="R269">
        <f t="shared" si="68"/>
        <v>1.5</v>
      </c>
      <c r="S269">
        <f>IF(G269&gt;0.5,5,IF(G269=0.5,5,IF(0.25&lt;G269,4,IF(G269=0.25,4,IF(0.09&lt;G269,3,IF(G269=0.09,3,IF(0.03&lt;G269,2,IF(G269=0.03,2,1))))))))</f>
        <v>4</v>
      </c>
      <c r="T269">
        <f t="shared" si="69"/>
        <v>2</v>
      </c>
      <c r="U269">
        <f>IF(H269&gt;0.25,5,IF(H269=0.25,5,IF(0.09&lt;H269,4,IF(H269=0.09,4,IF(0.06&lt;H269,3,IF(H269=0.06,3,IF(0.02&lt;H269,2,IF(H269=0.02,2,1))))))))</f>
        <v>5</v>
      </c>
      <c r="V269">
        <f t="shared" si="70"/>
        <v>2.5</v>
      </c>
      <c r="W269">
        <f t="shared" si="71"/>
        <v>17.5</v>
      </c>
    </row>
    <row r="270" spans="1:23" x14ac:dyDescent="0.35">
      <c r="A270" s="30" t="s">
        <v>500</v>
      </c>
      <c r="B270" s="83">
        <v>6</v>
      </c>
      <c r="C270" s="83">
        <v>15.790000000000001</v>
      </c>
      <c r="D270" s="83">
        <v>6</v>
      </c>
      <c r="E270" s="87">
        <v>0.7</v>
      </c>
      <c r="F270" s="87">
        <v>0.9</v>
      </c>
      <c r="G270" s="87">
        <v>1</v>
      </c>
      <c r="H270" s="87">
        <v>0.5</v>
      </c>
      <c r="M270" s="85"/>
    </row>
    <row r="271" spans="1:23" x14ac:dyDescent="0.35">
      <c r="A271" s="81" t="s">
        <v>502</v>
      </c>
      <c r="B271" s="83">
        <v>2</v>
      </c>
      <c r="C271" s="83">
        <v>8.5300000000000011</v>
      </c>
      <c r="D271" s="83">
        <v>2</v>
      </c>
      <c r="E271" s="87">
        <v>0.2</v>
      </c>
      <c r="F271" s="87">
        <v>0.1</v>
      </c>
      <c r="G271" s="87">
        <v>0.7</v>
      </c>
      <c r="H271" s="87">
        <v>0.2</v>
      </c>
      <c r="M271" s="86"/>
    </row>
    <row r="272" spans="1:23" x14ac:dyDescent="0.35">
      <c r="A272" s="82" t="s">
        <v>64</v>
      </c>
      <c r="B272" s="83">
        <v>2</v>
      </c>
      <c r="C272" s="83">
        <v>3.67</v>
      </c>
      <c r="D272" s="83">
        <v>2</v>
      </c>
      <c r="E272" s="87">
        <v>0.2</v>
      </c>
      <c r="F272" s="87">
        <v>0.1</v>
      </c>
      <c r="G272" s="87">
        <v>0.7</v>
      </c>
      <c r="H272" s="87">
        <v>0.2</v>
      </c>
      <c r="I272">
        <f>IF(B272&gt;5.34,5,IF(B272=5.34,5,IF(3.34&lt;B272,4,IF(3&lt;B272,3,IF(B272=3,3,IF(B272&gt;1.34,2,1))))))</f>
        <v>2</v>
      </c>
      <c r="J272">
        <f t="shared" ref="J272:J273" si="72">I272*2</f>
        <v>4</v>
      </c>
      <c r="K272">
        <f>IF(C272&gt;4.1,5,IF(C272=4.1,5,IF(3.84&lt;C272,4,IF(C272=3.84,4,IF(3.67&lt;C272,3,IF(C272=3.67,3,IF(3.29&lt;C272,2,IF(C272=3.29,2,1))))))))</f>
        <v>3</v>
      </c>
      <c r="L272">
        <f t="shared" ref="L272:L273" si="73">K272*2</f>
        <v>6</v>
      </c>
      <c r="M272" s="83">
        <v>2</v>
      </c>
      <c r="N272">
        <f t="shared" si="66"/>
        <v>6</v>
      </c>
      <c r="O272">
        <f>IF(E272&gt;0.5,5,IF(E272=0.5,5,IF(0.4&lt;E272,4,IF(E272=0.4,4,IF(0.17&lt;E272,3,IF(E272=0.17,3,IF(0.1&lt;E272,2,IF(E272=0.1,2,1))))))))</f>
        <v>3</v>
      </c>
      <c r="P272">
        <f t="shared" si="67"/>
        <v>1.5</v>
      </c>
      <c r="Q272">
        <f>IF(F272&gt;0.35,5,IF(F272=0.35,5,IF(0.18&lt;F272,4,IF(F272=0.18,4,IF(0.08&lt;F272,3,IF(F272=0.08,3,IF(0.04&lt;F272,2,IF(F272=0.04,2,1))))))))</f>
        <v>3</v>
      </c>
      <c r="R272">
        <f t="shared" si="68"/>
        <v>1.5</v>
      </c>
      <c r="S272">
        <f>IF(G272&gt;0.5,5,IF(G272=0.5,5,IF(0.25&lt;G272,4,IF(G272=0.25,4,IF(0.09&lt;G272,3,IF(G272=0.09,3,IF(0.03&lt;G272,2,IF(G272=0.03,2,1))))))))</f>
        <v>5</v>
      </c>
      <c r="T272">
        <f t="shared" si="69"/>
        <v>2.5</v>
      </c>
      <c r="U272">
        <f>IF(H272&gt;0.25,5,IF(H272=0.25,5,IF(0.09&lt;H272,4,IF(H272=0.09,4,IF(0.06&lt;H272,3,IF(H272=0.06,3,IF(0.02&lt;H272,2,IF(H272=0.02,2,1))))))))</f>
        <v>4</v>
      </c>
      <c r="V272">
        <f t="shared" si="70"/>
        <v>2</v>
      </c>
      <c r="W272">
        <f t="shared" si="71"/>
        <v>23.5</v>
      </c>
    </row>
    <row r="273" spans="1:23" x14ac:dyDescent="0.35">
      <c r="A273" s="82" t="s">
        <v>613</v>
      </c>
      <c r="B273" s="83"/>
      <c r="C273" s="83">
        <v>4.8600000000000003</v>
      </c>
      <c r="D273" s="83">
        <v>0</v>
      </c>
      <c r="I273">
        <f>IF(B273&gt;5.34,5,IF(B273=5.34,5,IF(3.34&lt;B273,4,IF(3&lt;B273,3,IF(B273=3,3,IF(B273&gt;1.34,2,1))))))</f>
        <v>1</v>
      </c>
      <c r="J273">
        <f t="shared" si="72"/>
        <v>2</v>
      </c>
      <c r="K273">
        <f>IF(C273&gt;4.1,5,IF(C273=4.1,5,IF(3.84&lt;C273,4,IF(C273=3.84,4,IF(3.67&lt;C273,3,IF(C273=3.67,3,IF(3.29&lt;C273,2,IF(C273=3.29,2,1))))))))</f>
        <v>5</v>
      </c>
      <c r="L273">
        <f t="shared" si="73"/>
        <v>10</v>
      </c>
      <c r="M273" s="83">
        <v>0</v>
      </c>
      <c r="N273">
        <f t="shared" si="66"/>
        <v>0</v>
      </c>
      <c r="O273">
        <f>IF(E273&gt;0.5,5,IF(E273=0.5,5,IF(0.4&lt;E273,4,IF(E273=0.4,4,IF(0.17&lt;E273,3,IF(E273=0.17,3,IF(0.1&lt;E273,2,IF(E273=0.1,2,1))))))))</f>
        <v>1</v>
      </c>
      <c r="P273">
        <f t="shared" si="67"/>
        <v>0.5</v>
      </c>
      <c r="Q273">
        <f>IF(F273&gt;0.35,5,IF(F273=0.35,5,IF(0.18&lt;F273,4,IF(F273=0.18,4,IF(0.08&lt;F273,3,IF(F273=0.08,3,IF(0.04&lt;F273,2,IF(F273=0.04,2,1))))))))</f>
        <v>1</v>
      </c>
      <c r="R273">
        <f t="shared" si="68"/>
        <v>0.5</v>
      </c>
      <c r="S273">
        <f>IF(G273&gt;0.5,5,IF(G273=0.5,5,IF(0.25&lt;G273,4,IF(G273=0.25,4,IF(0.09&lt;G273,3,IF(G273=0.09,3,IF(0.03&lt;G273,2,IF(G273=0.03,2,1))))))))</f>
        <v>1</v>
      </c>
      <c r="T273">
        <f t="shared" si="69"/>
        <v>0.5</v>
      </c>
      <c r="U273">
        <f>IF(H273&gt;0.25,5,IF(H273=0.25,5,IF(0.09&lt;H273,4,IF(H273=0.09,4,IF(0.06&lt;H273,3,IF(H273=0.06,3,IF(0.02&lt;H273,2,IF(H273=0.02,2,1))))))))</f>
        <v>1</v>
      </c>
      <c r="V273">
        <f t="shared" si="70"/>
        <v>0.5</v>
      </c>
      <c r="W273">
        <f t="shared" si="71"/>
        <v>14</v>
      </c>
    </row>
    <row r="274" spans="1:23" x14ac:dyDescent="0.35">
      <c r="A274" s="81" t="s">
        <v>503</v>
      </c>
      <c r="B274" s="83">
        <v>2</v>
      </c>
      <c r="C274" s="83">
        <v>3.75</v>
      </c>
      <c r="D274" s="83">
        <v>2</v>
      </c>
      <c r="E274" s="87">
        <v>0.3</v>
      </c>
      <c r="F274" s="87">
        <v>0.4</v>
      </c>
      <c r="G274" s="87">
        <v>0.15</v>
      </c>
      <c r="H274" s="87">
        <v>0.15</v>
      </c>
      <c r="M274" s="86"/>
    </row>
    <row r="275" spans="1:23" x14ac:dyDescent="0.35">
      <c r="A275" s="82" t="s">
        <v>620</v>
      </c>
      <c r="B275" s="83">
        <v>2</v>
      </c>
      <c r="C275" s="83">
        <v>3.75</v>
      </c>
      <c r="D275" s="83">
        <v>2</v>
      </c>
      <c r="E275" s="87">
        <v>0.3</v>
      </c>
      <c r="F275" s="87">
        <v>0.4</v>
      </c>
      <c r="G275" s="87">
        <v>0.15</v>
      </c>
      <c r="H275" s="87">
        <v>0.15</v>
      </c>
      <c r="I275">
        <f>IF(B275&gt;5.34,5,IF(B275=5.34,5,IF(3.34&lt;B275,4,IF(3&lt;B275,3,IF(B275=3,3,IF(B275&gt;1.34,2,1))))))</f>
        <v>2</v>
      </c>
      <c r="J275">
        <f>I275*2</f>
        <v>4</v>
      </c>
      <c r="K275">
        <f>IF(C275&gt;4.1,5,IF(C275=4.1,5,IF(3.84&lt;C275,4,IF(C275=3.84,4,IF(3.67&lt;C275,3,IF(C275=3.67,3,IF(3.29&lt;C275,2,IF(C275=3.29,2,1))))))))</f>
        <v>3</v>
      </c>
      <c r="L275">
        <f>K275*2</f>
        <v>6</v>
      </c>
      <c r="M275" s="83">
        <v>2</v>
      </c>
      <c r="N275">
        <f t="shared" si="66"/>
        <v>6</v>
      </c>
      <c r="O275">
        <f>IF(E275&gt;0.5,5,IF(E275=0.5,5,IF(0.4&lt;E275,4,IF(E275=0.4,4,IF(0.17&lt;E275,3,IF(E275=0.17,3,IF(0.1&lt;E275,2,IF(E275=0.1,2,1))))))))</f>
        <v>3</v>
      </c>
      <c r="P275">
        <f t="shared" si="67"/>
        <v>1.5</v>
      </c>
      <c r="Q275">
        <f>IF(F275&gt;0.35,5,IF(F275=0.35,5,IF(0.18&lt;F275,4,IF(F275=0.18,4,IF(0.08&lt;F275,3,IF(F275=0.08,3,IF(0.04&lt;F275,2,IF(F275=0.04,2,1))))))))</f>
        <v>5</v>
      </c>
      <c r="R275">
        <f t="shared" si="68"/>
        <v>2.5</v>
      </c>
      <c r="S275">
        <f>IF(G275&gt;0.5,5,IF(G275=0.5,5,IF(0.25&lt;G275,4,IF(G275=0.25,4,IF(0.09&lt;G275,3,IF(G275=0.09,3,IF(0.03&lt;G275,2,IF(G275=0.03,2,1))))))))</f>
        <v>3</v>
      </c>
      <c r="T275">
        <f t="shared" si="69"/>
        <v>1.5</v>
      </c>
      <c r="U275">
        <f>IF(H275&gt;0.25,5,IF(H275=0.25,5,IF(0.09&lt;H275,4,IF(H275=0.09,4,IF(0.06&lt;H275,3,IF(H275=0.06,3,IF(0.02&lt;H275,2,IF(H275=0.02,2,1))))))))</f>
        <v>4</v>
      </c>
      <c r="V275">
        <f t="shared" si="70"/>
        <v>2</v>
      </c>
      <c r="W275">
        <f t="shared" si="71"/>
        <v>23.5</v>
      </c>
    </row>
    <row r="276" spans="1:23" x14ac:dyDescent="0.35">
      <c r="A276" s="81" t="s">
        <v>504</v>
      </c>
      <c r="B276" s="83">
        <v>2</v>
      </c>
      <c r="C276" s="83">
        <v>3.51</v>
      </c>
      <c r="D276" s="83">
        <v>2</v>
      </c>
      <c r="E276" s="87">
        <v>0.2</v>
      </c>
      <c r="F276" s="87">
        <v>0.4</v>
      </c>
      <c r="G276" s="87">
        <v>0.15</v>
      </c>
      <c r="H276" s="87">
        <v>0.15</v>
      </c>
      <c r="M276" s="86"/>
    </row>
    <row r="277" spans="1:23" x14ac:dyDescent="0.35">
      <c r="A277" s="82" t="s">
        <v>611</v>
      </c>
      <c r="B277" s="83">
        <v>2</v>
      </c>
      <c r="C277" s="83">
        <v>3.51</v>
      </c>
      <c r="D277" s="83">
        <v>2</v>
      </c>
      <c r="E277" s="87">
        <v>0.2</v>
      </c>
      <c r="F277" s="87">
        <v>0.4</v>
      </c>
      <c r="G277" s="87">
        <v>0.15</v>
      </c>
      <c r="H277" s="87">
        <v>0.15</v>
      </c>
      <c r="I277">
        <f>IF(B277&gt;5.34,5,IF(B277=5.34,5,IF(3.34&lt;B277,4,IF(3&lt;B277,3,IF(B277=3,3,IF(B277&gt;1.34,2,1))))))</f>
        <v>2</v>
      </c>
      <c r="J277">
        <f>I277*2</f>
        <v>4</v>
      </c>
      <c r="K277">
        <f>IF(C277&gt;4.1,5,IF(C277=4.1,5,IF(3.84&lt;C277,4,IF(C277=3.84,4,IF(3.67&lt;C277,3,IF(C277=3.67,3,IF(3.29&lt;C277,2,IF(C277=3.29,2,1))))))))</f>
        <v>2</v>
      </c>
      <c r="L277">
        <f>K277*2</f>
        <v>4</v>
      </c>
      <c r="M277" s="83">
        <v>2</v>
      </c>
      <c r="N277">
        <f t="shared" si="66"/>
        <v>6</v>
      </c>
      <c r="O277">
        <f>IF(E277&gt;0.5,5,IF(E277=0.5,5,IF(0.4&lt;E277,4,IF(E277=0.4,4,IF(0.17&lt;E277,3,IF(E277=0.17,3,IF(0.1&lt;E277,2,IF(E277=0.1,2,1))))))))</f>
        <v>3</v>
      </c>
      <c r="P277">
        <f t="shared" si="67"/>
        <v>1.5</v>
      </c>
      <c r="Q277">
        <f>IF(F277&gt;0.35,5,IF(F277=0.35,5,IF(0.18&lt;F277,4,IF(F277=0.18,4,IF(0.08&lt;F277,3,IF(F277=0.08,3,IF(0.04&lt;F277,2,IF(F277=0.04,2,1))))))))</f>
        <v>5</v>
      </c>
      <c r="R277">
        <f t="shared" si="68"/>
        <v>2.5</v>
      </c>
      <c r="S277">
        <f>IF(G277&gt;0.5,5,IF(G277=0.5,5,IF(0.25&lt;G277,4,IF(G277=0.25,4,IF(0.09&lt;G277,3,IF(G277=0.09,3,IF(0.03&lt;G277,2,IF(G277=0.03,2,1))))))))</f>
        <v>3</v>
      </c>
      <c r="T277">
        <f t="shared" si="69"/>
        <v>1.5</v>
      </c>
      <c r="U277">
        <f>IF(H277&gt;0.25,5,IF(H277=0.25,5,IF(0.09&lt;H277,4,IF(H277=0.09,4,IF(0.06&lt;H277,3,IF(H277=0.06,3,IF(0.02&lt;H277,2,IF(H277=0.02,2,1))))))))</f>
        <v>4</v>
      </c>
      <c r="V277">
        <f t="shared" si="70"/>
        <v>2</v>
      </c>
      <c r="W277">
        <f t="shared" si="71"/>
        <v>21.5</v>
      </c>
    </row>
    <row r="278" spans="1:23" x14ac:dyDescent="0.35">
      <c r="A278" s="30" t="s">
        <v>505</v>
      </c>
      <c r="B278" s="83"/>
      <c r="C278" s="83">
        <v>3.96</v>
      </c>
      <c r="D278" s="83">
        <v>3</v>
      </c>
      <c r="E278" s="87">
        <v>0.15</v>
      </c>
      <c r="F278" s="87">
        <v>0.25</v>
      </c>
      <c r="G278" s="87">
        <v>0.2</v>
      </c>
      <c r="H278" s="87">
        <v>0.2</v>
      </c>
      <c r="M278" s="85"/>
    </row>
    <row r="279" spans="1:23" x14ac:dyDescent="0.35">
      <c r="A279" s="81" t="s">
        <v>506</v>
      </c>
      <c r="B279" s="83"/>
      <c r="C279" s="83">
        <v>3.96</v>
      </c>
      <c r="D279" s="83">
        <v>3</v>
      </c>
      <c r="E279" s="87">
        <v>0.15</v>
      </c>
      <c r="F279" s="87">
        <v>0.25</v>
      </c>
      <c r="G279" s="87">
        <v>0.2</v>
      </c>
      <c r="H279" s="87">
        <v>0.2</v>
      </c>
      <c r="M279" s="86"/>
    </row>
    <row r="280" spans="1:23" x14ac:dyDescent="0.35">
      <c r="A280" s="82" t="s">
        <v>610</v>
      </c>
      <c r="B280" s="83"/>
      <c r="C280" s="83">
        <v>3.96</v>
      </c>
      <c r="D280" s="83">
        <v>3</v>
      </c>
      <c r="E280" s="87">
        <v>0.15</v>
      </c>
      <c r="F280" s="87">
        <v>0.25</v>
      </c>
      <c r="G280" s="87">
        <v>0.2</v>
      </c>
      <c r="H280" s="87">
        <v>0.2</v>
      </c>
      <c r="I280">
        <f>IF(B280&gt;5.34,5,IF(B280=5.34,5,IF(3.34&lt;B280,4,IF(3&lt;B280,3,IF(B280=3,3,IF(B280&gt;1.34,2,1))))))</f>
        <v>1</v>
      </c>
      <c r="J280">
        <f>I280*2</f>
        <v>2</v>
      </c>
      <c r="K280">
        <f>IF(C280&gt;4.1,5,IF(C280=4.1,5,IF(3.84&lt;C280,4,IF(C280=3.84,4,IF(3.67&lt;C280,3,IF(C280=3.67,3,IF(3.29&lt;C280,2,IF(C280=3.29,2,1))))))))</f>
        <v>4</v>
      </c>
      <c r="L280">
        <f>K280*2</f>
        <v>8</v>
      </c>
      <c r="M280" s="83">
        <v>3</v>
      </c>
      <c r="N280">
        <f t="shared" si="66"/>
        <v>9</v>
      </c>
      <c r="O280">
        <f>IF(E280&gt;0.5,5,IF(E280=0.5,5,IF(0.4&lt;E280,4,IF(E280=0.4,4,IF(0.17&lt;E280,3,IF(E280=0.17,3,IF(0.1&lt;E280,2,IF(E280=0.1,2,1))))))))</f>
        <v>2</v>
      </c>
      <c r="P280">
        <f t="shared" si="67"/>
        <v>1</v>
      </c>
      <c r="Q280">
        <f>IF(F280&gt;0.35,5,IF(F280=0.35,5,IF(0.18&lt;F280,4,IF(F280=0.18,4,IF(0.08&lt;F280,3,IF(F280=0.08,3,IF(0.04&lt;F280,2,IF(F280=0.04,2,1))))))))</f>
        <v>4</v>
      </c>
      <c r="R280">
        <f t="shared" si="68"/>
        <v>2</v>
      </c>
      <c r="S280">
        <f>IF(G280&gt;0.5,5,IF(G280=0.5,5,IF(0.25&lt;G280,4,IF(G280=0.25,4,IF(0.09&lt;G280,3,IF(G280=0.09,3,IF(0.03&lt;G280,2,IF(G280=0.03,2,1))))))))</f>
        <v>3</v>
      </c>
      <c r="T280">
        <f t="shared" si="69"/>
        <v>1.5</v>
      </c>
      <c r="U280">
        <f>IF(H280&gt;0.25,5,IF(H280=0.25,5,IF(0.09&lt;H280,4,IF(H280=0.09,4,IF(0.06&lt;H280,3,IF(H280=0.06,3,IF(0.02&lt;H280,2,IF(H280=0.02,2,1))))))))</f>
        <v>4</v>
      </c>
      <c r="V280">
        <f t="shared" si="70"/>
        <v>2</v>
      </c>
      <c r="W280">
        <f t="shared" si="71"/>
        <v>25.5</v>
      </c>
    </row>
    <row r="281" spans="1:23" x14ac:dyDescent="0.35">
      <c r="A281" s="30" t="s">
        <v>512</v>
      </c>
      <c r="B281" s="83">
        <v>15.7</v>
      </c>
      <c r="C281" s="83">
        <v>19.310000000000002</v>
      </c>
      <c r="D281" s="83">
        <v>18</v>
      </c>
      <c r="E281" s="87">
        <v>1.3499999999999999</v>
      </c>
      <c r="F281" s="87">
        <v>0.95</v>
      </c>
      <c r="G281" s="87">
        <v>0.95000000000000007</v>
      </c>
      <c r="H281" s="87">
        <v>0.37</v>
      </c>
      <c r="M281" s="85"/>
    </row>
    <row r="282" spans="1:23" x14ac:dyDescent="0.35">
      <c r="A282" s="81" t="s">
        <v>514</v>
      </c>
      <c r="B282" s="83">
        <v>5</v>
      </c>
      <c r="C282" s="83">
        <v>7.16</v>
      </c>
      <c r="D282" s="83">
        <v>8</v>
      </c>
      <c r="E282" s="87">
        <v>0.45</v>
      </c>
      <c r="F282" s="87">
        <v>0.45</v>
      </c>
      <c r="G282" s="87">
        <v>0.5</v>
      </c>
      <c r="H282" s="87">
        <v>0.2</v>
      </c>
      <c r="M282" s="86"/>
    </row>
    <row r="283" spans="1:23" x14ac:dyDescent="0.35">
      <c r="A283" s="82" t="s">
        <v>608</v>
      </c>
      <c r="B283" s="83">
        <v>3</v>
      </c>
      <c r="C283" s="83">
        <v>3.62</v>
      </c>
      <c r="D283" s="83">
        <v>4</v>
      </c>
      <c r="E283" s="87">
        <v>0.25</v>
      </c>
      <c r="F283" s="87">
        <v>0.25</v>
      </c>
      <c r="G283" s="87">
        <v>0.3</v>
      </c>
      <c r="H283" s="87">
        <v>0.1</v>
      </c>
      <c r="I283">
        <f>IF(B283&gt;5.34,5,IF(B283=5.34,5,IF(3.34&lt;B283,4,IF(3&lt;B283,3,IF(B283=3,3,IF(B283&gt;1.34,2,1))))))</f>
        <v>3</v>
      </c>
      <c r="J283">
        <f t="shared" ref="J283:J284" si="74">I283*2</f>
        <v>6</v>
      </c>
      <c r="K283">
        <f>IF(C283&gt;4.1,5,IF(C283=4.1,5,IF(3.84&lt;C283,4,IF(C283=3.84,4,IF(3.67&lt;C283,3,IF(C283=3.67,3,IF(3.29&lt;C283,2,IF(C283=3.29,2,1))))))))</f>
        <v>2</v>
      </c>
      <c r="L283">
        <f t="shared" ref="L283:L284" si="75">K283*2</f>
        <v>4</v>
      </c>
      <c r="M283" s="83">
        <v>4</v>
      </c>
      <c r="N283">
        <f t="shared" si="66"/>
        <v>12</v>
      </c>
      <c r="O283">
        <f>IF(E283&gt;0.5,5,IF(E283=0.5,5,IF(0.4&lt;E283,4,IF(E283=0.4,4,IF(0.17&lt;E283,3,IF(E283=0.17,3,IF(0.1&lt;E283,2,IF(E283=0.1,2,1))))))))</f>
        <v>3</v>
      </c>
      <c r="P283">
        <f t="shared" si="67"/>
        <v>1.5</v>
      </c>
      <c r="Q283">
        <f>IF(F283&gt;0.35,5,IF(F283=0.35,5,IF(0.18&lt;F283,4,IF(F283=0.18,4,IF(0.08&lt;F283,3,IF(F283=0.08,3,IF(0.04&lt;F283,2,IF(F283=0.04,2,1))))))))</f>
        <v>4</v>
      </c>
      <c r="R283">
        <f t="shared" si="68"/>
        <v>2</v>
      </c>
      <c r="S283">
        <f>IF(G283&gt;0.5,5,IF(G283=0.5,5,IF(0.25&lt;G283,4,IF(G283=0.25,4,IF(0.09&lt;G283,3,IF(G283=0.09,3,IF(0.03&lt;G283,2,IF(G283=0.03,2,1))))))))</f>
        <v>4</v>
      </c>
      <c r="T283">
        <f t="shared" si="69"/>
        <v>2</v>
      </c>
      <c r="U283">
        <f>IF(H283&gt;0.25,5,IF(H283=0.25,5,IF(0.09&lt;H283,4,IF(H283=0.09,4,IF(0.06&lt;H283,3,IF(H283=0.06,3,IF(0.02&lt;H283,2,IF(H283=0.02,2,1))))))))</f>
        <v>4</v>
      </c>
      <c r="V283">
        <f t="shared" si="70"/>
        <v>2</v>
      </c>
      <c r="W283">
        <f t="shared" si="71"/>
        <v>29.5</v>
      </c>
    </row>
    <row r="284" spans="1:23" x14ac:dyDescent="0.35">
      <c r="A284" s="82" t="s">
        <v>65</v>
      </c>
      <c r="B284" s="83">
        <v>2</v>
      </c>
      <c r="C284" s="83">
        <v>3.54</v>
      </c>
      <c r="D284" s="83">
        <v>4</v>
      </c>
      <c r="E284" s="87">
        <v>0.2</v>
      </c>
      <c r="F284" s="87">
        <v>0.2</v>
      </c>
      <c r="G284" s="87">
        <v>0.2</v>
      </c>
      <c r="H284" s="87">
        <v>0.1</v>
      </c>
      <c r="I284">
        <f>IF(B284&gt;5.34,5,IF(B284=5.34,5,IF(3.34&lt;B284,4,IF(3&lt;B284,3,IF(B284=3,3,IF(B284&gt;1.34,2,1))))))</f>
        <v>2</v>
      </c>
      <c r="J284">
        <f t="shared" si="74"/>
        <v>4</v>
      </c>
      <c r="K284">
        <f>IF(C284&gt;4.1,5,IF(C284=4.1,5,IF(3.84&lt;C284,4,IF(C284=3.84,4,IF(3.67&lt;C284,3,IF(C284=3.67,3,IF(3.29&lt;C284,2,IF(C284=3.29,2,1))))))))</f>
        <v>2</v>
      </c>
      <c r="L284">
        <f t="shared" si="75"/>
        <v>4</v>
      </c>
      <c r="M284" s="83">
        <v>4</v>
      </c>
      <c r="N284">
        <f t="shared" si="66"/>
        <v>12</v>
      </c>
      <c r="O284">
        <f>IF(E284&gt;0.5,5,IF(E284=0.5,5,IF(0.4&lt;E284,4,IF(E284=0.4,4,IF(0.17&lt;E284,3,IF(E284=0.17,3,IF(0.1&lt;E284,2,IF(E284=0.1,2,1))))))))</f>
        <v>3</v>
      </c>
      <c r="P284">
        <f t="shared" si="67"/>
        <v>1.5</v>
      </c>
      <c r="Q284">
        <f>IF(F284&gt;0.35,5,IF(F284=0.35,5,IF(0.18&lt;F284,4,IF(F284=0.18,4,IF(0.08&lt;F284,3,IF(F284=0.08,3,IF(0.04&lt;F284,2,IF(F284=0.04,2,1))))))))</f>
        <v>4</v>
      </c>
      <c r="R284">
        <f t="shared" si="68"/>
        <v>2</v>
      </c>
      <c r="S284">
        <f>IF(G284&gt;0.5,5,IF(G284=0.5,5,IF(0.25&lt;G284,4,IF(G284=0.25,4,IF(0.09&lt;G284,3,IF(G284=0.09,3,IF(0.03&lt;G284,2,IF(G284=0.03,2,1))))))))</f>
        <v>3</v>
      </c>
      <c r="T284">
        <f t="shared" si="69"/>
        <v>1.5</v>
      </c>
      <c r="U284">
        <f>IF(H284&gt;0.25,5,IF(H284=0.25,5,IF(0.09&lt;H284,4,IF(H284=0.09,4,IF(0.06&lt;H284,3,IF(H284=0.06,3,IF(0.02&lt;H284,2,IF(H284=0.02,2,1))))))))</f>
        <v>4</v>
      </c>
      <c r="V284">
        <f t="shared" si="70"/>
        <v>2</v>
      </c>
      <c r="W284">
        <f t="shared" si="71"/>
        <v>27</v>
      </c>
    </row>
    <row r="285" spans="1:23" x14ac:dyDescent="0.35">
      <c r="A285" s="81" t="s">
        <v>515</v>
      </c>
      <c r="B285" s="83">
        <v>2.7</v>
      </c>
      <c r="C285" s="83">
        <v>3.96</v>
      </c>
      <c r="D285" s="83">
        <v>3</v>
      </c>
      <c r="E285" s="87">
        <v>0.5</v>
      </c>
      <c r="F285" s="87">
        <v>0.3</v>
      </c>
      <c r="G285" s="87">
        <v>0.05</v>
      </c>
      <c r="H285" s="87">
        <v>0.05</v>
      </c>
      <c r="M285" s="86"/>
    </row>
    <row r="286" spans="1:23" x14ac:dyDescent="0.35">
      <c r="A286" s="82" t="s">
        <v>692</v>
      </c>
      <c r="B286" s="83">
        <v>2.7</v>
      </c>
      <c r="C286" s="83">
        <v>3.96</v>
      </c>
      <c r="D286" s="83">
        <v>3</v>
      </c>
      <c r="E286" s="87">
        <v>0.5</v>
      </c>
      <c r="F286" s="87">
        <v>0.3</v>
      </c>
      <c r="G286" s="87">
        <v>0.05</v>
      </c>
      <c r="H286" s="87">
        <v>0.05</v>
      </c>
      <c r="I286">
        <f>IF(B286&gt;5.34,5,IF(B286=5.34,5,IF(3.34&lt;B286,4,IF(3&lt;B286,3,IF(B286=3,3,IF(B286&gt;1.34,2,1))))))</f>
        <v>2</v>
      </c>
      <c r="J286">
        <f>I286*2</f>
        <v>4</v>
      </c>
      <c r="K286">
        <f>IF(C286&gt;4.1,5,IF(C286=4.1,5,IF(3.84&lt;C286,4,IF(C286=3.84,4,IF(3.67&lt;C286,3,IF(C286=3.67,3,IF(3.29&lt;C286,2,IF(C286=3.29,2,1))))))))</f>
        <v>4</v>
      </c>
      <c r="L286">
        <f>K286*2</f>
        <v>8</v>
      </c>
      <c r="M286" s="83">
        <v>3</v>
      </c>
      <c r="N286">
        <f t="shared" si="66"/>
        <v>9</v>
      </c>
      <c r="O286">
        <f>IF(E286&gt;0.5,5,IF(E286=0.5,5,IF(0.4&lt;E286,4,IF(E286=0.4,4,IF(0.17&lt;E286,3,IF(E286=0.17,3,IF(0.1&lt;E286,2,IF(E286=0.1,2,1))))))))</f>
        <v>5</v>
      </c>
      <c r="P286">
        <f t="shared" si="67"/>
        <v>2.5</v>
      </c>
      <c r="Q286">
        <f>IF(F286&gt;0.35,5,IF(F286=0.35,5,IF(0.18&lt;F286,4,IF(F286=0.18,4,IF(0.08&lt;F286,3,IF(F286=0.08,3,IF(0.04&lt;F286,2,IF(F286=0.04,2,1))))))))</f>
        <v>4</v>
      </c>
      <c r="R286">
        <f t="shared" si="68"/>
        <v>2</v>
      </c>
      <c r="S286">
        <f>IF(G286&gt;0.5,5,IF(G286=0.5,5,IF(0.25&lt;G286,4,IF(G286=0.25,4,IF(0.09&lt;G286,3,IF(G286=0.09,3,IF(0.03&lt;G286,2,IF(G286=0.03,2,1))))))))</f>
        <v>2</v>
      </c>
      <c r="T286">
        <f t="shared" si="69"/>
        <v>1</v>
      </c>
      <c r="U286">
        <f>IF(H286&gt;0.25,5,IF(H286=0.25,5,IF(0.09&lt;H286,4,IF(H286=0.09,4,IF(0.06&lt;H286,3,IF(H286=0.06,3,IF(0.02&lt;H286,2,IF(H286=0.02,2,1))))))))</f>
        <v>2</v>
      </c>
      <c r="V286">
        <f t="shared" si="70"/>
        <v>1</v>
      </c>
      <c r="W286">
        <f t="shared" si="71"/>
        <v>27.5</v>
      </c>
    </row>
    <row r="287" spans="1:23" x14ac:dyDescent="0.35">
      <c r="A287" s="81" t="s">
        <v>516</v>
      </c>
      <c r="B287" s="83">
        <v>5</v>
      </c>
      <c r="C287" s="83">
        <v>3.99</v>
      </c>
      <c r="D287" s="83">
        <v>4</v>
      </c>
      <c r="E287" s="87">
        <v>0.2</v>
      </c>
      <c r="F287" s="87">
        <v>0.1</v>
      </c>
      <c r="G287" s="87">
        <v>0.3</v>
      </c>
      <c r="H287" s="87">
        <v>0.1</v>
      </c>
      <c r="M287" s="86"/>
    </row>
    <row r="288" spans="1:23" x14ac:dyDescent="0.35">
      <c r="A288" s="82" t="s">
        <v>610</v>
      </c>
      <c r="B288" s="83">
        <v>5</v>
      </c>
      <c r="C288" s="83">
        <v>3.99</v>
      </c>
      <c r="D288" s="83">
        <v>4</v>
      </c>
      <c r="E288" s="87">
        <v>0.2</v>
      </c>
      <c r="F288" s="87">
        <v>0.1</v>
      </c>
      <c r="G288" s="87">
        <v>0.3</v>
      </c>
      <c r="H288" s="87">
        <v>0.1</v>
      </c>
      <c r="I288">
        <f>IF(B288&gt;5.34,5,IF(B288=5.34,5,IF(3.34&lt;B288,4,IF(3&lt;B288,3,IF(B288=3,3,IF(B288&gt;1.34,2,1))))))</f>
        <v>4</v>
      </c>
      <c r="J288">
        <f>I288*2</f>
        <v>8</v>
      </c>
      <c r="K288">
        <f>IF(C288&gt;4.1,5,IF(C288=4.1,5,IF(3.84&lt;C288,4,IF(C288=3.84,4,IF(3.67&lt;C288,3,IF(C288=3.67,3,IF(3.29&lt;C288,2,IF(C288=3.29,2,1))))))))</f>
        <v>4</v>
      </c>
      <c r="L288">
        <f>K288*2</f>
        <v>8</v>
      </c>
      <c r="M288" s="83">
        <v>4</v>
      </c>
      <c r="N288">
        <f t="shared" si="66"/>
        <v>12</v>
      </c>
      <c r="O288">
        <f>IF(E288&gt;0.5,5,IF(E288=0.5,5,IF(0.4&lt;E288,4,IF(E288=0.4,4,IF(0.17&lt;E288,3,IF(E288=0.17,3,IF(0.1&lt;E288,2,IF(E288=0.1,2,1))))))))</f>
        <v>3</v>
      </c>
      <c r="P288">
        <f t="shared" si="67"/>
        <v>1.5</v>
      </c>
      <c r="Q288">
        <f>IF(F288&gt;0.35,5,IF(F288=0.35,5,IF(0.18&lt;F288,4,IF(F288=0.18,4,IF(0.08&lt;F288,3,IF(F288=0.08,3,IF(0.04&lt;F288,2,IF(F288=0.04,2,1))))))))</f>
        <v>3</v>
      </c>
      <c r="R288">
        <f t="shared" si="68"/>
        <v>1.5</v>
      </c>
      <c r="S288">
        <f>IF(G288&gt;0.5,5,IF(G288=0.5,5,IF(0.25&lt;G288,4,IF(G288=0.25,4,IF(0.09&lt;G288,3,IF(G288=0.09,3,IF(0.03&lt;G288,2,IF(G288=0.03,2,1))))))))</f>
        <v>4</v>
      </c>
      <c r="T288">
        <f t="shared" si="69"/>
        <v>2</v>
      </c>
      <c r="U288">
        <f>IF(H288&gt;0.25,5,IF(H288=0.25,5,IF(0.09&lt;H288,4,IF(H288=0.09,4,IF(0.06&lt;H288,3,IF(H288=0.06,3,IF(0.02&lt;H288,2,IF(H288=0.02,2,1))))))))</f>
        <v>4</v>
      </c>
      <c r="V288">
        <f t="shared" si="70"/>
        <v>2</v>
      </c>
      <c r="W288">
        <f t="shared" si="71"/>
        <v>35</v>
      </c>
    </row>
    <row r="289" spans="1:23" x14ac:dyDescent="0.35">
      <c r="A289" s="81" t="s">
        <v>517</v>
      </c>
      <c r="B289" s="83">
        <v>3</v>
      </c>
      <c r="C289" s="83">
        <v>4.2</v>
      </c>
      <c r="D289" s="83">
        <v>3</v>
      </c>
      <c r="E289" s="87">
        <v>0.2</v>
      </c>
      <c r="F289" s="87">
        <v>0.1</v>
      </c>
      <c r="G289" s="87">
        <v>0.1</v>
      </c>
      <c r="H289" s="87">
        <v>0.02</v>
      </c>
      <c r="M289" s="86"/>
    </row>
    <row r="290" spans="1:23" x14ac:dyDescent="0.35">
      <c r="A290" s="82" t="s">
        <v>611</v>
      </c>
      <c r="B290" s="83">
        <v>3</v>
      </c>
      <c r="C290" s="83">
        <v>4.2</v>
      </c>
      <c r="D290" s="83">
        <v>3</v>
      </c>
      <c r="E290" s="87">
        <v>0.2</v>
      </c>
      <c r="F290" s="87">
        <v>0.1</v>
      </c>
      <c r="G290" s="87">
        <v>0.1</v>
      </c>
      <c r="H290" s="87">
        <v>0.02</v>
      </c>
      <c r="I290">
        <f>IF(B290&gt;5.34,5,IF(B290=5.34,5,IF(3.34&lt;B290,4,IF(3&lt;B290,3,IF(B290=3,3,IF(B290&gt;1.34,2,1))))))</f>
        <v>3</v>
      </c>
      <c r="J290">
        <f>I290*2</f>
        <v>6</v>
      </c>
      <c r="K290">
        <f>IF(C290&gt;4.1,5,IF(C290=4.1,5,IF(3.84&lt;C290,4,IF(C290=3.84,4,IF(3.67&lt;C290,3,IF(C290=3.67,3,IF(3.29&lt;C290,2,IF(C290=3.29,2,1))))))))</f>
        <v>5</v>
      </c>
      <c r="L290">
        <f>K290*2</f>
        <v>10</v>
      </c>
      <c r="M290" s="83">
        <v>3</v>
      </c>
      <c r="N290">
        <f t="shared" si="66"/>
        <v>9</v>
      </c>
      <c r="O290">
        <f>IF(E290&gt;0.5,5,IF(E290=0.5,5,IF(0.4&lt;E290,4,IF(E290=0.4,4,IF(0.17&lt;E290,3,IF(E290=0.17,3,IF(0.1&lt;E290,2,IF(E290=0.1,2,1))))))))</f>
        <v>3</v>
      </c>
      <c r="P290">
        <f t="shared" si="67"/>
        <v>1.5</v>
      </c>
      <c r="Q290">
        <f>IF(F290&gt;0.35,5,IF(F290=0.35,5,IF(0.18&lt;F290,4,IF(F290=0.18,4,IF(0.08&lt;F290,3,IF(F290=0.08,3,IF(0.04&lt;F290,2,IF(F290=0.04,2,1))))))))</f>
        <v>3</v>
      </c>
      <c r="R290">
        <f t="shared" si="68"/>
        <v>1.5</v>
      </c>
      <c r="S290">
        <f>IF(G290&gt;0.5,5,IF(G290=0.5,5,IF(0.25&lt;G290,4,IF(G290=0.25,4,IF(0.09&lt;G290,3,IF(G290=0.09,3,IF(0.03&lt;G290,2,IF(G290=0.03,2,1))))))))</f>
        <v>3</v>
      </c>
      <c r="T290">
        <f t="shared" si="69"/>
        <v>1.5</v>
      </c>
      <c r="U290">
        <f>IF(H290&gt;0.25,5,IF(H290=0.25,5,IF(0.09&lt;H290,4,IF(H290=0.09,4,IF(0.06&lt;H290,3,IF(H290=0.06,3,IF(0.02&lt;H290,2,IF(H290=0.02,2,1))))))))</f>
        <v>2</v>
      </c>
      <c r="V290">
        <f t="shared" si="70"/>
        <v>1</v>
      </c>
      <c r="W290">
        <f t="shared" si="71"/>
        <v>30.5</v>
      </c>
    </row>
    <row r="291" spans="1:23" x14ac:dyDescent="0.35">
      <c r="A291" s="30" t="s">
        <v>519</v>
      </c>
      <c r="B291" s="83">
        <v>6</v>
      </c>
      <c r="C291" s="83">
        <v>11.899999999999999</v>
      </c>
      <c r="D291" s="83">
        <v>1</v>
      </c>
      <c r="E291" s="87">
        <v>0.5</v>
      </c>
      <c r="F291" s="87">
        <v>0.38999999999999996</v>
      </c>
      <c r="G291" s="87">
        <v>0.2</v>
      </c>
      <c r="H291" s="87">
        <v>0.39999999999999997</v>
      </c>
      <c r="M291" s="85"/>
    </row>
    <row r="292" spans="1:23" x14ac:dyDescent="0.35">
      <c r="A292" s="81" t="s">
        <v>520</v>
      </c>
      <c r="B292" s="83"/>
      <c r="C292" s="83">
        <v>3.8</v>
      </c>
      <c r="D292" s="83">
        <v>0</v>
      </c>
      <c r="E292" s="87">
        <v>0.3</v>
      </c>
      <c r="F292" s="87">
        <v>0.15</v>
      </c>
      <c r="G292" s="87">
        <v>0.1</v>
      </c>
      <c r="H292" s="87">
        <v>0.05</v>
      </c>
      <c r="M292" s="86"/>
    </row>
    <row r="293" spans="1:23" x14ac:dyDescent="0.35">
      <c r="A293" s="82" t="s">
        <v>68</v>
      </c>
      <c r="B293" s="83"/>
      <c r="C293" s="83">
        <v>3.8</v>
      </c>
      <c r="D293" s="83">
        <v>0</v>
      </c>
      <c r="E293" s="87">
        <v>0.3</v>
      </c>
      <c r="F293" s="87">
        <v>0.15</v>
      </c>
      <c r="G293" s="87">
        <v>0.1</v>
      </c>
      <c r="H293" s="87">
        <v>0.05</v>
      </c>
      <c r="I293">
        <f>IF(B293&gt;5.34,5,IF(B293=5.34,5,IF(3.34&lt;B293,4,IF(3&lt;B293,3,IF(B293=3,3,IF(B293&gt;1.34,2,1))))))</f>
        <v>1</v>
      </c>
      <c r="J293">
        <f>I293*2</f>
        <v>2</v>
      </c>
      <c r="K293">
        <f>IF(C293&gt;4.1,5,IF(C293=4.1,5,IF(3.84&lt;C293,4,IF(C293=3.84,4,IF(3.67&lt;C293,3,IF(C293=3.67,3,IF(3.29&lt;C293,2,IF(C293=3.29,2,1))))))))</f>
        <v>3</v>
      </c>
      <c r="L293">
        <f>K293*2</f>
        <v>6</v>
      </c>
      <c r="M293" s="83">
        <v>0</v>
      </c>
      <c r="N293">
        <f t="shared" si="66"/>
        <v>0</v>
      </c>
      <c r="O293">
        <f>IF(E293&gt;0.5,5,IF(E293=0.5,5,IF(0.4&lt;E293,4,IF(E293=0.4,4,IF(0.17&lt;E293,3,IF(E293=0.17,3,IF(0.1&lt;E293,2,IF(E293=0.1,2,1))))))))</f>
        <v>3</v>
      </c>
      <c r="P293">
        <f t="shared" si="67"/>
        <v>1.5</v>
      </c>
      <c r="Q293">
        <f>IF(F293&gt;0.35,5,IF(F293=0.35,5,IF(0.18&lt;F293,4,IF(F293=0.18,4,IF(0.08&lt;F293,3,IF(F293=0.08,3,IF(0.04&lt;F293,2,IF(F293=0.04,2,1))))))))</f>
        <v>3</v>
      </c>
      <c r="R293">
        <f t="shared" si="68"/>
        <v>1.5</v>
      </c>
      <c r="S293">
        <f>IF(G293&gt;0.5,5,IF(G293=0.5,5,IF(0.25&lt;G293,4,IF(G293=0.25,4,IF(0.09&lt;G293,3,IF(G293=0.09,3,IF(0.03&lt;G293,2,IF(G293=0.03,2,1))))))))</f>
        <v>3</v>
      </c>
      <c r="T293">
        <f t="shared" si="69"/>
        <v>1.5</v>
      </c>
      <c r="U293">
        <f>IF(H293&gt;0.25,5,IF(H293=0.25,5,IF(0.09&lt;H293,4,IF(H293=0.09,4,IF(0.06&lt;H293,3,IF(H293=0.06,3,IF(0.02&lt;H293,2,IF(H293=0.02,2,1))))))))</f>
        <v>2</v>
      </c>
      <c r="V293">
        <f t="shared" si="70"/>
        <v>1</v>
      </c>
      <c r="W293">
        <f t="shared" si="71"/>
        <v>13.5</v>
      </c>
    </row>
    <row r="294" spans="1:23" x14ac:dyDescent="0.35">
      <c r="A294" s="81" t="s">
        <v>521</v>
      </c>
      <c r="B294" s="83"/>
      <c r="C294" s="83">
        <v>4</v>
      </c>
      <c r="D294" s="83">
        <v>0</v>
      </c>
      <c r="E294" s="87">
        <v>0.1</v>
      </c>
      <c r="F294" s="87">
        <v>0.2</v>
      </c>
      <c r="G294" s="87">
        <v>0.05</v>
      </c>
      <c r="H294" s="87">
        <v>0.3</v>
      </c>
      <c r="M294" s="86"/>
    </row>
    <row r="295" spans="1:23" x14ac:dyDescent="0.35">
      <c r="A295" s="82" t="s">
        <v>692</v>
      </c>
      <c r="B295" s="83"/>
      <c r="C295" s="83">
        <v>4</v>
      </c>
      <c r="D295" s="83">
        <v>0</v>
      </c>
      <c r="E295" s="87">
        <v>0.1</v>
      </c>
      <c r="F295" s="87">
        <v>0.2</v>
      </c>
      <c r="G295" s="87">
        <v>0.05</v>
      </c>
      <c r="H295" s="87">
        <v>0.3</v>
      </c>
      <c r="I295">
        <f>IF(B295&gt;5.34,5,IF(B295=5.34,5,IF(3.34&lt;B295,4,IF(3&lt;B295,3,IF(B295=3,3,IF(B295&gt;1.34,2,1))))))</f>
        <v>1</v>
      </c>
      <c r="J295">
        <f>I295*2</f>
        <v>2</v>
      </c>
      <c r="K295">
        <f>IF(C295&gt;4.1,5,IF(C295=4.1,5,IF(3.84&lt;C295,4,IF(C295=3.84,4,IF(3.67&lt;C295,3,IF(C295=3.67,3,IF(3.29&lt;C295,2,IF(C295=3.29,2,1))))))))</f>
        <v>4</v>
      </c>
      <c r="L295">
        <f>K295*2</f>
        <v>8</v>
      </c>
      <c r="M295" s="83">
        <v>0</v>
      </c>
      <c r="N295">
        <f t="shared" si="66"/>
        <v>0</v>
      </c>
      <c r="O295">
        <f>IF(E295&gt;0.5,5,IF(E295=0.5,5,IF(0.4&lt;E295,4,IF(E295=0.4,4,IF(0.17&lt;E295,3,IF(E295=0.17,3,IF(0.1&lt;E295,2,IF(E295=0.1,2,1))))))))</f>
        <v>2</v>
      </c>
      <c r="P295">
        <f t="shared" si="67"/>
        <v>1</v>
      </c>
      <c r="Q295">
        <f>IF(F295&gt;0.35,5,IF(F295=0.35,5,IF(0.18&lt;F295,4,IF(F295=0.18,4,IF(0.08&lt;F295,3,IF(F295=0.08,3,IF(0.04&lt;F295,2,IF(F295=0.04,2,1))))))))</f>
        <v>4</v>
      </c>
      <c r="R295">
        <f t="shared" si="68"/>
        <v>2</v>
      </c>
      <c r="S295">
        <f>IF(G295&gt;0.5,5,IF(G295=0.5,5,IF(0.25&lt;G295,4,IF(G295=0.25,4,IF(0.09&lt;G295,3,IF(G295=0.09,3,IF(0.03&lt;G295,2,IF(G295=0.03,2,1))))))))</f>
        <v>2</v>
      </c>
      <c r="T295">
        <f t="shared" si="69"/>
        <v>1</v>
      </c>
      <c r="U295">
        <f>IF(H295&gt;0.25,5,IF(H295=0.25,5,IF(0.09&lt;H295,4,IF(H295=0.09,4,IF(0.06&lt;H295,3,IF(H295=0.06,3,IF(0.02&lt;H295,2,IF(H295=0.02,2,1))))))))</f>
        <v>5</v>
      </c>
      <c r="V295">
        <f t="shared" si="70"/>
        <v>2.5</v>
      </c>
      <c r="W295">
        <f t="shared" si="71"/>
        <v>16.5</v>
      </c>
    </row>
    <row r="296" spans="1:23" x14ac:dyDescent="0.35">
      <c r="A296" s="81" t="s">
        <v>525</v>
      </c>
      <c r="B296" s="83">
        <v>6</v>
      </c>
      <c r="C296" s="83">
        <v>4.0999999999999996</v>
      </c>
      <c r="D296" s="83">
        <v>1</v>
      </c>
      <c r="E296" s="87">
        <v>0.1</v>
      </c>
      <c r="F296" s="87">
        <v>0.04</v>
      </c>
      <c r="G296" s="87">
        <v>0.05</v>
      </c>
      <c r="H296" s="87">
        <v>0.05</v>
      </c>
      <c r="M296" s="86"/>
    </row>
    <row r="297" spans="1:23" x14ac:dyDescent="0.35">
      <c r="A297" s="82" t="s">
        <v>63</v>
      </c>
      <c r="B297" s="83">
        <v>6</v>
      </c>
      <c r="C297" s="83">
        <v>4.0999999999999996</v>
      </c>
      <c r="D297" s="83">
        <v>1</v>
      </c>
      <c r="E297" s="87">
        <v>0.1</v>
      </c>
      <c r="F297" s="87">
        <v>0.04</v>
      </c>
      <c r="G297" s="87">
        <v>0.05</v>
      </c>
      <c r="H297" s="87">
        <v>0.05</v>
      </c>
      <c r="I297">
        <f>IF(B297&gt;5.34,5,IF(B297=5.34,5,IF(3.34&lt;B297,4,IF(3&lt;B297,3,IF(B297=3,3,IF(B297&gt;1.34,2,1))))))</f>
        <v>5</v>
      </c>
      <c r="J297">
        <f>I297*2</f>
        <v>10</v>
      </c>
      <c r="K297">
        <f>IF(C297&gt;4.1,5,IF(C297=4.1,5,IF(3.84&lt;C297,4,IF(C297=3.84,4,IF(3.67&lt;C297,3,IF(C297=3.67,3,IF(3.29&lt;C297,2,IF(C297=3.29,2,1))))))))</f>
        <v>5</v>
      </c>
      <c r="L297">
        <f>K297*2</f>
        <v>10</v>
      </c>
      <c r="M297" s="83">
        <v>1</v>
      </c>
      <c r="N297">
        <f t="shared" si="66"/>
        <v>3</v>
      </c>
      <c r="O297">
        <f>IF(E297&gt;0.5,5,IF(E297=0.5,5,IF(0.4&lt;E297,4,IF(E297=0.4,4,IF(0.17&lt;E297,3,IF(E297=0.17,3,IF(0.1&lt;E297,2,IF(E297=0.1,2,1))))))))</f>
        <v>2</v>
      </c>
      <c r="P297">
        <f t="shared" si="67"/>
        <v>1</v>
      </c>
      <c r="Q297">
        <f>IF(F297&gt;0.35,5,IF(F297=0.35,5,IF(0.18&lt;F297,4,IF(F297=0.18,4,IF(0.08&lt;F297,3,IF(F297=0.08,3,IF(0.04&lt;F297,2,IF(F297=0.04,2,1))))))))</f>
        <v>2</v>
      </c>
      <c r="R297">
        <f t="shared" si="68"/>
        <v>1</v>
      </c>
      <c r="S297">
        <f>IF(G297&gt;0.5,5,IF(G297=0.5,5,IF(0.25&lt;G297,4,IF(G297=0.25,4,IF(0.09&lt;G297,3,IF(G297=0.09,3,IF(0.03&lt;G297,2,IF(G297=0.03,2,1))))))))</f>
        <v>2</v>
      </c>
      <c r="T297">
        <f t="shared" si="69"/>
        <v>1</v>
      </c>
      <c r="U297">
        <f>IF(H297&gt;0.25,5,IF(H297=0.25,5,IF(0.09&lt;H297,4,IF(H297=0.09,4,IF(0.06&lt;H297,3,IF(H297=0.06,3,IF(0.02&lt;H297,2,IF(H297=0.02,2,1))))))))</f>
        <v>2</v>
      </c>
      <c r="V297">
        <f t="shared" si="70"/>
        <v>1</v>
      </c>
      <c r="W297">
        <f t="shared" si="71"/>
        <v>27</v>
      </c>
    </row>
    <row r="298" spans="1:23" x14ac:dyDescent="0.35">
      <c r="A298" s="30" t="s">
        <v>537</v>
      </c>
      <c r="B298" s="83">
        <v>2</v>
      </c>
      <c r="C298" s="83">
        <v>11.3</v>
      </c>
      <c r="D298" s="83">
        <v>3</v>
      </c>
      <c r="E298" s="87">
        <v>0.5</v>
      </c>
      <c r="F298" s="87">
        <v>0.25</v>
      </c>
      <c r="G298" s="87">
        <v>0.03</v>
      </c>
      <c r="H298" s="87">
        <v>0.05</v>
      </c>
      <c r="M298" s="85"/>
    </row>
    <row r="299" spans="1:23" x14ac:dyDescent="0.35">
      <c r="A299" s="81" t="s">
        <v>540</v>
      </c>
      <c r="B299" s="83"/>
      <c r="C299" s="83">
        <v>7.3</v>
      </c>
      <c r="D299" s="83">
        <v>0</v>
      </c>
      <c r="E299" s="87">
        <v>0.3</v>
      </c>
      <c r="F299" s="87">
        <v>0.2</v>
      </c>
      <c r="G299" s="87">
        <v>0.02</v>
      </c>
      <c r="H299" s="87">
        <v>0.04</v>
      </c>
      <c r="M299" s="86"/>
    </row>
    <row r="300" spans="1:23" x14ac:dyDescent="0.35">
      <c r="A300" s="82" t="s">
        <v>608</v>
      </c>
      <c r="B300" s="83"/>
      <c r="C300" s="83">
        <v>3.8</v>
      </c>
      <c r="D300" s="83">
        <v>0</v>
      </c>
      <c r="E300" s="87">
        <v>0.15</v>
      </c>
      <c r="F300" s="87">
        <v>0.1</v>
      </c>
      <c r="G300" s="87">
        <v>0.01</v>
      </c>
      <c r="H300" s="87">
        <v>0.02</v>
      </c>
      <c r="I300">
        <f>IF(B300&gt;5.34,5,IF(B300=5.34,5,IF(3.34&lt;B300,4,IF(3&lt;B300,3,IF(B300=3,3,IF(B300&gt;1.34,2,1))))))</f>
        <v>1</v>
      </c>
      <c r="J300">
        <f t="shared" ref="J300:J301" si="76">I300*2</f>
        <v>2</v>
      </c>
      <c r="K300">
        <f>IF(C300&gt;4.1,5,IF(C300=4.1,5,IF(3.84&lt;C300,4,IF(C300=3.84,4,IF(3.67&lt;C300,3,IF(C300=3.67,3,IF(3.29&lt;C300,2,IF(C300=3.29,2,1))))))))</f>
        <v>3</v>
      </c>
      <c r="L300">
        <f t="shared" ref="L300:L301" si="77">K300*2</f>
        <v>6</v>
      </c>
      <c r="M300" s="83">
        <v>0</v>
      </c>
      <c r="N300">
        <f t="shared" si="66"/>
        <v>0</v>
      </c>
      <c r="O300">
        <f>IF(E300&gt;0.5,5,IF(E300=0.5,5,IF(0.4&lt;E300,4,IF(E300=0.4,4,IF(0.17&lt;E300,3,IF(E300=0.17,3,IF(0.1&lt;E300,2,IF(E300=0.1,2,1))))))))</f>
        <v>2</v>
      </c>
      <c r="P300">
        <f t="shared" si="67"/>
        <v>1</v>
      </c>
      <c r="Q300">
        <f>IF(F300&gt;0.35,5,IF(F300=0.35,5,IF(0.18&lt;F300,4,IF(F300=0.18,4,IF(0.08&lt;F300,3,IF(F300=0.08,3,IF(0.04&lt;F300,2,IF(F300=0.04,2,1))))))))</f>
        <v>3</v>
      </c>
      <c r="R300">
        <f t="shared" si="68"/>
        <v>1.5</v>
      </c>
      <c r="S300">
        <f>IF(G300&gt;0.5,5,IF(G300=0.5,5,IF(0.25&lt;G300,4,IF(G300=0.25,4,IF(0.09&lt;G300,3,IF(G300=0.09,3,IF(0.03&lt;G300,2,IF(G300=0.03,2,1))))))))</f>
        <v>1</v>
      </c>
      <c r="T300">
        <f t="shared" si="69"/>
        <v>0.5</v>
      </c>
      <c r="U300">
        <f>IF(H300&gt;0.25,5,IF(H300=0.25,5,IF(0.09&lt;H300,4,IF(H300=0.09,4,IF(0.06&lt;H300,3,IF(H300=0.06,3,IF(0.02&lt;H300,2,IF(H300=0.02,2,1))))))))</f>
        <v>2</v>
      </c>
      <c r="V300">
        <f t="shared" si="70"/>
        <v>1</v>
      </c>
      <c r="W300">
        <f t="shared" si="71"/>
        <v>12</v>
      </c>
    </row>
    <row r="301" spans="1:23" x14ac:dyDescent="0.35">
      <c r="A301" s="82" t="s">
        <v>65</v>
      </c>
      <c r="B301" s="83"/>
      <c r="C301" s="83">
        <v>3.5</v>
      </c>
      <c r="D301" s="83">
        <v>0</v>
      </c>
      <c r="E301" s="87">
        <v>0.15</v>
      </c>
      <c r="F301" s="87">
        <v>0.1</v>
      </c>
      <c r="G301" s="87">
        <v>0.01</v>
      </c>
      <c r="H301" s="87">
        <v>0.02</v>
      </c>
      <c r="I301">
        <f>IF(B301&gt;5.34,5,IF(B301=5.34,5,IF(3.34&lt;B301,4,IF(3&lt;B301,3,IF(B301=3,3,IF(B301&gt;1.34,2,1))))))</f>
        <v>1</v>
      </c>
      <c r="J301">
        <f t="shared" si="76"/>
        <v>2</v>
      </c>
      <c r="K301">
        <f>IF(C301&gt;4.1,5,IF(C301=4.1,5,IF(3.84&lt;C301,4,IF(C301=3.84,4,IF(3.67&lt;C301,3,IF(C301=3.67,3,IF(3.29&lt;C301,2,IF(C301=3.29,2,1))))))))</f>
        <v>2</v>
      </c>
      <c r="L301">
        <f t="shared" si="77"/>
        <v>4</v>
      </c>
      <c r="M301" s="83">
        <v>0</v>
      </c>
      <c r="N301">
        <f t="shared" si="66"/>
        <v>0</v>
      </c>
      <c r="O301">
        <f>IF(E301&gt;0.5,5,IF(E301=0.5,5,IF(0.4&lt;E301,4,IF(E301=0.4,4,IF(0.17&lt;E301,3,IF(E301=0.17,3,IF(0.1&lt;E301,2,IF(E301=0.1,2,1))))))))</f>
        <v>2</v>
      </c>
      <c r="P301">
        <f t="shared" si="67"/>
        <v>1</v>
      </c>
      <c r="Q301">
        <f>IF(F301&gt;0.35,5,IF(F301=0.35,5,IF(0.18&lt;F301,4,IF(F301=0.18,4,IF(0.08&lt;F301,3,IF(F301=0.08,3,IF(0.04&lt;F301,2,IF(F301=0.04,2,1))))))))</f>
        <v>3</v>
      </c>
      <c r="R301">
        <f t="shared" si="68"/>
        <v>1.5</v>
      </c>
      <c r="S301">
        <f>IF(G301&gt;0.5,5,IF(G301=0.5,5,IF(0.25&lt;G301,4,IF(G301=0.25,4,IF(0.09&lt;G301,3,IF(G301=0.09,3,IF(0.03&lt;G301,2,IF(G301=0.03,2,1))))))))</f>
        <v>1</v>
      </c>
      <c r="T301">
        <f t="shared" si="69"/>
        <v>0.5</v>
      </c>
      <c r="U301">
        <f>IF(H301&gt;0.25,5,IF(H301=0.25,5,IF(0.09&lt;H301,4,IF(H301=0.09,4,IF(0.06&lt;H301,3,IF(H301=0.06,3,IF(0.02&lt;H301,2,IF(H301=0.02,2,1))))))))</f>
        <v>2</v>
      </c>
      <c r="V301">
        <f t="shared" si="70"/>
        <v>1</v>
      </c>
      <c r="W301">
        <f t="shared" si="71"/>
        <v>10</v>
      </c>
    </row>
    <row r="302" spans="1:23" x14ac:dyDescent="0.35">
      <c r="A302" s="81" t="s">
        <v>541</v>
      </c>
      <c r="B302" s="83">
        <v>2</v>
      </c>
      <c r="C302" s="83">
        <v>4</v>
      </c>
      <c r="D302" s="83">
        <v>3</v>
      </c>
      <c r="E302" s="87">
        <v>0.2</v>
      </c>
      <c r="F302" s="87">
        <v>0.05</v>
      </c>
      <c r="G302" s="87">
        <v>0.01</v>
      </c>
      <c r="H302" s="87">
        <v>0.01</v>
      </c>
      <c r="M302" s="86"/>
    </row>
    <row r="303" spans="1:23" x14ac:dyDescent="0.35">
      <c r="A303" s="82" t="s">
        <v>611</v>
      </c>
      <c r="B303" s="83">
        <v>2</v>
      </c>
      <c r="C303" s="83">
        <v>4</v>
      </c>
      <c r="D303" s="83">
        <v>3</v>
      </c>
      <c r="E303" s="87">
        <v>0.2</v>
      </c>
      <c r="F303" s="87">
        <v>0.05</v>
      </c>
      <c r="G303" s="87">
        <v>0.01</v>
      </c>
      <c r="H303" s="87">
        <v>0.01</v>
      </c>
      <c r="I303">
        <f>IF(B303&gt;5.34,5,IF(B303=5.34,5,IF(3.34&lt;B303,4,IF(3&lt;B303,3,IF(B303=3,3,IF(B303&gt;1.34,2,1))))))</f>
        <v>2</v>
      </c>
      <c r="J303">
        <f>I303*2</f>
        <v>4</v>
      </c>
      <c r="K303">
        <f>IF(C303&gt;4.1,5,IF(C303=4.1,5,IF(3.84&lt;C303,4,IF(C303=3.84,4,IF(3.67&lt;C303,3,IF(C303=3.67,3,IF(3.29&lt;C303,2,IF(C303=3.29,2,1))))))))</f>
        <v>4</v>
      </c>
      <c r="L303">
        <f>K303*2</f>
        <v>8</v>
      </c>
      <c r="M303" s="83">
        <v>3</v>
      </c>
      <c r="N303">
        <f t="shared" si="66"/>
        <v>9</v>
      </c>
      <c r="O303">
        <f>IF(E303&gt;0.5,5,IF(E303=0.5,5,IF(0.4&lt;E303,4,IF(E303=0.4,4,IF(0.17&lt;E303,3,IF(E303=0.17,3,IF(0.1&lt;E303,2,IF(E303=0.1,2,1))))))))</f>
        <v>3</v>
      </c>
      <c r="P303">
        <f t="shared" si="67"/>
        <v>1.5</v>
      </c>
      <c r="Q303">
        <f>IF(F303&gt;0.35,5,IF(F303=0.35,5,IF(0.18&lt;F303,4,IF(F303=0.18,4,IF(0.08&lt;F303,3,IF(F303=0.08,3,IF(0.04&lt;F303,2,IF(F303=0.04,2,1))))))))</f>
        <v>2</v>
      </c>
      <c r="R303">
        <f t="shared" si="68"/>
        <v>1</v>
      </c>
      <c r="S303">
        <f>IF(G303&gt;0.5,5,IF(G303=0.5,5,IF(0.25&lt;G303,4,IF(G303=0.25,4,IF(0.09&lt;G303,3,IF(G303=0.09,3,IF(0.03&lt;G303,2,IF(G303=0.03,2,1))))))))</f>
        <v>1</v>
      </c>
      <c r="T303">
        <f t="shared" si="69"/>
        <v>0.5</v>
      </c>
      <c r="U303">
        <f>IF(H303&gt;0.25,5,IF(H303=0.25,5,IF(0.09&lt;H303,4,IF(H303=0.09,4,IF(0.06&lt;H303,3,IF(H303=0.06,3,IF(0.02&lt;H303,2,IF(H303=0.02,2,1))))))))</f>
        <v>1</v>
      </c>
      <c r="V303">
        <f t="shared" si="70"/>
        <v>0.5</v>
      </c>
      <c r="W303">
        <f t="shared" si="71"/>
        <v>24.5</v>
      </c>
    </row>
    <row r="304" spans="1:23" x14ac:dyDescent="0.35">
      <c r="A304" s="30" t="s">
        <v>544</v>
      </c>
      <c r="B304" s="83">
        <v>15.3</v>
      </c>
      <c r="C304" s="83">
        <v>32.29</v>
      </c>
      <c r="D304" s="83">
        <v>24</v>
      </c>
      <c r="E304" s="87">
        <v>2.8200000000000003</v>
      </c>
      <c r="F304" s="87">
        <v>1.7700000000000002</v>
      </c>
      <c r="G304" s="87">
        <v>0.87</v>
      </c>
      <c r="H304" s="87">
        <v>0.77000000000000013</v>
      </c>
      <c r="M304" s="85"/>
    </row>
    <row r="305" spans="1:23" x14ac:dyDescent="0.35">
      <c r="A305" s="81" t="s">
        <v>546</v>
      </c>
      <c r="B305" s="83">
        <v>2</v>
      </c>
      <c r="C305" s="83">
        <v>3.68</v>
      </c>
      <c r="D305" s="83">
        <v>3</v>
      </c>
      <c r="E305" s="87">
        <v>0.37</v>
      </c>
      <c r="F305" s="87">
        <v>0.27</v>
      </c>
      <c r="G305" s="87">
        <v>0.15</v>
      </c>
      <c r="H305" s="87">
        <v>0.2</v>
      </c>
      <c r="M305" s="86"/>
    </row>
    <row r="306" spans="1:23" x14ac:dyDescent="0.35">
      <c r="A306" s="82" t="s">
        <v>65</v>
      </c>
      <c r="B306" s="83">
        <v>2</v>
      </c>
      <c r="C306" s="83">
        <v>3.68</v>
      </c>
      <c r="D306" s="83">
        <v>3</v>
      </c>
      <c r="E306" s="87">
        <v>0.37</v>
      </c>
      <c r="F306" s="87">
        <v>0.27</v>
      </c>
      <c r="G306" s="87">
        <v>0.15</v>
      </c>
      <c r="H306" s="87">
        <v>0.2</v>
      </c>
      <c r="I306">
        <f>IF(B306&gt;5.34,5,IF(B306=5.34,5,IF(3.34&lt;B306,4,IF(3&lt;B306,3,IF(B306=3,3,IF(B306&gt;1.34,2,1))))))</f>
        <v>2</v>
      </c>
      <c r="J306">
        <f>I306*2</f>
        <v>4</v>
      </c>
      <c r="K306">
        <f>IF(C306&gt;4.1,5,IF(C306=4.1,5,IF(3.84&lt;C306,4,IF(C306=3.84,4,IF(3.67&lt;C306,3,IF(C306=3.67,3,IF(3.29&lt;C306,2,IF(C306=3.29,2,1))))))))</f>
        <v>3</v>
      </c>
      <c r="L306">
        <f>K306*2</f>
        <v>6</v>
      </c>
      <c r="M306" s="83">
        <v>6</v>
      </c>
      <c r="N306">
        <f t="shared" si="66"/>
        <v>18</v>
      </c>
      <c r="O306">
        <f>IF(E306&gt;0.5,5,IF(E306=0.5,5,IF(0.4&lt;E306,4,IF(E306=0.4,4,IF(0.17&lt;E306,3,IF(E306=0.17,3,IF(0.1&lt;E306,2,IF(E306=0.1,2,1))))))))</f>
        <v>3</v>
      </c>
      <c r="P306">
        <f t="shared" si="67"/>
        <v>1.5</v>
      </c>
      <c r="Q306">
        <f>IF(F306&gt;0.35,5,IF(F306=0.35,5,IF(0.18&lt;F306,4,IF(F306=0.18,4,IF(0.08&lt;F306,3,IF(F306=0.08,3,IF(0.04&lt;F306,2,IF(F306=0.04,2,1))))))))</f>
        <v>4</v>
      </c>
      <c r="R306">
        <f t="shared" si="68"/>
        <v>2</v>
      </c>
      <c r="S306">
        <f>IF(G306&gt;0.5,5,IF(G306=0.5,5,IF(0.25&lt;G306,4,IF(G306=0.25,4,IF(0.09&lt;G306,3,IF(G306=0.09,3,IF(0.03&lt;G306,2,IF(G306=0.03,2,1))))))))</f>
        <v>3</v>
      </c>
      <c r="T306">
        <f t="shared" si="69"/>
        <v>1.5</v>
      </c>
      <c r="U306">
        <f>IF(H306&gt;0.25,5,IF(H306=0.25,5,IF(0.09&lt;H306,4,IF(H306=0.09,4,IF(0.06&lt;H306,3,IF(H306=0.06,3,IF(0.02&lt;H306,2,IF(H306=0.02,2,1))))))))</f>
        <v>4</v>
      </c>
      <c r="V306">
        <f t="shared" si="70"/>
        <v>2</v>
      </c>
      <c r="W306">
        <f t="shared" si="71"/>
        <v>35</v>
      </c>
    </row>
    <row r="307" spans="1:23" x14ac:dyDescent="0.35">
      <c r="A307" s="81" t="s">
        <v>549</v>
      </c>
      <c r="B307" s="83">
        <v>8</v>
      </c>
      <c r="C307" s="83">
        <v>16.5</v>
      </c>
      <c r="D307" s="83">
        <v>12</v>
      </c>
      <c r="E307" s="87">
        <v>1.4</v>
      </c>
      <c r="F307" s="87">
        <v>0.6</v>
      </c>
      <c r="G307" s="87">
        <v>0.4</v>
      </c>
      <c r="H307" s="87">
        <v>0.12</v>
      </c>
      <c r="M307" s="86"/>
    </row>
    <row r="308" spans="1:23" x14ac:dyDescent="0.35">
      <c r="A308" s="82" t="s">
        <v>608</v>
      </c>
      <c r="B308" s="83">
        <v>2</v>
      </c>
      <c r="C308" s="83">
        <v>3.9</v>
      </c>
      <c r="D308" s="83">
        <v>3</v>
      </c>
      <c r="E308" s="87">
        <v>0.35</v>
      </c>
      <c r="F308" s="87">
        <v>0.15</v>
      </c>
      <c r="G308" s="87">
        <v>0.1</v>
      </c>
      <c r="H308" s="87">
        <v>0.03</v>
      </c>
      <c r="I308">
        <f>IF(B308&gt;5.34,5,IF(B308=5.34,5,IF(3.34&lt;B308,4,IF(3&lt;B308,3,IF(B308=3,3,IF(B308&gt;1.34,2,1))))))</f>
        <v>2</v>
      </c>
      <c r="J308">
        <f t="shared" ref="J308:J311" si="78">I308*2</f>
        <v>4</v>
      </c>
      <c r="K308">
        <f>IF(C308&gt;4.1,5,IF(C308=4.1,5,IF(3.84&lt;C308,4,IF(C308=3.84,4,IF(3.67&lt;C308,3,IF(C308=3.67,3,IF(3.29&lt;C308,2,IF(C308=3.29,2,1))))))))</f>
        <v>4</v>
      </c>
      <c r="L308">
        <f t="shared" ref="L308:L311" si="79">K308*2</f>
        <v>8</v>
      </c>
      <c r="M308" s="83">
        <v>3</v>
      </c>
      <c r="N308">
        <f t="shared" si="66"/>
        <v>9</v>
      </c>
      <c r="O308">
        <f>IF(E308&gt;0.5,5,IF(E308=0.5,5,IF(0.4&lt;E308,4,IF(E308=0.4,4,IF(0.17&lt;E308,3,IF(E308=0.17,3,IF(0.1&lt;E308,2,IF(E308=0.1,2,1))))))))</f>
        <v>3</v>
      </c>
      <c r="P308">
        <f t="shared" si="67"/>
        <v>1.5</v>
      </c>
      <c r="Q308">
        <f>IF(F308&gt;0.35,5,IF(F308=0.35,5,IF(0.18&lt;F308,4,IF(F308=0.18,4,IF(0.08&lt;F308,3,IF(F308=0.08,3,IF(0.04&lt;F308,2,IF(F308=0.04,2,1))))))))</f>
        <v>3</v>
      </c>
      <c r="R308">
        <f t="shared" si="68"/>
        <v>1.5</v>
      </c>
      <c r="S308">
        <f>IF(G308&gt;0.5,5,IF(G308=0.5,5,IF(0.25&lt;G308,4,IF(G308=0.25,4,IF(0.09&lt;G308,3,IF(G308=0.09,3,IF(0.03&lt;G308,2,IF(G308=0.03,2,1))))))))</f>
        <v>3</v>
      </c>
      <c r="T308">
        <f t="shared" si="69"/>
        <v>1.5</v>
      </c>
      <c r="U308">
        <f>IF(H308&gt;0.25,5,IF(H308=0.25,5,IF(0.09&lt;H308,4,IF(H308=0.09,4,IF(0.06&lt;H308,3,IF(H308=0.06,3,IF(0.02&lt;H308,2,IF(H308=0.02,2,1))))))))</f>
        <v>2</v>
      </c>
      <c r="V308">
        <f t="shared" si="70"/>
        <v>1</v>
      </c>
      <c r="W308">
        <f t="shared" si="71"/>
        <v>26.5</v>
      </c>
    </row>
    <row r="309" spans="1:23" x14ac:dyDescent="0.35">
      <c r="A309" s="82" t="s">
        <v>611</v>
      </c>
      <c r="B309" s="83">
        <v>2</v>
      </c>
      <c r="C309" s="83">
        <v>4.3</v>
      </c>
      <c r="D309" s="83">
        <v>3</v>
      </c>
      <c r="E309" s="87">
        <v>0.35</v>
      </c>
      <c r="F309" s="87">
        <v>0.15</v>
      </c>
      <c r="G309" s="87">
        <v>0.1</v>
      </c>
      <c r="H309" s="87">
        <v>0.03</v>
      </c>
      <c r="I309">
        <f>IF(B309&gt;5.34,5,IF(B309=5.34,5,IF(3.34&lt;B309,4,IF(3&lt;B309,3,IF(B309=3,3,IF(B309&gt;1.34,2,1))))))</f>
        <v>2</v>
      </c>
      <c r="J309">
        <f t="shared" si="78"/>
        <v>4</v>
      </c>
      <c r="K309">
        <f>IF(C309&gt;4.1,5,IF(C309=4.1,5,IF(3.84&lt;C309,4,IF(C309=3.84,4,IF(3.67&lt;C309,3,IF(C309=3.67,3,IF(3.29&lt;C309,2,IF(C309=3.29,2,1))))))))</f>
        <v>5</v>
      </c>
      <c r="L309">
        <f t="shared" si="79"/>
        <v>10</v>
      </c>
      <c r="M309" s="83">
        <v>3</v>
      </c>
      <c r="N309">
        <f t="shared" si="66"/>
        <v>9</v>
      </c>
      <c r="O309">
        <f>IF(E309&gt;0.5,5,IF(E309=0.5,5,IF(0.4&lt;E309,4,IF(E309=0.4,4,IF(0.17&lt;E309,3,IF(E309=0.17,3,IF(0.1&lt;E309,2,IF(E309=0.1,2,1))))))))</f>
        <v>3</v>
      </c>
      <c r="P309">
        <f t="shared" si="67"/>
        <v>1.5</v>
      </c>
      <c r="Q309">
        <f>IF(F309&gt;0.35,5,IF(F309=0.35,5,IF(0.18&lt;F309,4,IF(F309=0.18,4,IF(0.08&lt;F309,3,IF(F309=0.08,3,IF(0.04&lt;F309,2,IF(F309=0.04,2,1))))))))</f>
        <v>3</v>
      </c>
      <c r="R309">
        <f t="shared" si="68"/>
        <v>1.5</v>
      </c>
      <c r="S309">
        <f>IF(G309&gt;0.5,5,IF(G309=0.5,5,IF(0.25&lt;G309,4,IF(G309=0.25,4,IF(0.09&lt;G309,3,IF(G309=0.09,3,IF(0.03&lt;G309,2,IF(G309=0.03,2,1))))))))</f>
        <v>3</v>
      </c>
      <c r="T309">
        <f t="shared" si="69"/>
        <v>1.5</v>
      </c>
      <c r="U309">
        <f>IF(H309&gt;0.25,5,IF(H309=0.25,5,IF(0.09&lt;H309,4,IF(H309=0.09,4,IF(0.06&lt;H309,3,IF(H309=0.06,3,IF(0.02&lt;H309,2,IF(H309=0.02,2,1))))))))</f>
        <v>2</v>
      </c>
      <c r="V309">
        <f t="shared" si="70"/>
        <v>1</v>
      </c>
      <c r="W309">
        <f t="shared" si="71"/>
        <v>28.5</v>
      </c>
    </row>
    <row r="310" spans="1:23" x14ac:dyDescent="0.35">
      <c r="A310" s="82" t="s">
        <v>612</v>
      </c>
      <c r="B310" s="83">
        <v>2</v>
      </c>
      <c r="C310" s="83">
        <v>4.0999999999999996</v>
      </c>
      <c r="D310" s="83">
        <v>3</v>
      </c>
      <c r="E310" s="87">
        <v>0.35</v>
      </c>
      <c r="F310" s="87">
        <v>0.15</v>
      </c>
      <c r="G310" s="87">
        <v>0.1</v>
      </c>
      <c r="H310" s="87">
        <v>0.03</v>
      </c>
      <c r="I310">
        <f>IF(B310&gt;5.34,5,IF(B310=5.34,5,IF(3.34&lt;B310,4,IF(3&lt;B310,3,IF(B310=3,3,IF(B310&gt;1.34,2,1))))))</f>
        <v>2</v>
      </c>
      <c r="J310">
        <f t="shared" si="78"/>
        <v>4</v>
      </c>
      <c r="K310">
        <f>IF(C310&gt;4.1,5,IF(C310=4.1,5,IF(3.84&lt;C310,4,IF(C310=3.84,4,IF(3.67&lt;C310,3,IF(C310=3.67,3,IF(3.29&lt;C310,2,IF(C310=3.29,2,1))))))))</f>
        <v>5</v>
      </c>
      <c r="L310">
        <f t="shared" si="79"/>
        <v>10</v>
      </c>
      <c r="M310" s="83">
        <v>3</v>
      </c>
      <c r="N310">
        <f t="shared" si="66"/>
        <v>9</v>
      </c>
      <c r="O310">
        <f>IF(E310&gt;0.5,5,IF(E310=0.5,5,IF(0.4&lt;E310,4,IF(E310=0.4,4,IF(0.17&lt;E310,3,IF(E310=0.17,3,IF(0.1&lt;E310,2,IF(E310=0.1,2,1))))))))</f>
        <v>3</v>
      </c>
      <c r="P310">
        <f t="shared" si="67"/>
        <v>1.5</v>
      </c>
      <c r="Q310">
        <f>IF(F310&gt;0.35,5,IF(F310=0.35,5,IF(0.18&lt;F310,4,IF(F310=0.18,4,IF(0.08&lt;F310,3,IF(F310=0.08,3,IF(0.04&lt;F310,2,IF(F310=0.04,2,1))))))))</f>
        <v>3</v>
      </c>
      <c r="R310">
        <f t="shared" si="68"/>
        <v>1.5</v>
      </c>
      <c r="S310">
        <f>IF(G310&gt;0.5,5,IF(G310=0.5,5,IF(0.25&lt;G310,4,IF(G310=0.25,4,IF(0.09&lt;G310,3,IF(G310=0.09,3,IF(0.03&lt;G310,2,IF(G310=0.03,2,1))))))))</f>
        <v>3</v>
      </c>
      <c r="T310">
        <f t="shared" si="69"/>
        <v>1.5</v>
      </c>
      <c r="U310">
        <f>IF(H310&gt;0.25,5,IF(H310=0.25,5,IF(0.09&lt;H310,4,IF(H310=0.09,4,IF(0.06&lt;H310,3,IF(H310=0.06,3,IF(0.02&lt;H310,2,IF(H310=0.02,2,1))))))))</f>
        <v>2</v>
      </c>
      <c r="V310">
        <f t="shared" si="70"/>
        <v>1</v>
      </c>
      <c r="W310">
        <f t="shared" si="71"/>
        <v>28.5</v>
      </c>
    </row>
    <row r="311" spans="1:23" x14ac:dyDescent="0.35">
      <c r="A311" s="82" t="s">
        <v>73</v>
      </c>
      <c r="B311" s="83">
        <v>2</v>
      </c>
      <c r="C311" s="83">
        <v>4.2</v>
      </c>
      <c r="D311" s="83">
        <v>3</v>
      </c>
      <c r="E311" s="87">
        <v>0.35</v>
      </c>
      <c r="F311" s="87">
        <v>0.15</v>
      </c>
      <c r="G311" s="87">
        <v>0.1</v>
      </c>
      <c r="H311" s="87">
        <v>0.03</v>
      </c>
      <c r="I311">
        <f>IF(B311&gt;5.34,5,IF(B311=5.34,5,IF(3.34&lt;B311,4,IF(3&lt;B311,3,IF(B311=3,3,IF(B311&gt;1.34,2,1))))))</f>
        <v>2</v>
      </c>
      <c r="J311">
        <f t="shared" si="78"/>
        <v>4</v>
      </c>
      <c r="K311">
        <f>IF(C311&gt;4.1,5,IF(C311=4.1,5,IF(3.84&lt;C311,4,IF(C311=3.84,4,IF(3.67&lt;C311,3,IF(C311=3.67,3,IF(3.29&lt;C311,2,IF(C311=3.29,2,1))))))))</f>
        <v>5</v>
      </c>
      <c r="L311">
        <f t="shared" si="79"/>
        <v>10</v>
      </c>
      <c r="M311" s="83">
        <v>3</v>
      </c>
      <c r="N311">
        <f t="shared" si="66"/>
        <v>9</v>
      </c>
      <c r="O311">
        <f>IF(E311&gt;0.5,5,IF(E311=0.5,5,IF(0.4&lt;E311,4,IF(E311=0.4,4,IF(0.17&lt;E311,3,IF(E311=0.17,3,IF(0.1&lt;E311,2,IF(E311=0.1,2,1))))))))</f>
        <v>3</v>
      </c>
      <c r="P311">
        <f t="shared" si="67"/>
        <v>1.5</v>
      </c>
      <c r="Q311">
        <f>IF(F311&gt;0.35,5,IF(F311=0.35,5,IF(0.18&lt;F311,4,IF(F311=0.18,4,IF(0.08&lt;F311,3,IF(F311=0.08,3,IF(0.04&lt;F311,2,IF(F311=0.04,2,1))))))))</f>
        <v>3</v>
      </c>
      <c r="R311">
        <f t="shared" si="68"/>
        <v>1.5</v>
      </c>
      <c r="S311">
        <f>IF(G311&gt;0.5,5,IF(G311=0.5,5,IF(0.25&lt;G311,4,IF(G311=0.25,4,IF(0.09&lt;G311,3,IF(G311=0.09,3,IF(0.03&lt;G311,2,IF(G311=0.03,2,1))))))))</f>
        <v>3</v>
      </c>
      <c r="T311">
        <f t="shared" si="69"/>
        <v>1.5</v>
      </c>
      <c r="U311">
        <f>IF(H311&gt;0.25,5,IF(H311=0.25,5,IF(0.09&lt;H311,4,IF(H311=0.09,4,IF(0.06&lt;H311,3,IF(H311=0.06,3,IF(0.02&lt;H311,2,IF(H311=0.02,2,1))))))))</f>
        <v>2</v>
      </c>
      <c r="V311">
        <f t="shared" si="70"/>
        <v>1</v>
      </c>
      <c r="W311">
        <f t="shared" si="71"/>
        <v>28.5</v>
      </c>
    </row>
    <row r="312" spans="1:23" x14ac:dyDescent="0.35">
      <c r="A312" s="81" t="s">
        <v>553</v>
      </c>
      <c r="B312" s="83">
        <v>5.3</v>
      </c>
      <c r="C312" s="83">
        <v>12.11</v>
      </c>
      <c r="D312" s="83">
        <v>9</v>
      </c>
      <c r="E312" s="87">
        <v>1.0499999999999998</v>
      </c>
      <c r="F312" s="87">
        <v>0.89999999999999991</v>
      </c>
      <c r="G312" s="87">
        <v>0.31999999999999995</v>
      </c>
      <c r="H312" s="87">
        <v>0.44999999999999996</v>
      </c>
      <c r="M312" s="86"/>
    </row>
    <row r="313" spans="1:23" x14ac:dyDescent="0.35">
      <c r="A313" s="82" t="s">
        <v>617</v>
      </c>
      <c r="B313" s="83">
        <v>1.3</v>
      </c>
      <c r="C313" s="83">
        <v>3.93</v>
      </c>
      <c r="D313" s="83">
        <v>3</v>
      </c>
      <c r="E313" s="87">
        <v>0.35</v>
      </c>
      <c r="F313" s="87">
        <v>0.3</v>
      </c>
      <c r="G313" s="87">
        <v>0.02</v>
      </c>
      <c r="H313" s="87">
        <v>0.15</v>
      </c>
      <c r="I313">
        <f>IF(B313&gt;5.34,5,IF(B313=5.34,5,IF(3.34&lt;B313,4,IF(3&lt;B313,3,IF(B313=3,3,IF(B313&gt;1.34,2,1))))))</f>
        <v>1</v>
      </c>
      <c r="J313">
        <f t="shared" ref="J313:J315" si="80">I313*2</f>
        <v>2</v>
      </c>
      <c r="K313">
        <f>IF(C313&gt;4.1,5,IF(C313=4.1,5,IF(3.84&lt;C313,4,IF(C313=3.84,4,IF(3.67&lt;C313,3,IF(C313=3.67,3,IF(3.29&lt;C313,2,IF(C313=3.29,2,1))))))))</f>
        <v>4</v>
      </c>
      <c r="L313">
        <f t="shared" ref="L313:L315" si="81">K313*2</f>
        <v>8</v>
      </c>
      <c r="M313" s="83">
        <v>3</v>
      </c>
      <c r="N313">
        <f t="shared" si="66"/>
        <v>9</v>
      </c>
      <c r="O313">
        <f>IF(E313&gt;0.5,5,IF(E313=0.5,5,IF(0.4&lt;E313,4,IF(E313=0.4,4,IF(0.17&lt;E313,3,IF(E313=0.17,3,IF(0.1&lt;E313,2,IF(E313=0.1,2,1))))))))</f>
        <v>3</v>
      </c>
      <c r="P313">
        <f t="shared" si="67"/>
        <v>1.5</v>
      </c>
      <c r="Q313">
        <f>IF(F313&gt;0.35,5,IF(F313=0.35,5,IF(0.18&lt;F313,4,IF(F313=0.18,4,IF(0.08&lt;F313,3,IF(F313=0.08,3,IF(0.04&lt;F313,2,IF(F313=0.04,2,1))))))))</f>
        <v>4</v>
      </c>
      <c r="R313">
        <f t="shared" si="68"/>
        <v>2</v>
      </c>
      <c r="S313">
        <f>IF(G313&gt;0.5,5,IF(G313=0.5,5,IF(0.25&lt;G313,4,IF(G313=0.25,4,IF(0.09&lt;G313,3,IF(G313=0.09,3,IF(0.03&lt;G313,2,IF(G313=0.03,2,1))))))))</f>
        <v>1</v>
      </c>
      <c r="T313">
        <f t="shared" si="69"/>
        <v>0.5</v>
      </c>
      <c r="U313">
        <f>IF(H313&gt;0.25,5,IF(H313=0.25,5,IF(0.09&lt;H313,4,IF(H313=0.09,4,IF(0.06&lt;H313,3,IF(H313=0.06,3,IF(0.02&lt;H313,2,IF(H313=0.02,2,1))))))))</f>
        <v>4</v>
      </c>
      <c r="V313">
        <f t="shared" si="70"/>
        <v>2</v>
      </c>
      <c r="W313">
        <f t="shared" si="71"/>
        <v>25</v>
      </c>
    </row>
    <row r="314" spans="1:23" x14ac:dyDescent="0.35">
      <c r="A314" s="82" t="s">
        <v>610</v>
      </c>
      <c r="B314" s="83">
        <v>2</v>
      </c>
      <c r="C314" s="83">
        <v>4.13</v>
      </c>
      <c r="D314" s="83">
        <v>3</v>
      </c>
      <c r="E314" s="87">
        <v>0.35</v>
      </c>
      <c r="F314" s="87">
        <v>0.3</v>
      </c>
      <c r="G314" s="87">
        <v>0.15</v>
      </c>
      <c r="H314" s="87">
        <v>0.15</v>
      </c>
      <c r="I314">
        <f>IF(B314&gt;5.34,5,IF(B314=5.34,5,IF(3.34&lt;B314,4,IF(3&lt;B314,3,IF(B314=3,3,IF(B314&gt;1.34,2,1))))))</f>
        <v>2</v>
      </c>
      <c r="J314">
        <f t="shared" si="80"/>
        <v>4</v>
      </c>
      <c r="K314">
        <f>IF(C314&gt;4.1,5,IF(C314=4.1,5,IF(3.84&lt;C314,4,IF(C314=3.84,4,IF(3.67&lt;C314,3,IF(C314=3.67,3,IF(3.29&lt;C314,2,IF(C314=3.29,2,1))))))))</f>
        <v>5</v>
      </c>
      <c r="L314">
        <f t="shared" si="81"/>
        <v>10</v>
      </c>
      <c r="M314" s="83">
        <v>3</v>
      </c>
      <c r="N314">
        <f t="shared" si="66"/>
        <v>9</v>
      </c>
      <c r="O314">
        <f>IF(E314&gt;0.5,5,IF(E314=0.5,5,IF(0.4&lt;E314,4,IF(E314=0.4,4,IF(0.17&lt;E314,3,IF(E314=0.17,3,IF(0.1&lt;E314,2,IF(E314=0.1,2,1))))))))</f>
        <v>3</v>
      </c>
      <c r="P314">
        <f t="shared" si="67"/>
        <v>1.5</v>
      </c>
      <c r="Q314">
        <f>IF(F314&gt;0.35,5,IF(F314=0.35,5,IF(0.18&lt;F314,4,IF(F314=0.18,4,IF(0.08&lt;F314,3,IF(F314=0.08,3,IF(0.04&lt;F314,2,IF(F314=0.04,2,1))))))))</f>
        <v>4</v>
      </c>
      <c r="R314">
        <f t="shared" si="68"/>
        <v>2</v>
      </c>
      <c r="S314">
        <f>IF(G314&gt;0.5,5,IF(G314=0.5,5,IF(0.25&lt;G314,4,IF(G314=0.25,4,IF(0.09&lt;G314,3,IF(G314=0.09,3,IF(0.03&lt;G314,2,IF(G314=0.03,2,1))))))))</f>
        <v>3</v>
      </c>
      <c r="T314">
        <f t="shared" si="69"/>
        <v>1.5</v>
      </c>
      <c r="U314">
        <f>IF(H314&gt;0.25,5,IF(H314=0.25,5,IF(0.09&lt;H314,4,IF(H314=0.09,4,IF(0.06&lt;H314,3,IF(H314=0.06,3,IF(0.02&lt;H314,2,IF(H314=0.02,2,1))))))))</f>
        <v>4</v>
      </c>
      <c r="V314">
        <f t="shared" si="70"/>
        <v>2</v>
      </c>
      <c r="W314">
        <f t="shared" si="71"/>
        <v>30</v>
      </c>
    </row>
    <row r="315" spans="1:23" x14ac:dyDescent="0.35">
      <c r="A315" s="82" t="s">
        <v>620</v>
      </c>
      <c r="B315" s="83">
        <v>2</v>
      </c>
      <c r="C315" s="83">
        <v>4.05</v>
      </c>
      <c r="D315" s="83">
        <v>3</v>
      </c>
      <c r="E315" s="87">
        <v>0.35</v>
      </c>
      <c r="F315" s="87">
        <v>0.3</v>
      </c>
      <c r="G315" s="87">
        <v>0.15</v>
      </c>
      <c r="H315" s="87">
        <v>0.15</v>
      </c>
      <c r="I315">
        <f>IF(B315&gt;5.34,5,IF(B315=5.34,5,IF(3.34&lt;B315,4,IF(3&lt;B315,3,IF(B315=3,3,IF(B315&gt;1.34,2,1))))))</f>
        <v>2</v>
      </c>
      <c r="J315">
        <f t="shared" si="80"/>
        <v>4</v>
      </c>
      <c r="K315">
        <f>IF(C315&gt;4.1,5,IF(C315=4.1,5,IF(3.84&lt;C315,4,IF(C315=3.84,4,IF(3.67&lt;C315,3,IF(C315=3.67,3,IF(3.29&lt;C315,2,IF(C315=3.29,2,1))))))))</f>
        <v>4</v>
      </c>
      <c r="L315">
        <f t="shared" si="81"/>
        <v>8</v>
      </c>
      <c r="M315" s="83">
        <v>3</v>
      </c>
      <c r="N315">
        <f t="shared" si="66"/>
        <v>9</v>
      </c>
      <c r="O315">
        <f>IF(E315&gt;0.5,5,IF(E315=0.5,5,IF(0.4&lt;E315,4,IF(E315=0.4,4,IF(0.17&lt;E315,3,IF(E315=0.17,3,IF(0.1&lt;E315,2,IF(E315=0.1,2,1))))))))</f>
        <v>3</v>
      </c>
      <c r="P315">
        <f t="shared" si="67"/>
        <v>1.5</v>
      </c>
      <c r="Q315">
        <f>IF(F315&gt;0.35,5,IF(F315=0.35,5,IF(0.18&lt;F315,4,IF(F315=0.18,4,IF(0.08&lt;F315,3,IF(F315=0.08,3,IF(0.04&lt;F315,2,IF(F315=0.04,2,1))))))))</f>
        <v>4</v>
      </c>
      <c r="R315">
        <f t="shared" si="68"/>
        <v>2</v>
      </c>
      <c r="S315">
        <f>IF(G315&gt;0.5,5,IF(G315=0.5,5,IF(0.25&lt;G315,4,IF(G315=0.25,4,IF(0.09&lt;G315,3,IF(G315=0.09,3,IF(0.03&lt;G315,2,IF(G315=0.03,2,1))))))))</f>
        <v>3</v>
      </c>
      <c r="T315">
        <f t="shared" si="69"/>
        <v>1.5</v>
      </c>
      <c r="U315">
        <f>IF(H315&gt;0.25,5,IF(H315=0.25,5,IF(0.09&lt;H315,4,IF(H315=0.09,4,IF(0.06&lt;H315,3,IF(H315=0.06,3,IF(0.02&lt;H315,2,IF(H315=0.02,2,1))))))))</f>
        <v>4</v>
      </c>
      <c r="V315">
        <f t="shared" si="70"/>
        <v>2</v>
      </c>
      <c r="W315">
        <f t="shared" si="71"/>
        <v>28</v>
      </c>
    </row>
    <row r="316" spans="1:23" x14ac:dyDescent="0.35">
      <c r="A316" s="30" t="s">
        <v>554</v>
      </c>
      <c r="B316" s="83">
        <v>17</v>
      </c>
      <c r="C316" s="83">
        <v>7.86</v>
      </c>
      <c r="D316" s="83">
        <v>5</v>
      </c>
      <c r="E316" s="87">
        <v>0.46</v>
      </c>
      <c r="F316" s="87">
        <v>0.13</v>
      </c>
      <c r="G316" s="87">
        <v>0.11600000000000001</v>
      </c>
      <c r="H316" s="87">
        <v>0.11</v>
      </c>
      <c r="M316" s="85"/>
    </row>
    <row r="317" spans="1:23" x14ac:dyDescent="0.35">
      <c r="A317" s="81" t="s">
        <v>560</v>
      </c>
      <c r="B317" s="83">
        <v>12</v>
      </c>
      <c r="C317" s="83">
        <v>4.03</v>
      </c>
      <c r="D317" s="83">
        <v>2</v>
      </c>
      <c r="E317" s="87">
        <v>0.4</v>
      </c>
      <c r="F317" s="87">
        <v>0.1</v>
      </c>
      <c r="G317" s="87">
        <v>0.05</v>
      </c>
      <c r="H317" s="87">
        <v>0.01</v>
      </c>
      <c r="M317" s="86"/>
    </row>
    <row r="318" spans="1:23" x14ac:dyDescent="0.35">
      <c r="A318" s="82" t="s">
        <v>613</v>
      </c>
      <c r="B318" s="83">
        <v>12</v>
      </c>
      <c r="C318" s="83">
        <v>4.03</v>
      </c>
      <c r="D318" s="83">
        <v>2</v>
      </c>
      <c r="E318" s="87">
        <v>0.4</v>
      </c>
      <c r="F318" s="87">
        <v>0.1</v>
      </c>
      <c r="G318" s="87">
        <v>0.05</v>
      </c>
      <c r="H318" s="87">
        <v>0.01</v>
      </c>
      <c r="I318">
        <f>IF(B318&gt;5.34,5,IF(B318=5.34,5,IF(3.34&lt;B318,4,IF(3&lt;B318,3,IF(B318=3,3,IF(B318&gt;1.34,2,1))))))</f>
        <v>5</v>
      </c>
      <c r="J318">
        <f>I318*2</f>
        <v>10</v>
      </c>
      <c r="K318">
        <f>IF(C318&gt;4.1,5,IF(C318=4.1,5,IF(3.84&lt;C318,4,IF(C318=3.84,4,IF(3.67&lt;C318,3,IF(C318=3.67,3,IF(3.29&lt;C318,2,IF(C318=3.29,2,1))))))))</f>
        <v>4</v>
      </c>
      <c r="L318">
        <f>K318*2</f>
        <v>8</v>
      </c>
      <c r="M318" s="83">
        <v>2</v>
      </c>
      <c r="N318">
        <f t="shared" si="66"/>
        <v>6</v>
      </c>
      <c r="O318">
        <f>IF(E318&gt;0.5,5,IF(E318=0.5,5,IF(0.4&lt;E318,4,IF(E318=0.4,4,IF(0.17&lt;E318,3,IF(E318=0.17,3,IF(0.1&lt;E318,2,IF(E318=0.1,2,1))))))))</f>
        <v>4</v>
      </c>
      <c r="P318">
        <f t="shared" si="67"/>
        <v>2</v>
      </c>
      <c r="Q318">
        <f>IF(F318&gt;0.35,5,IF(F318=0.35,5,IF(0.18&lt;F318,4,IF(F318=0.18,4,IF(0.08&lt;F318,3,IF(F318=0.08,3,IF(0.04&lt;F318,2,IF(F318=0.04,2,1))))))))</f>
        <v>3</v>
      </c>
      <c r="R318">
        <f t="shared" si="68"/>
        <v>1.5</v>
      </c>
      <c r="S318">
        <f>IF(G318&gt;0.5,5,IF(G318=0.5,5,IF(0.25&lt;G318,4,IF(G318=0.25,4,IF(0.09&lt;G318,3,IF(G318=0.09,3,IF(0.03&lt;G318,2,IF(G318=0.03,2,1))))))))</f>
        <v>2</v>
      </c>
      <c r="T318">
        <f t="shared" si="69"/>
        <v>1</v>
      </c>
      <c r="U318">
        <f>IF(H318&gt;0.25,5,IF(H318=0.25,5,IF(0.09&lt;H318,4,IF(H318=0.09,4,IF(0.06&lt;H318,3,IF(H318=0.06,3,IF(0.02&lt;H318,2,IF(H318=0.02,2,1))))))))</f>
        <v>1</v>
      </c>
      <c r="V318">
        <f t="shared" si="70"/>
        <v>0.5</v>
      </c>
      <c r="W318">
        <f t="shared" si="71"/>
        <v>29</v>
      </c>
    </row>
    <row r="319" spans="1:23" x14ac:dyDescent="0.35">
      <c r="A319" s="81" t="s">
        <v>563</v>
      </c>
      <c r="B319" s="83">
        <v>5</v>
      </c>
      <c r="C319" s="83">
        <v>3.83</v>
      </c>
      <c r="D319" s="83">
        <v>3</v>
      </c>
      <c r="E319" s="87">
        <v>0.06</v>
      </c>
      <c r="F319" s="87">
        <v>0.03</v>
      </c>
      <c r="G319" s="87">
        <v>6.6000000000000003E-2</v>
      </c>
      <c r="H319" s="87">
        <v>0.1</v>
      </c>
      <c r="M319" s="86"/>
    </row>
    <row r="320" spans="1:23" x14ac:dyDescent="0.35">
      <c r="A320" s="82" t="s">
        <v>611</v>
      </c>
      <c r="B320" s="83">
        <v>5</v>
      </c>
      <c r="C320" s="83">
        <v>3.83</v>
      </c>
      <c r="D320" s="83">
        <v>3</v>
      </c>
      <c r="E320" s="87">
        <v>0.06</v>
      </c>
      <c r="F320" s="87">
        <v>0.03</v>
      </c>
      <c r="G320" s="87">
        <v>6.6000000000000003E-2</v>
      </c>
      <c r="H320" s="87">
        <v>0.1</v>
      </c>
      <c r="I320">
        <f>IF(B320&gt;5.34,5,IF(B320=5.34,5,IF(3.34&lt;B320,4,IF(3&lt;B320,3,IF(B320=3,3,IF(B320&gt;1.34,2,1))))))</f>
        <v>4</v>
      </c>
      <c r="J320">
        <f>I320*2</f>
        <v>8</v>
      </c>
      <c r="K320">
        <f>IF(C320&gt;4.1,5,IF(C320=4.1,5,IF(3.84&lt;C320,4,IF(C320=3.84,4,IF(3.67&lt;C320,3,IF(C320=3.67,3,IF(3.29&lt;C320,2,IF(C320=3.29,2,1))))))))</f>
        <v>3</v>
      </c>
      <c r="L320">
        <f>K320*2</f>
        <v>6</v>
      </c>
      <c r="M320" s="83">
        <v>3</v>
      </c>
      <c r="N320">
        <f t="shared" si="66"/>
        <v>9</v>
      </c>
      <c r="O320">
        <f>IF(E320&gt;0.5,5,IF(E320=0.5,5,IF(0.4&lt;E320,4,IF(E320=0.4,4,IF(0.17&lt;E320,3,IF(E320=0.17,3,IF(0.1&lt;E320,2,IF(E320=0.1,2,1))))))))</f>
        <v>1</v>
      </c>
      <c r="P320">
        <f t="shared" si="67"/>
        <v>0.5</v>
      </c>
      <c r="Q320">
        <f>IF(F320&gt;0.35,5,IF(F320=0.35,5,IF(0.18&lt;F320,4,IF(F320=0.18,4,IF(0.08&lt;F320,3,IF(F320=0.08,3,IF(0.04&lt;F320,2,IF(F320=0.04,2,1))))))))</f>
        <v>1</v>
      </c>
      <c r="R320">
        <f t="shared" si="68"/>
        <v>0.5</v>
      </c>
      <c r="S320">
        <f>IF(G320&gt;0.5,5,IF(G320=0.5,5,IF(0.25&lt;G320,4,IF(G320=0.25,4,IF(0.09&lt;G320,3,IF(G320=0.09,3,IF(0.03&lt;G320,2,IF(G320=0.03,2,1))))))))</f>
        <v>2</v>
      </c>
      <c r="T320">
        <f t="shared" si="69"/>
        <v>1</v>
      </c>
      <c r="U320">
        <f>IF(H320&gt;0.25,5,IF(H320=0.25,5,IF(0.09&lt;H320,4,IF(H320=0.09,4,IF(0.06&lt;H320,3,IF(H320=0.06,3,IF(0.02&lt;H320,2,IF(H320=0.02,2,1))))))))</f>
        <v>4</v>
      </c>
      <c r="V320">
        <f t="shared" si="70"/>
        <v>2</v>
      </c>
      <c r="W320">
        <f t="shared" si="71"/>
        <v>27</v>
      </c>
    </row>
    <row r="321" spans="1:23" x14ac:dyDescent="0.35">
      <c r="A321" s="30" t="s">
        <v>568</v>
      </c>
      <c r="B321" s="83">
        <v>30</v>
      </c>
      <c r="C321" s="83">
        <v>8.32</v>
      </c>
      <c r="D321" s="83">
        <v>8</v>
      </c>
      <c r="E321" s="87">
        <v>0.4</v>
      </c>
      <c r="F321" s="87">
        <v>0.42</v>
      </c>
      <c r="G321" s="87">
        <v>0.6</v>
      </c>
      <c r="H321" s="87">
        <v>0.02</v>
      </c>
      <c r="M321" s="85"/>
    </row>
    <row r="322" spans="1:23" x14ac:dyDescent="0.35">
      <c r="A322" s="81" t="s">
        <v>569</v>
      </c>
      <c r="B322" s="83">
        <v>30</v>
      </c>
      <c r="C322" s="83">
        <v>8.32</v>
      </c>
      <c r="D322" s="83">
        <v>8</v>
      </c>
      <c r="E322" s="87">
        <v>0.4</v>
      </c>
      <c r="F322" s="87">
        <v>0.42</v>
      </c>
      <c r="G322" s="87">
        <v>0.6</v>
      </c>
      <c r="H322" s="87">
        <v>0.02</v>
      </c>
      <c r="M322" s="86"/>
    </row>
    <row r="323" spans="1:23" x14ac:dyDescent="0.35">
      <c r="A323" s="82" t="s">
        <v>608</v>
      </c>
      <c r="B323" s="83">
        <v>20</v>
      </c>
      <c r="C323" s="83">
        <v>4.12</v>
      </c>
      <c r="D323" s="83">
        <v>4</v>
      </c>
      <c r="E323" s="87">
        <v>0.2</v>
      </c>
      <c r="F323" s="87">
        <v>0.12</v>
      </c>
      <c r="G323" s="87">
        <v>0.3</v>
      </c>
      <c r="H323" s="87">
        <v>0.01</v>
      </c>
      <c r="I323">
        <f>IF(B323&gt;5.34,5,IF(B323=5.34,5,IF(3.34&lt;B323,4,IF(3&lt;B323,3,IF(B323=3,3,IF(B323&gt;1.34,2,1))))))</f>
        <v>5</v>
      </c>
      <c r="J323">
        <f t="shared" ref="J323:J324" si="82">I323*2</f>
        <v>10</v>
      </c>
      <c r="K323">
        <f>IF(C323&gt;4.1,5,IF(C323=4.1,5,IF(3.84&lt;C323,4,IF(C323=3.84,4,IF(3.67&lt;C323,3,IF(C323=3.67,3,IF(3.29&lt;C323,2,IF(C323=3.29,2,1))))))))</f>
        <v>5</v>
      </c>
      <c r="L323">
        <f t="shared" ref="L323:L324" si="83">K323*2</f>
        <v>10</v>
      </c>
      <c r="M323" s="83">
        <v>4</v>
      </c>
      <c r="N323">
        <f t="shared" si="66"/>
        <v>12</v>
      </c>
      <c r="O323">
        <f>IF(E323&gt;0.5,5,IF(E323=0.5,5,IF(0.4&lt;E323,4,IF(E323=0.4,4,IF(0.17&lt;E323,3,IF(E323=0.17,3,IF(0.1&lt;E323,2,IF(E323=0.1,2,1))))))))</f>
        <v>3</v>
      </c>
      <c r="P323">
        <f t="shared" si="67"/>
        <v>1.5</v>
      </c>
      <c r="Q323">
        <f>IF(F323&gt;0.35,5,IF(F323=0.35,5,IF(0.18&lt;F323,4,IF(F323=0.18,4,IF(0.08&lt;F323,3,IF(F323=0.08,3,IF(0.04&lt;F323,2,IF(F323=0.04,2,1))))))))</f>
        <v>3</v>
      </c>
      <c r="R323">
        <f t="shared" si="68"/>
        <v>1.5</v>
      </c>
      <c r="S323">
        <f>IF(G323&gt;0.5,5,IF(G323=0.5,5,IF(0.25&lt;G323,4,IF(G323=0.25,4,IF(0.09&lt;G323,3,IF(G323=0.09,3,IF(0.03&lt;G323,2,IF(G323=0.03,2,1))))))))</f>
        <v>4</v>
      </c>
      <c r="T323">
        <f t="shared" si="69"/>
        <v>2</v>
      </c>
      <c r="U323">
        <f>IF(H323&gt;0.25,5,IF(H323=0.25,5,IF(0.09&lt;H323,4,IF(H323=0.09,4,IF(0.06&lt;H323,3,IF(H323=0.06,3,IF(0.02&lt;H323,2,IF(H323=0.02,2,1))))))))</f>
        <v>1</v>
      </c>
      <c r="V323">
        <f t="shared" si="70"/>
        <v>0.5</v>
      </c>
      <c r="W323">
        <f t="shared" si="71"/>
        <v>37.5</v>
      </c>
    </row>
    <row r="324" spans="1:23" x14ac:dyDescent="0.35">
      <c r="A324" s="82" t="s">
        <v>65</v>
      </c>
      <c r="B324" s="83">
        <v>10</v>
      </c>
      <c r="C324" s="83">
        <v>4.2</v>
      </c>
      <c r="D324" s="83">
        <v>4</v>
      </c>
      <c r="E324" s="87">
        <v>0.2</v>
      </c>
      <c r="F324" s="87">
        <v>0.3</v>
      </c>
      <c r="G324" s="87">
        <v>0.3</v>
      </c>
      <c r="H324" s="87">
        <v>0.01</v>
      </c>
      <c r="I324">
        <f>IF(B324&gt;5.34,5,IF(B324=5.34,5,IF(3.34&lt;B324,4,IF(3&lt;B324,3,IF(B324=3,3,IF(B324&gt;1.34,2,1))))))</f>
        <v>5</v>
      </c>
      <c r="J324">
        <f t="shared" si="82"/>
        <v>10</v>
      </c>
      <c r="K324">
        <f>IF(C324&gt;4.1,5,IF(C324=4.1,5,IF(3.84&lt;C324,4,IF(C324=3.84,4,IF(3.67&lt;C324,3,IF(C324=3.67,3,IF(3.29&lt;C324,2,IF(C324=3.29,2,1))))))))</f>
        <v>5</v>
      </c>
      <c r="L324">
        <f t="shared" si="83"/>
        <v>10</v>
      </c>
      <c r="M324" s="83">
        <v>4</v>
      </c>
      <c r="N324">
        <f t="shared" si="66"/>
        <v>12</v>
      </c>
      <c r="O324">
        <f>IF(E324&gt;0.5,5,IF(E324=0.5,5,IF(0.4&lt;E324,4,IF(E324=0.4,4,IF(0.17&lt;E324,3,IF(E324=0.17,3,IF(0.1&lt;E324,2,IF(E324=0.1,2,1))))))))</f>
        <v>3</v>
      </c>
      <c r="P324">
        <f t="shared" si="67"/>
        <v>1.5</v>
      </c>
      <c r="Q324">
        <f>IF(F324&gt;0.35,5,IF(F324=0.35,5,IF(0.18&lt;F324,4,IF(F324=0.18,4,IF(0.08&lt;F324,3,IF(F324=0.08,3,IF(0.04&lt;F324,2,IF(F324=0.04,2,1))))))))</f>
        <v>4</v>
      </c>
      <c r="R324">
        <f t="shared" si="68"/>
        <v>2</v>
      </c>
      <c r="S324">
        <f>IF(G324&gt;0.5,5,IF(G324=0.5,5,IF(0.25&lt;G324,4,IF(G324=0.25,4,IF(0.09&lt;G324,3,IF(G324=0.09,3,IF(0.03&lt;G324,2,IF(G324=0.03,2,1))))))))</f>
        <v>4</v>
      </c>
      <c r="T324">
        <f t="shared" si="69"/>
        <v>2</v>
      </c>
      <c r="U324">
        <f>IF(H324&gt;0.25,5,IF(H324=0.25,5,IF(0.09&lt;H324,4,IF(H324=0.09,4,IF(0.06&lt;H324,3,IF(H324=0.06,3,IF(0.02&lt;H324,2,IF(H324=0.02,2,1))))))))</f>
        <v>1</v>
      </c>
      <c r="V324">
        <f t="shared" si="70"/>
        <v>0.5</v>
      </c>
      <c r="W324">
        <f t="shared" si="71"/>
        <v>38</v>
      </c>
    </row>
    <row r="325" spans="1:23" x14ac:dyDescent="0.35">
      <c r="A325" s="30" t="s">
        <v>577</v>
      </c>
      <c r="B325" s="83">
        <v>12</v>
      </c>
      <c r="C325" s="83">
        <v>15.120000000000001</v>
      </c>
      <c r="D325" s="83">
        <v>11</v>
      </c>
      <c r="E325" s="87">
        <v>1.2600000000000002</v>
      </c>
      <c r="F325" s="87">
        <v>1.25</v>
      </c>
      <c r="G325" s="87">
        <v>0.57000000000000006</v>
      </c>
      <c r="H325" s="87">
        <v>0.29100000000000004</v>
      </c>
      <c r="M325" s="85"/>
    </row>
    <row r="326" spans="1:23" x14ac:dyDescent="0.35">
      <c r="A326" s="81" t="s">
        <v>578</v>
      </c>
      <c r="B326" s="83">
        <v>4</v>
      </c>
      <c r="C326" s="83">
        <v>3.46</v>
      </c>
      <c r="D326" s="83">
        <v>3</v>
      </c>
      <c r="E326" s="87">
        <v>0.18</v>
      </c>
      <c r="F326" s="87">
        <v>0.35</v>
      </c>
      <c r="G326" s="87">
        <v>0.3</v>
      </c>
      <c r="H326" s="87">
        <v>0.2</v>
      </c>
      <c r="M326" s="86"/>
    </row>
    <row r="327" spans="1:23" x14ac:dyDescent="0.35">
      <c r="A327" s="82" t="s">
        <v>65</v>
      </c>
      <c r="B327" s="83">
        <v>4</v>
      </c>
      <c r="C327" s="83">
        <v>3.46</v>
      </c>
      <c r="D327" s="83">
        <v>3</v>
      </c>
      <c r="E327" s="87">
        <v>0.18</v>
      </c>
      <c r="F327" s="87">
        <v>0.35</v>
      </c>
      <c r="G327" s="87">
        <v>0.3</v>
      </c>
      <c r="H327" s="87">
        <v>0.2</v>
      </c>
      <c r="I327">
        <f>IF(B327&gt;5.34,5,IF(B327=5.34,5,IF(3.34&lt;B327,4,IF(3&lt;B327,3,IF(B327=3,3,IF(B327&gt;1.34,2,1))))))</f>
        <v>4</v>
      </c>
      <c r="J327">
        <f>I327*2</f>
        <v>8</v>
      </c>
      <c r="K327">
        <f>IF(C327&gt;4.1,5,IF(C327=4.1,5,IF(3.84&lt;C327,4,IF(C327=3.84,4,IF(3.67&lt;C327,3,IF(C327=3.67,3,IF(3.29&lt;C327,2,IF(C327=3.29,2,1))))))))</f>
        <v>2</v>
      </c>
      <c r="L327">
        <f>K327*2</f>
        <v>4</v>
      </c>
      <c r="M327" s="83">
        <v>3</v>
      </c>
      <c r="N327">
        <f t="shared" ref="N327:N352" si="84">M327*3</f>
        <v>9</v>
      </c>
      <c r="O327">
        <f>IF(E327&gt;0.5,5,IF(E327=0.5,5,IF(0.4&lt;E327,4,IF(E327=0.4,4,IF(0.17&lt;E327,3,IF(E327=0.17,3,IF(0.1&lt;E327,2,IF(E327=0.1,2,1))))))))</f>
        <v>3</v>
      </c>
      <c r="P327">
        <f t="shared" ref="P327:P352" si="85">O327*0.5</f>
        <v>1.5</v>
      </c>
      <c r="Q327">
        <f>IF(F327&gt;0.35,5,IF(F327=0.35,5,IF(0.18&lt;F327,4,IF(F327=0.18,4,IF(0.08&lt;F327,3,IF(F327=0.08,3,IF(0.04&lt;F327,2,IF(F327=0.04,2,1))))))))</f>
        <v>5</v>
      </c>
      <c r="R327">
        <f t="shared" ref="R327:R352" si="86">Q327*0.5</f>
        <v>2.5</v>
      </c>
      <c r="S327">
        <f>IF(G327&gt;0.5,5,IF(G327=0.5,5,IF(0.25&lt;G327,4,IF(G327=0.25,4,IF(0.09&lt;G327,3,IF(G327=0.09,3,IF(0.03&lt;G327,2,IF(G327=0.03,2,1))))))))</f>
        <v>4</v>
      </c>
      <c r="T327">
        <f t="shared" ref="T327:T352" si="87">S327*0.5</f>
        <v>2</v>
      </c>
      <c r="U327">
        <f>IF(H327&gt;0.25,5,IF(H327=0.25,5,IF(0.09&lt;H327,4,IF(H327=0.09,4,IF(0.06&lt;H327,3,IF(H327=0.06,3,IF(0.02&lt;H327,2,IF(H327=0.02,2,1))))))))</f>
        <v>4</v>
      </c>
      <c r="V327">
        <f t="shared" ref="V327:V352" si="88">U327*0.5</f>
        <v>2</v>
      </c>
      <c r="W327">
        <f t="shared" ref="W327:W352" si="89">J327+L327+N327+P327+R327+T327+V327</f>
        <v>29</v>
      </c>
    </row>
    <row r="328" spans="1:23" x14ac:dyDescent="0.35">
      <c r="A328" s="81" t="s">
        <v>754</v>
      </c>
      <c r="B328" s="83">
        <v>2</v>
      </c>
      <c r="C328" s="83">
        <v>3.66</v>
      </c>
      <c r="D328" s="83">
        <v>2</v>
      </c>
      <c r="E328" s="87">
        <v>0.4</v>
      </c>
      <c r="F328" s="87">
        <v>0.4</v>
      </c>
      <c r="G328" s="87">
        <v>0.02</v>
      </c>
      <c r="H328" s="87">
        <v>0.04</v>
      </c>
      <c r="M328" s="86"/>
    </row>
    <row r="329" spans="1:23" x14ac:dyDescent="0.35">
      <c r="A329" s="82" t="s">
        <v>608</v>
      </c>
      <c r="B329" s="83">
        <v>2</v>
      </c>
      <c r="C329" s="83">
        <v>3.66</v>
      </c>
      <c r="D329" s="83">
        <v>2</v>
      </c>
      <c r="E329" s="87">
        <v>0.4</v>
      </c>
      <c r="F329" s="87">
        <v>0.4</v>
      </c>
      <c r="G329" s="87">
        <v>0.02</v>
      </c>
      <c r="H329" s="87">
        <v>0.04</v>
      </c>
      <c r="I329">
        <f>IF(B329&gt;5.34,5,IF(B329=5.34,5,IF(3.34&lt;B329,4,IF(3&lt;B329,3,IF(B329=3,3,IF(B329&gt;1.34,2,1))))))</f>
        <v>2</v>
      </c>
      <c r="J329">
        <f>I329*2</f>
        <v>4</v>
      </c>
      <c r="K329">
        <f>IF(C329&gt;4.1,5,IF(C329=4.1,5,IF(3.84&lt;C329,4,IF(C329=3.84,4,IF(3.67&lt;C329,3,IF(C329=3.67,3,IF(3.29&lt;C329,2,IF(C329=3.29,2,1))))))))</f>
        <v>2</v>
      </c>
      <c r="L329">
        <f>K329*2</f>
        <v>4</v>
      </c>
      <c r="M329" s="83">
        <v>2</v>
      </c>
      <c r="N329">
        <f t="shared" si="84"/>
        <v>6</v>
      </c>
      <c r="O329">
        <f>IF(E329&gt;0.5,5,IF(E329=0.5,5,IF(0.4&lt;E329,4,IF(E329=0.4,4,IF(0.17&lt;E329,3,IF(E329=0.17,3,IF(0.1&lt;E329,2,IF(E329=0.1,2,1))))))))</f>
        <v>4</v>
      </c>
      <c r="P329">
        <f t="shared" si="85"/>
        <v>2</v>
      </c>
      <c r="Q329">
        <f>IF(F329&gt;0.35,5,IF(F329=0.35,5,IF(0.18&lt;F329,4,IF(F329=0.18,4,IF(0.08&lt;F329,3,IF(F329=0.08,3,IF(0.04&lt;F329,2,IF(F329=0.04,2,1))))))))</f>
        <v>5</v>
      </c>
      <c r="R329">
        <f t="shared" si="86"/>
        <v>2.5</v>
      </c>
      <c r="S329">
        <f>IF(G329&gt;0.5,5,IF(G329=0.5,5,IF(0.25&lt;G329,4,IF(G329=0.25,4,IF(0.09&lt;G329,3,IF(G329=0.09,3,IF(0.03&lt;G329,2,IF(G329=0.03,2,1))))))))</f>
        <v>1</v>
      </c>
      <c r="T329">
        <f t="shared" si="87"/>
        <v>0.5</v>
      </c>
      <c r="U329">
        <f>IF(H329&gt;0.25,5,IF(H329=0.25,5,IF(0.09&lt;H329,4,IF(H329=0.09,4,IF(0.06&lt;H329,3,IF(H329=0.06,3,IF(0.02&lt;H329,2,IF(H329=0.02,2,1))))))))</f>
        <v>2</v>
      </c>
      <c r="V329">
        <f t="shared" si="88"/>
        <v>1</v>
      </c>
      <c r="W329">
        <f t="shared" si="89"/>
        <v>20</v>
      </c>
    </row>
    <row r="330" spans="1:23" x14ac:dyDescent="0.35">
      <c r="A330" s="81" t="s">
        <v>580</v>
      </c>
      <c r="B330" s="83">
        <v>2</v>
      </c>
      <c r="C330" s="83">
        <v>4</v>
      </c>
      <c r="D330" s="83">
        <v>4</v>
      </c>
      <c r="E330" s="87">
        <v>0.4</v>
      </c>
      <c r="F330" s="87">
        <v>0.3</v>
      </c>
      <c r="G330" s="87">
        <v>0.1</v>
      </c>
      <c r="H330" s="87">
        <v>1E-3</v>
      </c>
      <c r="M330" s="86"/>
    </row>
    <row r="331" spans="1:23" x14ac:dyDescent="0.35">
      <c r="A331" s="82" t="s">
        <v>67</v>
      </c>
      <c r="B331" s="83">
        <v>2</v>
      </c>
      <c r="C331" s="83">
        <v>4</v>
      </c>
      <c r="D331" s="83">
        <v>4</v>
      </c>
      <c r="E331" s="87">
        <v>0.4</v>
      </c>
      <c r="F331" s="87">
        <v>0.3</v>
      </c>
      <c r="G331" s="87">
        <v>0.1</v>
      </c>
      <c r="H331" s="87">
        <v>1E-3</v>
      </c>
      <c r="I331">
        <f>IF(B331&gt;5.34,5,IF(B331=5.34,5,IF(3.34&lt;B331,4,IF(3&lt;B331,3,IF(B331=3,3,IF(B331&gt;1.34,2,1))))))</f>
        <v>2</v>
      </c>
      <c r="J331">
        <f>I331*2</f>
        <v>4</v>
      </c>
      <c r="K331">
        <f>IF(C331&gt;4.1,5,IF(C331=4.1,5,IF(3.84&lt;C331,4,IF(C331=3.84,4,IF(3.67&lt;C331,3,IF(C331=3.67,3,IF(3.29&lt;C331,2,IF(C331=3.29,2,1))))))))</f>
        <v>4</v>
      </c>
      <c r="L331">
        <f>K331*2</f>
        <v>8</v>
      </c>
      <c r="M331" s="83">
        <v>4</v>
      </c>
      <c r="N331">
        <f t="shared" si="84"/>
        <v>12</v>
      </c>
      <c r="O331">
        <f>IF(E331&gt;0.5,5,IF(E331=0.5,5,IF(0.4&lt;E331,4,IF(E331=0.4,4,IF(0.17&lt;E331,3,IF(E331=0.17,3,IF(0.1&lt;E331,2,IF(E331=0.1,2,1))))))))</f>
        <v>4</v>
      </c>
      <c r="P331">
        <f t="shared" si="85"/>
        <v>2</v>
      </c>
      <c r="Q331">
        <f>IF(F331&gt;0.35,5,IF(F331=0.35,5,IF(0.18&lt;F331,4,IF(F331=0.18,4,IF(0.08&lt;F331,3,IF(F331=0.08,3,IF(0.04&lt;F331,2,IF(F331=0.04,2,1))))))))</f>
        <v>4</v>
      </c>
      <c r="R331">
        <f t="shared" si="86"/>
        <v>2</v>
      </c>
      <c r="S331">
        <f>IF(G331&gt;0.5,5,IF(G331=0.5,5,IF(0.25&lt;G331,4,IF(G331=0.25,4,IF(0.09&lt;G331,3,IF(G331=0.09,3,IF(0.03&lt;G331,2,IF(G331=0.03,2,1))))))))</f>
        <v>3</v>
      </c>
      <c r="T331">
        <f t="shared" si="87"/>
        <v>1.5</v>
      </c>
      <c r="U331">
        <f>IF(H331&gt;0.25,5,IF(H331=0.25,5,IF(0.09&lt;H331,4,IF(H331=0.09,4,IF(0.06&lt;H331,3,IF(H331=0.06,3,IF(0.02&lt;H331,2,IF(H331=0.02,2,1))))))))</f>
        <v>1</v>
      </c>
      <c r="V331">
        <f t="shared" si="88"/>
        <v>0.5</v>
      </c>
      <c r="W331">
        <f t="shared" si="89"/>
        <v>30</v>
      </c>
    </row>
    <row r="332" spans="1:23" x14ac:dyDescent="0.35">
      <c r="A332" s="81" t="s">
        <v>584</v>
      </c>
      <c r="B332" s="83">
        <v>4</v>
      </c>
      <c r="C332" s="83">
        <v>4</v>
      </c>
      <c r="D332" s="83">
        <v>2</v>
      </c>
      <c r="E332" s="87">
        <v>0.28000000000000003</v>
      </c>
      <c r="F332" s="87">
        <v>0.2</v>
      </c>
      <c r="G332" s="87">
        <v>0.15</v>
      </c>
      <c r="H332" s="87">
        <v>0.05</v>
      </c>
      <c r="M332" s="86"/>
    </row>
    <row r="333" spans="1:23" x14ac:dyDescent="0.35">
      <c r="A333" s="82" t="s">
        <v>613</v>
      </c>
      <c r="B333" s="83">
        <v>4</v>
      </c>
      <c r="C333" s="83">
        <v>4</v>
      </c>
      <c r="D333" s="83">
        <v>2</v>
      </c>
      <c r="E333" s="87">
        <v>0.28000000000000003</v>
      </c>
      <c r="F333" s="87">
        <v>0.2</v>
      </c>
      <c r="G333" s="87">
        <v>0.15</v>
      </c>
      <c r="H333" s="87">
        <v>0.05</v>
      </c>
      <c r="I333">
        <f>IF(B333&gt;5.34,5,IF(B333=5.34,5,IF(3.34&lt;B333,4,IF(3&lt;B333,3,IF(B333=3,3,IF(B333&gt;1.34,2,1))))))</f>
        <v>4</v>
      </c>
      <c r="J333">
        <f>I333*2</f>
        <v>8</v>
      </c>
      <c r="K333">
        <f>IF(C333&gt;4.1,5,IF(C333=4.1,5,IF(3.84&lt;C333,4,IF(C333=3.84,4,IF(3.67&lt;C333,3,IF(C333=3.67,3,IF(3.29&lt;C333,2,IF(C333=3.29,2,1))))))))</f>
        <v>4</v>
      </c>
      <c r="L333">
        <f>K333*2</f>
        <v>8</v>
      </c>
      <c r="M333" s="83">
        <v>2</v>
      </c>
      <c r="N333">
        <f t="shared" si="84"/>
        <v>6</v>
      </c>
      <c r="O333">
        <f>IF(E333&gt;0.5,5,IF(E333=0.5,5,IF(0.4&lt;E333,4,IF(E333=0.4,4,IF(0.17&lt;E333,3,IF(E333=0.17,3,IF(0.1&lt;E333,2,IF(E333=0.1,2,1))))))))</f>
        <v>3</v>
      </c>
      <c r="P333">
        <f t="shared" si="85"/>
        <v>1.5</v>
      </c>
      <c r="Q333">
        <f>IF(F333&gt;0.35,5,IF(F333=0.35,5,IF(0.18&lt;F333,4,IF(F333=0.18,4,IF(0.08&lt;F333,3,IF(F333=0.08,3,IF(0.04&lt;F333,2,IF(F333=0.04,2,1))))))))</f>
        <v>4</v>
      </c>
      <c r="R333">
        <f t="shared" si="86"/>
        <v>2</v>
      </c>
      <c r="S333">
        <f>IF(G333&gt;0.5,5,IF(G333=0.5,5,IF(0.25&lt;G333,4,IF(G333=0.25,4,IF(0.09&lt;G333,3,IF(G333=0.09,3,IF(0.03&lt;G333,2,IF(G333=0.03,2,1))))))))</f>
        <v>3</v>
      </c>
      <c r="T333">
        <f t="shared" si="87"/>
        <v>1.5</v>
      </c>
      <c r="U333">
        <f>IF(H333&gt;0.25,5,IF(H333=0.25,5,IF(0.09&lt;H333,4,IF(H333=0.09,4,IF(0.06&lt;H333,3,IF(H333=0.06,3,IF(0.02&lt;H333,2,IF(H333=0.02,2,1))))))))</f>
        <v>2</v>
      </c>
      <c r="V333">
        <f t="shared" si="88"/>
        <v>1</v>
      </c>
      <c r="W333">
        <f t="shared" si="89"/>
        <v>28</v>
      </c>
    </row>
    <row r="334" spans="1:23" x14ac:dyDescent="0.35">
      <c r="A334" s="30" t="s">
        <v>586</v>
      </c>
      <c r="B334" s="83">
        <v>24</v>
      </c>
      <c r="C334" s="83">
        <v>15.25</v>
      </c>
      <c r="D334" s="83">
        <v>16</v>
      </c>
      <c r="E334" s="87">
        <v>0.5</v>
      </c>
      <c r="F334" s="87">
        <v>0.2</v>
      </c>
      <c r="G334" s="87">
        <v>0.32000000000000006</v>
      </c>
      <c r="H334" s="87">
        <v>0.11001000000000001</v>
      </c>
      <c r="M334" s="85"/>
    </row>
    <row r="335" spans="1:23" x14ac:dyDescent="0.35">
      <c r="A335" s="81" t="s">
        <v>588</v>
      </c>
      <c r="B335" s="83">
        <v>24</v>
      </c>
      <c r="C335" s="83">
        <v>15.25</v>
      </c>
      <c r="D335" s="83">
        <v>16</v>
      </c>
      <c r="E335" s="87">
        <v>0.5</v>
      </c>
      <c r="F335" s="87">
        <v>0.2</v>
      </c>
      <c r="G335" s="87">
        <v>0.32000000000000006</v>
      </c>
      <c r="H335" s="87">
        <v>0.11001000000000001</v>
      </c>
      <c r="M335" s="86"/>
    </row>
    <row r="336" spans="1:23" x14ac:dyDescent="0.35">
      <c r="A336" s="82" t="s">
        <v>65</v>
      </c>
      <c r="B336" s="83">
        <v>5</v>
      </c>
      <c r="C336" s="83">
        <v>3.6</v>
      </c>
      <c r="D336" s="83">
        <v>4</v>
      </c>
      <c r="E336" s="87">
        <v>0.15</v>
      </c>
      <c r="F336" s="87">
        <v>0.04</v>
      </c>
      <c r="G336" s="87">
        <v>0.1</v>
      </c>
      <c r="H336" s="87">
        <v>0.01</v>
      </c>
      <c r="I336">
        <f>IF(B336&gt;5.34,5,IF(B336=5.34,5,IF(3.34&lt;B336,4,IF(3&lt;B336,3,IF(B336=3,3,IF(B336&gt;1.34,2,1))))))</f>
        <v>4</v>
      </c>
      <c r="J336">
        <f t="shared" ref="J336:J339" si="90">I336*2</f>
        <v>8</v>
      </c>
      <c r="K336">
        <f>IF(C336&gt;4.1,5,IF(C336=4.1,5,IF(3.84&lt;C336,4,IF(C336=3.84,4,IF(3.67&lt;C336,3,IF(C336=3.67,3,IF(3.29&lt;C336,2,IF(C336=3.29,2,1))))))))</f>
        <v>2</v>
      </c>
      <c r="L336">
        <f t="shared" ref="L336:L339" si="91">K336*2</f>
        <v>4</v>
      </c>
      <c r="M336" s="83">
        <v>4</v>
      </c>
      <c r="N336">
        <f t="shared" si="84"/>
        <v>12</v>
      </c>
      <c r="O336">
        <f>IF(E336&gt;0.5,5,IF(E336=0.5,5,IF(0.4&lt;E336,4,IF(E336=0.4,4,IF(0.17&lt;E336,3,IF(E336=0.17,3,IF(0.1&lt;E336,2,IF(E336=0.1,2,1))))))))</f>
        <v>2</v>
      </c>
      <c r="P336">
        <f t="shared" si="85"/>
        <v>1</v>
      </c>
      <c r="Q336">
        <f>IF(F336&gt;0.35,5,IF(F336=0.35,5,IF(0.18&lt;F336,4,IF(F336=0.18,4,IF(0.08&lt;F336,3,IF(F336=0.08,3,IF(0.04&lt;F336,2,IF(F336=0.04,2,1))))))))</f>
        <v>2</v>
      </c>
      <c r="R336">
        <f t="shared" si="86"/>
        <v>1</v>
      </c>
      <c r="S336">
        <f>IF(G336&gt;0.5,5,IF(G336=0.5,5,IF(0.25&lt;G336,4,IF(G336=0.25,4,IF(0.09&lt;G336,3,IF(G336=0.09,3,IF(0.03&lt;G336,2,IF(G336=0.03,2,1))))))))</f>
        <v>3</v>
      </c>
      <c r="T336">
        <f t="shared" si="87"/>
        <v>1.5</v>
      </c>
      <c r="U336">
        <f>IF(H336&gt;0.25,5,IF(H336=0.25,5,IF(0.09&lt;H336,4,IF(H336=0.09,4,IF(0.06&lt;H336,3,IF(H336=0.06,3,IF(0.02&lt;H336,2,IF(H336=0.02,2,1))))))))</f>
        <v>1</v>
      </c>
      <c r="V336">
        <f t="shared" si="88"/>
        <v>0.5</v>
      </c>
      <c r="W336">
        <f t="shared" si="89"/>
        <v>28</v>
      </c>
    </row>
    <row r="337" spans="1:23" x14ac:dyDescent="0.35">
      <c r="A337" s="82" t="s">
        <v>611</v>
      </c>
      <c r="B337" s="83">
        <v>10</v>
      </c>
      <c r="C337" s="83">
        <v>4.45</v>
      </c>
      <c r="D337" s="83">
        <v>4</v>
      </c>
      <c r="E337" s="87">
        <v>0.1</v>
      </c>
      <c r="F337" s="87">
        <v>0.08</v>
      </c>
      <c r="G337" s="87">
        <v>0.02</v>
      </c>
      <c r="H337" s="87">
        <v>0.05</v>
      </c>
      <c r="I337">
        <f>IF(B337&gt;5.34,5,IF(B337=5.34,5,IF(3.34&lt;B337,4,IF(3&lt;B337,3,IF(B337=3,3,IF(B337&gt;1.34,2,1))))))</f>
        <v>5</v>
      </c>
      <c r="J337">
        <f t="shared" si="90"/>
        <v>10</v>
      </c>
      <c r="K337">
        <f>IF(C337&gt;4.1,5,IF(C337=4.1,5,IF(3.84&lt;C337,4,IF(C337=3.84,4,IF(3.67&lt;C337,3,IF(C337=3.67,3,IF(3.29&lt;C337,2,IF(C337=3.29,2,1))))))))</f>
        <v>5</v>
      </c>
      <c r="L337">
        <f t="shared" si="91"/>
        <v>10</v>
      </c>
      <c r="M337" s="83">
        <v>4</v>
      </c>
      <c r="N337">
        <f t="shared" si="84"/>
        <v>12</v>
      </c>
      <c r="O337">
        <f>IF(E337&gt;0.5,5,IF(E337=0.5,5,IF(0.4&lt;E337,4,IF(E337=0.4,4,IF(0.17&lt;E337,3,IF(E337=0.17,3,IF(0.1&lt;E337,2,IF(E337=0.1,2,1))))))))</f>
        <v>2</v>
      </c>
      <c r="P337">
        <f t="shared" si="85"/>
        <v>1</v>
      </c>
      <c r="Q337">
        <f>IF(F337&gt;0.35,5,IF(F337=0.35,5,IF(0.18&lt;F337,4,IF(F337=0.18,4,IF(0.08&lt;F337,3,IF(F337=0.08,3,IF(0.04&lt;F337,2,IF(F337=0.04,2,1))))))))</f>
        <v>3</v>
      </c>
      <c r="R337">
        <f t="shared" si="86"/>
        <v>1.5</v>
      </c>
      <c r="S337">
        <f>IF(G337&gt;0.5,5,IF(G337=0.5,5,IF(0.25&lt;G337,4,IF(G337=0.25,4,IF(0.09&lt;G337,3,IF(G337=0.09,3,IF(0.03&lt;G337,2,IF(G337=0.03,2,1))))))))</f>
        <v>1</v>
      </c>
      <c r="T337">
        <f t="shared" si="87"/>
        <v>0.5</v>
      </c>
      <c r="U337">
        <f>IF(H337&gt;0.25,5,IF(H337=0.25,5,IF(0.09&lt;H337,4,IF(H337=0.09,4,IF(0.06&lt;H337,3,IF(H337=0.06,3,IF(0.02&lt;H337,2,IF(H337=0.02,2,1))))))))</f>
        <v>2</v>
      </c>
      <c r="V337">
        <f t="shared" si="88"/>
        <v>1</v>
      </c>
      <c r="W337">
        <f t="shared" si="89"/>
        <v>36</v>
      </c>
    </row>
    <row r="338" spans="1:23" x14ac:dyDescent="0.35">
      <c r="A338" s="82" t="s">
        <v>619</v>
      </c>
      <c r="B338" s="83">
        <v>6</v>
      </c>
      <c r="C338" s="83">
        <v>3.7</v>
      </c>
      <c r="D338" s="83">
        <v>4</v>
      </c>
      <c r="E338" s="87">
        <v>0.15</v>
      </c>
      <c r="F338" s="87">
        <v>0.04</v>
      </c>
      <c r="G338" s="87">
        <v>0.1</v>
      </c>
      <c r="H338" s="87">
        <v>1.0000000000000001E-5</v>
      </c>
      <c r="I338">
        <f>IF(B338&gt;5.34,5,IF(B338=5.34,5,IF(3.34&lt;B338,4,IF(3&lt;B338,3,IF(B338=3,3,IF(B338&gt;1.34,2,1))))))</f>
        <v>5</v>
      </c>
      <c r="J338">
        <f t="shared" si="90"/>
        <v>10</v>
      </c>
      <c r="K338">
        <f>IF(C338&gt;4.1,5,IF(C338=4.1,5,IF(3.84&lt;C338,4,IF(C338=3.84,4,IF(3.67&lt;C338,3,IF(C338=3.67,3,IF(3.29&lt;C338,2,IF(C338=3.29,2,1))))))))</f>
        <v>3</v>
      </c>
      <c r="L338">
        <f t="shared" si="91"/>
        <v>6</v>
      </c>
      <c r="M338" s="83">
        <v>4</v>
      </c>
      <c r="N338">
        <f t="shared" si="84"/>
        <v>12</v>
      </c>
      <c r="O338">
        <f>IF(E338&gt;0.5,5,IF(E338=0.5,5,IF(0.4&lt;E338,4,IF(E338=0.4,4,IF(0.17&lt;E338,3,IF(E338=0.17,3,IF(0.1&lt;E338,2,IF(E338=0.1,2,1))))))))</f>
        <v>2</v>
      </c>
      <c r="P338">
        <f t="shared" si="85"/>
        <v>1</v>
      </c>
      <c r="Q338">
        <f>IF(F338&gt;0.35,5,IF(F338=0.35,5,IF(0.18&lt;F338,4,IF(F338=0.18,4,IF(0.08&lt;F338,3,IF(F338=0.08,3,IF(0.04&lt;F338,2,IF(F338=0.04,2,1))))))))</f>
        <v>2</v>
      </c>
      <c r="R338">
        <f t="shared" si="86"/>
        <v>1</v>
      </c>
      <c r="S338">
        <f>IF(G338&gt;0.5,5,IF(G338=0.5,5,IF(0.25&lt;G338,4,IF(G338=0.25,4,IF(0.09&lt;G338,3,IF(G338=0.09,3,IF(0.03&lt;G338,2,IF(G338=0.03,2,1))))))))</f>
        <v>3</v>
      </c>
      <c r="T338">
        <f t="shared" si="87"/>
        <v>1.5</v>
      </c>
      <c r="U338">
        <f>IF(H338&gt;0.25,5,IF(H338=0.25,5,IF(0.09&lt;H338,4,IF(H338=0.09,4,IF(0.06&lt;H338,3,IF(H338=0.06,3,IF(0.02&lt;H338,2,IF(H338=0.02,2,1))))))))</f>
        <v>1</v>
      </c>
      <c r="V338">
        <f t="shared" si="88"/>
        <v>0.5</v>
      </c>
      <c r="W338">
        <f t="shared" si="89"/>
        <v>32</v>
      </c>
    </row>
    <row r="339" spans="1:23" x14ac:dyDescent="0.35">
      <c r="A339" s="82" t="s">
        <v>73</v>
      </c>
      <c r="B339" s="83">
        <v>3</v>
      </c>
      <c r="C339" s="83">
        <v>3.5</v>
      </c>
      <c r="D339" s="83">
        <v>4</v>
      </c>
      <c r="E339" s="87">
        <v>0.1</v>
      </c>
      <c r="F339" s="87">
        <v>0.04</v>
      </c>
      <c r="G339" s="87">
        <v>0.1</v>
      </c>
      <c r="H339" s="87">
        <v>0.05</v>
      </c>
      <c r="I339">
        <f>IF(B339&gt;5.34,5,IF(B339=5.34,5,IF(3.34&lt;B339,4,IF(3&lt;B339,3,IF(B339=3,3,IF(B339&gt;1.34,2,1))))))</f>
        <v>3</v>
      </c>
      <c r="J339">
        <f t="shared" si="90"/>
        <v>6</v>
      </c>
      <c r="K339">
        <f>IF(C339&gt;4.1,5,IF(C339=4.1,5,IF(3.84&lt;C339,4,IF(C339=3.84,4,IF(3.67&lt;C339,3,IF(C339=3.67,3,IF(3.29&lt;C339,2,IF(C339=3.29,2,1))))))))</f>
        <v>2</v>
      </c>
      <c r="L339">
        <f t="shared" si="91"/>
        <v>4</v>
      </c>
      <c r="M339" s="83">
        <v>4</v>
      </c>
      <c r="N339">
        <f t="shared" si="84"/>
        <v>12</v>
      </c>
      <c r="O339">
        <f>IF(E339&gt;0.5,5,IF(E339=0.5,5,IF(0.4&lt;E339,4,IF(E339=0.4,4,IF(0.17&lt;E339,3,IF(E339=0.17,3,IF(0.1&lt;E339,2,IF(E339=0.1,2,1))))))))</f>
        <v>2</v>
      </c>
      <c r="P339">
        <f t="shared" si="85"/>
        <v>1</v>
      </c>
      <c r="Q339">
        <f>IF(F339&gt;0.35,5,IF(F339=0.35,5,IF(0.18&lt;F339,4,IF(F339=0.18,4,IF(0.08&lt;F339,3,IF(F339=0.08,3,IF(0.04&lt;F339,2,IF(F339=0.04,2,1))))))))</f>
        <v>2</v>
      </c>
      <c r="R339">
        <f t="shared" si="86"/>
        <v>1</v>
      </c>
      <c r="S339">
        <f>IF(G339&gt;0.5,5,IF(G339=0.5,5,IF(0.25&lt;G339,4,IF(G339=0.25,4,IF(0.09&lt;G339,3,IF(G339=0.09,3,IF(0.03&lt;G339,2,IF(G339=0.03,2,1))))))))</f>
        <v>3</v>
      </c>
      <c r="T339">
        <f t="shared" si="87"/>
        <v>1.5</v>
      </c>
      <c r="U339">
        <f>IF(H339&gt;0.25,5,IF(H339=0.25,5,IF(0.09&lt;H339,4,IF(H339=0.09,4,IF(0.06&lt;H339,3,IF(H339=0.06,3,IF(0.02&lt;H339,2,IF(H339=0.02,2,1))))))))</f>
        <v>2</v>
      </c>
      <c r="V339">
        <f t="shared" si="88"/>
        <v>1</v>
      </c>
      <c r="W339">
        <f t="shared" si="89"/>
        <v>26.5</v>
      </c>
    </row>
    <row r="340" spans="1:23" x14ac:dyDescent="0.35">
      <c r="A340" s="30" t="s">
        <v>594</v>
      </c>
      <c r="B340" s="83">
        <v>7</v>
      </c>
      <c r="C340" s="83">
        <v>26.55</v>
      </c>
      <c r="D340" s="83">
        <v>19</v>
      </c>
      <c r="E340" s="87">
        <v>1.85</v>
      </c>
      <c r="F340" s="87">
        <v>1.57</v>
      </c>
      <c r="G340" s="87">
        <v>2.2600000000000002</v>
      </c>
      <c r="H340" s="87">
        <v>1.36</v>
      </c>
      <c r="M340" s="85"/>
    </row>
    <row r="341" spans="1:23" x14ac:dyDescent="0.35">
      <c r="A341" s="81" t="s">
        <v>596</v>
      </c>
      <c r="B341" s="83">
        <v>3</v>
      </c>
      <c r="C341" s="83">
        <v>8.2199999999999989</v>
      </c>
      <c r="D341" s="83">
        <v>6</v>
      </c>
      <c r="E341" s="87">
        <v>0.15000000000000002</v>
      </c>
      <c r="F341" s="87">
        <v>0.12</v>
      </c>
      <c r="G341" s="87">
        <v>1.1000000000000001</v>
      </c>
      <c r="H341" s="87">
        <v>0.9</v>
      </c>
      <c r="M341" s="86"/>
    </row>
    <row r="342" spans="1:23" x14ac:dyDescent="0.35">
      <c r="A342" s="82" t="s">
        <v>610</v>
      </c>
      <c r="B342" s="83">
        <v>1.5</v>
      </c>
      <c r="C342" s="83">
        <v>4.3099999999999996</v>
      </c>
      <c r="D342" s="83">
        <v>3</v>
      </c>
      <c r="E342" s="87">
        <v>0.1</v>
      </c>
      <c r="F342" s="87">
        <v>0.08</v>
      </c>
      <c r="G342" s="87">
        <v>0.6</v>
      </c>
      <c r="H342" s="87">
        <v>0.4</v>
      </c>
      <c r="I342">
        <f>IF(B342&gt;5.34,5,IF(B342=5.34,5,IF(3.34&lt;B342,4,IF(3&lt;B342,3,IF(B342=3,3,IF(B342&gt;1.34,2,1))))))</f>
        <v>2</v>
      </c>
      <c r="J342">
        <f t="shared" ref="J342:J343" si="92">I342*2</f>
        <v>4</v>
      </c>
      <c r="K342">
        <f>IF(C342&gt;4.1,5,IF(C342=4.1,5,IF(3.84&lt;C342,4,IF(C342=3.84,4,IF(3.67&lt;C342,3,IF(C342=3.67,3,IF(3.29&lt;C342,2,IF(C342=3.29,2,1))))))))</f>
        <v>5</v>
      </c>
      <c r="L342">
        <f t="shared" ref="L342:L343" si="93">K342*2</f>
        <v>10</v>
      </c>
      <c r="M342" s="83">
        <v>3</v>
      </c>
      <c r="N342">
        <f t="shared" si="84"/>
        <v>9</v>
      </c>
      <c r="O342">
        <f>IF(E342&gt;0.5,5,IF(E342=0.5,5,IF(0.4&lt;E342,4,IF(E342=0.4,4,IF(0.17&lt;E342,3,IF(E342=0.17,3,IF(0.1&lt;E342,2,IF(E342=0.1,2,1))))))))</f>
        <v>2</v>
      </c>
      <c r="P342">
        <f t="shared" si="85"/>
        <v>1</v>
      </c>
      <c r="Q342">
        <f>IF(F342&gt;0.35,5,IF(F342=0.35,5,IF(0.18&lt;F342,4,IF(F342=0.18,4,IF(0.08&lt;F342,3,IF(F342=0.08,3,IF(0.04&lt;F342,2,IF(F342=0.04,2,1))))))))</f>
        <v>3</v>
      </c>
      <c r="R342">
        <f t="shared" si="86"/>
        <v>1.5</v>
      </c>
      <c r="S342">
        <f>IF(G342&gt;0.5,5,IF(G342=0.5,5,IF(0.25&lt;G342,4,IF(G342=0.25,4,IF(0.09&lt;G342,3,IF(G342=0.09,3,IF(0.03&lt;G342,2,IF(G342=0.03,2,1))))))))</f>
        <v>5</v>
      </c>
      <c r="T342">
        <f t="shared" si="87"/>
        <v>2.5</v>
      </c>
      <c r="U342">
        <f>IF(H342&gt;0.25,5,IF(H342=0.25,5,IF(0.09&lt;H342,4,IF(H342=0.09,4,IF(0.06&lt;H342,3,IF(H342=0.06,3,IF(0.02&lt;H342,2,IF(H342=0.02,2,1))))))))</f>
        <v>5</v>
      </c>
      <c r="V342">
        <f t="shared" si="88"/>
        <v>2.5</v>
      </c>
      <c r="W342">
        <f t="shared" si="89"/>
        <v>30.5</v>
      </c>
    </row>
    <row r="343" spans="1:23" x14ac:dyDescent="0.35">
      <c r="A343" s="82" t="s">
        <v>611</v>
      </c>
      <c r="B343" s="83">
        <v>1.5</v>
      </c>
      <c r="C343" s="83">
        <v>3.91</v>
      </c>
      <c r="D343" s="83">
        <v>3</v>
      </c>
      <c r="E343" s="87">
        <v>0.05</v>
      </c>
      <c r="F343" s="87">
        <v>0.04</v>
      </c>
      <c r="G343" s="87">
        <v>0.5</v>
      </c>
      <c r="H343" s="87">
        <v>0.5</v>
      </c>
      <c r="I343">
        <f>IF(B343&gt;5.34,5,IF(B343=5.34,5,IF(3.34&lt;B343,4,IF(3&lt;B343,3,IF(B343=3,3,IF(B343&gt;1.34,2,1))))))</f>
        <v>2</v>
      </c>
      <c r="J343">
        <f t="shared" si="92"/>
        <v>4</v>
      </c>
      <c r="K343">
        <f>IF(C343&gt;4.1,5,IF(C343=4.1,5,IF(3.84&lt;C343,4,IF(C343=3.84,4,IF(3.67&lt;C343,3,IF(C343=3.67,3,IF(3.29&lt;C343,2,IF(C343=3.29,2,1))))))))</f>
        <v>4</v>
      </c>
      <c r="L343">
        <f t="shared" si="93"/>
        <v>8</v>
      </c>
      <c r="M343" s="83">
        <v>3</v>
      </c>
      <c r="N343">
        <f t="shared" si="84"/>
        <v>9</v>
      </c>
      <c r="O343">
        <f>IF(E343&gt;0.5,5,IF(E343=0.5,5,IF(0.4&lt;E343,4,IF(E343=0.4,4,IF(0.17&lt;E343,3,IF(E343=0.17,3,IF(0.1&lt;E343,2,IF(E343=0.1,2,1))))))))</f>
        <v>1</v>
      </c>
      <c r="P343">
        <f t="shared" si="85"/>
        <v>0.5</v>
      </c>
      <c r="Q343">
        <f>IF(F343&gt;0.35,5,IF(F343=0.35,5,IF(0.18&lt;F343,4,IF(F343=0.18,4,IF(0.08&lt;F343,3,IF(F343=0.08,3,IF(0.04&lt;F343,2,IF(F343=0.04,2,1))))))))</f>
        <v>2</v>
      </c>
      <c r="R343">
        <f t="shared" si="86"/>
        <v>1</v>
      </c>
      <c r="S343">
        <f>IF(G343&gt;0.5,5,IF(G343=0.5,5,IF(0.25&lt;G343,4,IF(G343=0.25,4,IF(0.09&lt;G343,3,IF(G343=0.09,3,IF(0.03&lt;G343,2,IF(G343=0.03,2,1))))))))</f>
        <v>5</v>
      </c>
      <c r="T343">
        <f t="shared" si="87"/>
        <v>2.5</v>
      </c>
      <c r="U343">
        <f>IF(H343&gt;0.25,5,IF(H343=0.25,5,IF(0.09&lt;H343,4,IF(H343=0.09,4,IF(0.06&lt;H343,3,IF(H343=0.06,3,IF(0.02&lt;H343,2,IF(H343=0.02,2,1))))))))</f>
        <v>5</v>
      </c>
      <c r="V343">
        <f t="shared" si="88"/>
        <v>2.5</v>
      </c>
      <c r="W343">
        <f t="shared" si="89"/>
        <v>27.5</v>
      </c>
    </row>
    <row r="344" spans="1:23" x14ac:dyDescent="0.35">
      <c r="A344" s="81" t="s">
        <v>597</v>
      </c>
      <c r="B344" s="83"/>
      <c r="C344" s="83">
        <v>3.5</v>
      </c>
      <c r="D344" s="83">
        <v>0</v>
      </c>
      <c r="E344" s="87">
        <v>0.2</v>
      </c>
      <c r="F344" s="87">
        <v>0.1</v>
      </c>
      <c r="G344" s="87">
        <v>0.5</v>
      </c>
      <c r="H344" s="87">
        <v>0.01</v>
      </c>
      <c r="M344" s="86"/>
    </row>
    <row r="345" spans="1:23" x14ac:dyDescent="0.35">
      <c r="A345" s="82" t="s">
        <v>618</v>
      </c>
      <c r="B345" s="83"/>
      <c r="C345" s="83">
        <v>3.5</v>
      </c>
      <c r="D345" s="83">
        <v>0</v>
      </c>
      <c r="E345" s="87">
        <v>0.2</v>
      </c>
      <c r="F345" s="87">
        <v>0.1</v>
      </c>
      <c r="G345" s="87">
        <v>0.5</v>
      </c>
      <c r="H345" s="87">
        <v>0.01</v>
      </c>
      <c r="I345">
        <f>IF(B345&gt;5.34,5,IF(B345=5.34,5,IF(3.34&lt;B345,4,IF(3&lt;B345,3,IF(B345=3,3,IF(B345&gt;1.34,2,1))))))</f>
        <v>1</v>
      </c>
      <c r="J345">
        <f>I345*2</f>
        <v>2</v>
      </c>
      <c r="K345">
        <f>IF(C345&gt;4.1,5,IF(C345=4.1,5,IF(3.84&lt;C345,4,IF(C345=3.84,4,IF(3.67&lt;C345,3,IF(C345=3.67,3,IF(3.29&lt;C345,2,IF(C345=3.29,2,1))))))))</f>
        <v>2</v>
      </c>
      <c r="L345">
        <f>K345*2</f>
        <v>4</v>
      </c>
      <c r="M345" s="83">
        <v>0</v>
      </c>
      <c r="N345">
        <f t="shared" si="84"/>
        <v>0</v>
      </c>
      <c r="O345">
        <f>IF(E345&gt;0.5,5,IF(E345=0.5,5,IF(0.4&lt;E345,4,IF(E345=0.4,4,IF(0.17&lt;E345,3,IF(E345=0.17,3,IF(0.1&lt;E345,2,IF(E345=0.1,2,1))))))))</f>
        <v>3</v>
      </c>
      <c r="P345">
        <f t="shared" si="85"/>
        <v>1.5</v>
      </c>
      <c r="Q345">
        <f>IF(F345&gt;0.35,5,IF(F345=0.35,5,IF(0.18&lt;F345,4,IF(F345=0.18,4,IF(0.08&lt;F345,3,IF(F345=0.08,3,IF(0.04&lt;F345,2,IF(F345=0.04,2,1))))))))</f>
        <v>3</v>
      </c>
      <c r="R345">
        <f t="shared" si="86"/>
        <v>1.5</v>
      </c>
      <c r="S345">
        <f>IF(G345&gt;0.5,5,IF(G345=0.5,5,IF(0.25&lt;G345,4,IF(G345=0.25,4,IF(0.09&lt;G345,3,IF(G345=0.09,3,IF(0.03&lt;G345,2,IF(G345=0.03,2,1))))))))</f>
        <v>5</v>
      </c>
      <c r="T345">
        <f t="shared" si="87"/>
        <v>2.5</v>
      </c>
      <c r="U345">
        <f>IF(H345&gt;0.25,5,IF(H345=0.25,5,IF(0.09&lt;H345,4,IF(H345=0.09,4,IF(0.06&lt;H345,3,IF(H345=0.06,3,IF(0.02&lt;H345,2,IF(H345=0.02,2,1))))))))</f>
        <v>1</v>
      </c>
      <c r="V345">
        <f t="shared" si="88"/>
        <v>0.5</v>
      </c>
      <c r="W345">
        <f t="shared" si="89"/>
        <v>12</v>
      </c>
    </row>
    <row r="346" spans="1:23" x14ac:dyDescent="0.35">
      <c r="A346" s="81" t="s">
        <v>598</v>
      </c>
      <c r="B346" s="83"/>
      <c r="C346" s="83">
        <v>6.86</v>
      </c>
      <c r="D346" s="83">
        <v>6</v>
      </c>
      <c r="E346" s="87">
        <v>0.6</v>
      </c>
      <c r="F346" s="87">
        <v>0.60000000000000009</v>
      </c>
      <c r="G346" s="87">
        <v>0.08</v>
      </c>
      <c r="H346" s="87">
        <v>0.2</v>
      </c>
      <c r="M346" s="86"/>
    </row>
    <row r="347" spans="1:23" x14ac:dyDescent="0.35">
      <c r="A347" s="82" t="s">
        <v>65</v>
      </c>
      <c r="B347" s="83"/>
      <c r="C347" s="83">
        <v>3.43</v>
      </c>
      <c r="D347" s="83">
        <v>3</v>
      </c>
      <c r="E347" s="87">
        <v>0.3</v>
      </c>
      <c r="F347" s="87">
        <v>0.4</v>
      </c>
      <c r="G347" s="87">
        <v>0.04</v>
      </c>
      <c r="H347" s="87">
        <v>0.1</v>
      </c>
      <c r="I347">
        <f>IF(B347&gt;5.34,5,IF(B347=5.34,5,IF(3.34&lt;B347,4,IF(3&lt;B347,3,IF(B347=3,3,IF(B347&gt;1.34,2,1))))))</f>
        <v>1</v>
      </c>
      <c r="J347">
        <f t="shared" ref="J347:J348" si="94">I347*2</f>
        <v>2</v>
      </c>
      <c r="K347">
        <f>IF(C347&gt;4.1,5,IF(C347=4.1,5,IF(3.84&lt;C347,4,IF(C347=3.84,4,IF(3.67&lt;C347,3,IF(C347=3.67,3,IF(3.29&lt;C347,2,IF(C347=3.29,2,1))))))))</f>
        <v>2</v>
      </c>
      <c r="L347">
        <f t="shared" ref="L347:L348" si="95">K347*2</f>
        <v>4</v>
      </c>
      <c r="M347" s="83">
        <v>3</v>
      </c>
      <c r="N347">
        <f t="shared" si="84"/>
        <v>9</v>
      </c>
      <c r="O347">
        <f>IF(E347&gt;0.5,5,IF(E347=0.5,5,IF(0.4&lt;E347,4,IF(E347=0.4,4,IF(0.17&lt;E347,3,IF(E347=0.17,3,IF(0.1&lt;E347,2,IF(E347=0.1,2,1))))))))</f>
        <v>3</v>
      </c>
      <c r="P347">
        <f t="shared" si="85"/>
        <v>1.5</v>
      </c>
      <c r="Q347">
        <f>IF(F347&gt;0.35,5,IF(F347=0.35,5,IF(0.18&lt;F347,4,IF(F347=0.18,4,IF(0.08&lt;F347,3,IF(F347=0.08,3,IF(0.04&lt;F347,2,IF(F347=0.04,2,1))))))))</f>
        <v>5</v>
      </c>
      <c r="R347">
        <f t="shared" si="86"/>
        <v>2.5</v>
      </c>
      <c r="S347">
        <f>IF(G347&gt;0.5,5,IF(G347=0.5,5,IF(0.25&lt;G347,4,IF(G347=0.25,4,IF(0.09&lt;G347,3,IF(G347=0.09,3,IF(0.03&lt;G347,2,IF(G347=0.03,2,1))))))))</f>
        <v>2</v>
      </c>
      <c r="T347">
        <f t="shared" si="87"/>
        <v>1</v>
      </c>
      <c r="U347">
        <f>IF(H347&gt;0.25,5,IF(H347=0.25,5,IF(0.09&lt;H347,4,IF(H347=0.09,4,IF(0.06&lt;H347,3,IF(H347=0.06,3,IF(0.02&lt;H347,2,IF(H347=0.02,2,1))))))))</f>
        <v>4</v>
      </c>
      <c r="V347">
        <f t="shared" si="88"/>
        <v>2</v>
      </c>
      <c r="W347">
        <f t="shared" si="89"/>
        <v>22</v>
      </c>
    </row>
    <row r="348" spans="1:23" x14ac:dyDescent="0.35">
      <c r="A348" s="82" t="s">
        <v>611</v>
      </c>
      <c r="B348" s="83"/>
      <c r="C348" s="83">
        <v>3.43</v>
      </c>
      <c r="D348" s="83">
        <v>3</v>
      </c>
      <c r="E348" s="87">
        <v>0.3</v>
      </c>
      <c r="F348" s="87">
        <v>0.2</v>
      </c>
      <c r="G348" s="87">
        <v>0.04</v>
      </c>
      <c r="H348" s="87">
        <v>0.1</v>
      </c>
      <c r="I348">
        <f>IF(B348&gt;5.34,5,IF(B348=5.34,5,IF(3.34&lt;B348,4,IF(3&lt;B348,3,IF(B348=3,3,IF(B348&gt;1.34,2,1))))))</f>
        <v>1</v>
      </c>
      <c r="J348">
        <f t="shared" si="94"/>
        <v>2</v>
      </c>
      <c r="K348">
        <f>IF(C348&gt;4.1,5,IF(C348=4.1,5,IF(3.84&lt;C348,4,IF(C348=3.84,4,IF(3.67&lt;C348,3,IF(C348=3.67,3,IF(3.29&lt;C348,2,IF(C348=3.29,2,1))))))))</f>
        <v>2</v>
      </c>
      <c r="L348">
        <f t="shared" si="95"/>
        <v>4</v>
      </c>
      <c r="M348" s="83">
        <v>3</v>
      </c>
      <c r="N348">
        <f t="shared" si="84"/>
        <v>9</v>
      </c>
      <c r="O348">
        <f>IF(E348&gt;0.5,5,IF(E348=0.5,5,IF(0.4&lt;E348,4,IF(E348=0.4,4,IF(0.17&lt;E348,3,IF(E348=0.17,3,IF(0.1&lt;E348,2,IF(E348=0.1,2,1))))))))</f>
        <v>3</v>
      </c>
      <c r="P348">
        <f t="shared" si="85"/>
        <v>1.5</v>
      </c>
      <c r="Q348">
        <f>IF(F348&gt;0.35,5,IF(F348=0.35,5,IF(0.18&lt;F348,4,IF(F348=0.18,4,IF(0.08&lt;F348,3,IF(F348=0.08,3,IF(0.04&lt;F348,2,IF(F348=0.04,2,1))))))))</f>
        <v>4</v>
      </c>
      <c r="R348">
        <f t="shared" si="86"/>
        <v>2</v>
      </c>
      <c r="S348">
        <f>IF(G348&gt;0.5,5,IF(G348=0.5,5,IF(0.25&lt;G348,4,IF(G348=0.25,4,IF(0.09&lt;G348,3,IF(G348=0.09,3,IF(0.03&lt;G348,2,IF(G348=0.03,2,1))))))))</f>
        <v>2</v>
      </c>
      <c r="T348">
        <f t="shared" si="87"/>
        <v>1</v>
      </c>
      <c r="U348">
        <f>IF(H348&gt;0.25,5,IF(H348=0.25,5,IF(0.09&lt;H348,4,IF(H348=0.09,4,IF(0.06&lt;H348,3,IF(H348=0.06,3,IF(0.02&lt;H348,2,IF(H348=0.02,2,1))))))))</f>
        <v>4</v>
      </c>
      <c r="V348">
        <f t="shared" si="88"/>
        <v>2</v>
      </c>
      <c r="W348">
        <f t="shared" si="89"/>
        <v>21.5</v>
      </c>
    </row>
    <row r="349" spans="1:23" x14ac:dyDescent="0.35">
      <c r="A349" s="81" t="s">
        <v>600</v>
      </c>
      <c r="B349" s="83">
        <v>4</v>
      </c>
      <c r="C349" s="83">
        <v>4.1900000000000004</v>
      </c>
      <c r="D349" s="83">
        <v>4</v>
      </c>
      <c r="E349" s="87">
        <v>0.3</v>
      </c>
      <c r="F349" s="87">
        <v>0.15</v>
      </c>
      <c r="G349" s="87">
        <v>0.5</v>
      </c>
      <c r="H349" s="87">
        <v>0.2</v>
      </c>
      <c r="M349" s="86"/>
    </row>
    <row r="350" spans="1:23" x14ac:dyDescent="0.35">
      <c r="A350" s="82" t="s">
        <v>610</v>
      </c>
      <c r="B350" s="83">
        <v>4</v>
      </c>
      <c r="C350" s="83">
        <v>4.1900000000000004</v>
      </c>
      <c r="D350" s="83">
        <v>4</v>
      </c>
      <c r="E350" s="87">
        <v>0.3</v>
      </c>
      <c r="F350" s="87">
        <v>0.15</v>
      </c>
      <c r="G350" s="87">
        <v>0.5</v>
      </c>
      <c r="H350" s="87">
        <v>0.2</v>
      </c>
      <c r="I350">
        <f>IF(B350&gt;5.34,5,IF(B350=5.34,5,IF(3.34&lt;B350,4,IF(3&lt;B350,3,IF(B350=3,3,IF(B350&gt;1.34,2,1))))))</f>
        <v>4</v>
      </c>
      <c r="J350">
        <f>I350*2</f>
        <v>8</v>
      </c>
      <c r="K350">
        <f>IF(C350&gt;4.1,5,IF(C350=4.1,5,IF(3.84&lt;C350,4,IF(C350=3.84,4,IF(3.67&lt;C350,3,IF(C350=3.67,3,IF(3.29&lt;C350,2,IF(C350=3.29,2,1))))))))</f>
        <v>5</v>
      </c>
      <c r="L350">
        <f>K350*2</f>
        <v>10</v>
      </c>
      <c r="M350" s="83">
        <v>4</v>
      </c>
      <c r="N350">
        <f t="shared" si="84"/>
        <v>12</v>
      </c>
      <c r="O350">
        <f>IF(E350&gt;0.5,5,IF(E350=0.5,5,IF(0.4&lt;E350,4,IF(E350=0.4,4,IF(0.17&lt;E350,3,IF(E350=0.17,3,IF(0.1&lt;E350,2,IF(E350=0.1,2,1))))))))</f>
        <v>3</v>
      </c>
      <c r="P350">
        <f t="shared" si="85"/>
        <v>1.5</v>
      </c>
      <c r="Q350">
        <f>IF(F350&gt;0.35,5,IF(F350=0.35,5,IF(0.18&lt;F350,4,IF(F350=0.18,4,IF(0.08&lt;F350,3,IF(F350=0.08,3,IF(0.04&lt;F350,2,IF(F350=0.04,2,1))))))))</f>
        <v>3</v>
      </c>
      <c r="R350">
        <f t="shared" si="86"/>
        <v>1.5</v>
      </c>
      <c r="S350">
        <f>IF(G350&gt;0.5,5,IF(G350=0.5,5,IF(0.25&lt;G350,4,IF(G350=0.25,4,IF(0.09&lt;G350,3,IF(G350=0.09,3,IF(0.03&lt;G350,2,IF(G350=0.03,2,1))))))))</f>
        <v>5</v>
      </c>
      <c r="T350">
        <f t="shared" si="87"/>
        <v>2.5</v>
      </c>
      <c r="U350">
        <f>IF(H350&gt;0.25,5,IF(H350=0.25,5,IF(0.09&lt;H350,4,IF(H350=0.09,4,IF(0.06&lt;H350,3,IF(H350=0.06,3,IF(0.02&lt;H350,2,IF(H350=0.02,2,1))))))))</f>
        <v>4</v>
      </c>
      <c r="V350">
        <f t="shared" si="88"/>
        <v>2</v>
      </c>
      <c r="W350">
        <f t="shared" si="89"/>
        <v>37.5</v>
      </c>
    </row>
    <row r="351" spans="1:23" x14ac:dyDescent="0.35">
      <c r="A351" s="81" t="s">
        <v>603</v>
      </c>
      <c r="B351" s="83"/>
      <c r="C351" s="83">
        <v>3.78</v>
      </c>
      <c r="D351" s="83">
        <v>3</v>
      </c>
      <c r="E351" s="87">
        <v>0.6</v>
      </c>
      <c r="F351" s="87">
        <v>0.6</v>
      </c>
      <c r="G351" s="87">
        <v>0.08</v>
      </c>
      <c r="H351" s="87">
        <v>0.05</v>
      </c>
      <c r="M351" s="86"/>
    </row>
    <row r="352" spans="1:23" x14ac:dyDescent="0.35">
      <c r="A352" s="82" t="s">
        <v>63</v>
      </c>
      <c r="B352" s="83"/>
      <c r="C352" s="83">
        <v>3.78</v>
      </c>
      <c r="D352" s="83">
        <v>3</v>
      </c>
      <c r="E352" s="87">
        <v>0.6</v>
      </c>
      <c r="F352" s="87">
        <v>0.6</v>
      </c>
      <c r="G352" s="87">
        <v>0.08</v>
      </c>
      <c r="H352" s="87">
        <v>0.05</v>
      </c>
      <c r="I352">
        <f>IF(B352&gt;5.34,5,IF(B352=5.34,5,IF(3.34&lt;B352,4,IF(3&lt;B352,3,IF(B352=3,3,IF(B352&gt;1.34,2,1))))))</f>
        <v>1</v>
      </c>
      <c r="J352">
        <f>I352*2</f>
        <v>2</v>
      </c>
      <c r="K352">
        <f>IF(C352&gt;4.1,5,IF(C352=4.1,5,IF(3.84&lt;C352,4,IF(C352=3.84,4,IF(3.67&lt;C352,3,IF(C352=3.67,3,IF(3.29&lt;C352,2,IF(C352=3.29,2,1))))))))</f>
        <v>3</v>
      </c>
      <c r="L352">
        <f>K352*2</f>
        <v>6</v>
      </c>
      <c r="M352" s="83">
        <v>3</v>
      </c>
      <c r="N352">
        <f t="shared" si="84"/>
        <v>9</v>
      </c>
      <c r="O352">
        <f>IF(E352&gt;0.5,5,IF(E352=0.5,5,IF(0.4&lt;E352,4,IF(E352=0.4,4,IF(0.17&lt;E352,3,IF(E352=0.17,3,IF(0.1&lt;E352,2,IF(E352=0.1,2,1))))))))</f>
        <v>5</v>
      </c>
      <c r="P352">
        <f t="shared" si="85"/>
        <v>2.5</v>
      </c>
      <c r="Q352">
        <f>IF(F352&gt;0.35,5,IF(F352=0.35,5,IF(0.18&lt;F352,4,IF(F352=0.18,4,IF(0.08&lt;F352,3,IF(F352=0.08,3,IF(0.04&lt;F352,2,IF(F352=0.04,2,1))))))))</f>
        <v>5</v>
      </c>
      <c r="R352">
        <f t="shared" si="86"/>
        <v>2.5</v>
      </c>
      <c r="S352">
        <f>IF(G352&gt;0.5,5,IF(G352=0.5,5,IF(0.25&lt;G352,4,IF(G352=0.25,4,IF(0.09&lt;G352,3,IF(G352=0.09,3,IF(0.03&lt;G352,2,IF(G352=0.03,2,1))))))))</f>
        <v>2</v>
      </c>
      <c r="T352">
        <f t="shared" si="87"/>
        <v>1</v>
      </c>
      <c r="U352">
        <f>IF(H352&gt;0.25,5,IF(H352=0.25,5,IF(0.09&lt;H352,4,IF(H352=0.09,4,IF(0.06&lt;H352,3,IF(H352=0.06,3,IF(0.02&lt;H352,2,IF(H352=0.02,2,1))))))))</f>
        <v>2</v>
      </c>
      <c r="V352">
        <f t="shared" si="88"/>
        <v>1</v>
      </c>
      <c r="W352">
        <f t="shared" si="89"/>
        <v>24</v>
      </c>
    </row>
    <row r="353" spans="1:8" x14ac:dyDescent="0.35">
      <c r="A353" s="30" t="s">
        <v>772</v>
      </c>
      <c r="B353" s="83">
        <v>437.77999999999992</v>
      </c>
      <c r="C353" s="83">
        <v>650.63599999999997</v>
      </c>
      <c r="D353" s="83">
        <v>404</v>
      </c>
      <c r="E353" s="87">
        <v>45.240000000000009</v>
      </c>
      <c r="F353" s="87">
        <v>23.931099999999986</v>
      </c>
      <c r="G353" s="87">
        <v>37.891499999999986</v>
      </c>
      <c r="H353" s="87">
        <v>15.998010099999984</v>
      </c>
    </row>
    <row r="355" spans="1:8" x14ac:dyDescent="0.35">
      <c r="A355" t="s">
        <v>790</v>
      </c>
      <c r="B355" s="79" t="e">
        <f>AVERAGE(#REF!)</f>
        <v>#REF!</v>
      </c>
      <c r="C355" s="79" t="e">
        <f>AVERAGE(#REF!)</f>
        <v>#REF!</v>
      </c>
      <c r="D355" s="79" t="e">
        <f>AVERAGE(#REF!)</f>
        <v>#REF!</v>
      </c>
      <c r="E355" s="88" t="e">
        <f>AVERAGE(#REF!)</f>
        <v>#REF!</v>
      </c>
      <c r="F355" s="88" t="e">
        <f>AVERAGE(#REF!)</f>
        <v>#REF!</v>
      </c>
      <c r="G355" s="88" t="e">
        <f>AVERAGE(#REF!)</f>
        <v>#REF!</v>
      </c>
      <c r="H355" s="88" t="e">
        <f>AVERAGE(#REF!)</f>
        <v>#REF!</v>
      </c>
    </row>
    <row r="356" spans="1:8" x14ac:dyDescent="0.35">
      <c r="A356" t="s">
        <v>791</v>
      </c>
      <c r="B356" t="e">
        <f>_xlfn.MODE.SNGL(#REF!)</f>
        <v>#REF!</v>
      </c>
      <c r="C356" t="e">
        <f>_xlfn.MODE.SNGL(#REF!)</f>
        <v>#REF!</v>
      </c>
      <c r="D356" t="e">
        <f>_xlfn.MODE.SNGL(#REF!)</f>
        <v>#REF!</v>
      </c>
      <c r="E356" s="88" t="e">
        <f>_xlfn.MODE.SNGL(#REF!)</f>
        <v>#REF!</v>
      </c>
      <c r="F356" s="88" t="e">
        <f>_xlfn.MODE.SNGL(#REF!)</f>
        <v>#REF!</v>
      </c>
      <c r="G356" s="88" t="e">
        <f>_xlfn.MODE.SNGL(#REF!)</f>
        <v>#REF!</v>
      </c>
      <c r="H356" s="88" t="e">
        <f>_xlfn.MODE.SNGL(#REF!)</f>
        <v>#REF!</v>
      </c>
    </row>
    <row r="357" spans="1:8" x14ac:dyDescent="0.35">
      <c r="A357" t="s">
        <v>792</v>
      </c>
      <c r="B357" s="79" t="e">
        <f>MEDIAN(#REF!)</f>
        <v>#REF!</v>
      </c>
      <c r="C357" s="79" t="e">
        <f>MEDIAN(#REF!)</f>
        <v>#REF!</v>
      </c>
      <c r="D357" s="79" t="e">
        <f>MEDIAN(#REF!)</f>
        <v>#REF!</v>
      </c>
      <c r="E357" s="88" t="e">
        <f>MEDIAN(#REF!)</f>
        <v>#REF!</v>
      </c>
      <c r="F357" s="88" t="e">
        <f>MEDIAN(#REF!)</f>
        <v>#REF!</v>
      </c>
      <c r="G357" s="88" t="e">
        <f>MEDIAN(#REF!)</f>
        <v>#REF!</v>
      </c>
      <c r="H357" s="88" t="e">
        <f>MEDIAN(#REF!)</f>
        <v>#REF!</v>
      </c>
    </row>
    <row r="358" spans="1:8" x14ac:dyDescent="0.35">
      <c r="A358" t="s">
        <v>793</v>
      </c>
      <c r="B358" t="e">
        <f>_xlfn.STDEV.P(#REF!)</f>
        <v>#REF!</v>
      </c>
      <c r="C358" t="e">
        <f>_xlfn.STDEV.P(#REF!)</f>
        <v>#REF!</v>
      </c>
      <c r="D358" t="e">
        <f>_xlfn.STDEV.P(#REF!)</f>
        <v>#REF!</v>
      </c>
      <c r="E358" s="88" t="e">
        <f>_xlfn.STDEV.P(#REF!)</f>
        <v>#REF!</v>
      </c>
      <c r="F358" s="88" t="e">
        <f>_xlfn.STDEV.P(#REF!)</f>
        <v>#REF!</v>
      </c>
      <c r="G358" s="88" t="e">
        <f>_xlfn.STDEV.P(#REF!)</f>
        <v>#REF!</v>
      </c>
      <c r="H358" s="88" t="e">
        <f>_xlfn.STDEV.P(#REF!)</f>
        <v>#REF!</v>
      </c>
    </row>
  </sheetData>
  <autoFilter ref="I3:W353" xr:uid="{00000000-0009-0000-0000-00000A000000}"/>
  <conditionalFormatting sqref="W6:W3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61"/>
  <sheetViews>
    <sheetView zoomScale="70" zoomScaleNormal="70" workbookViewId="0">
      <selection activeCell="A27" activeCellId="7" sqref="A6:A7 A9 A11 A13 A15 A18:A20 A23 A26:A27 A29 A31 A33:A34 A36 A38 A41 A43 A45 A47 A49:A50 A52 A54 A57 A59 A61 A63 A65 A68 A70 A72 A74 A77 A79 A81 A83:A85 A87 A89 A91 A93 A96 A98:A99 A102:A103 A105:A106 A108 A111 A113 A116 A118 A120 A122 A124:A125 A127 A130 A132 A134 A137 A139 A141 A144 A147 A149 A151 A153:A154 A156 A158 A161 A163:A164 A167 A170 A172 A174:A175 A177 A180 A182 A184 A186:A187 A189:A190 A192:A194 A196:A197 A199 A201 A203:A204 A207 A209 A211 A214 A217:A218 A220 A222 A224 A226 A228 A230 A232 A235 A238:A239 A241 A244 A246:A247 A249 A252 A254 A257 A259 A261:A262 A264 A266 A269 A272:A273 A275 A277 A280 A283:A284 A286 A288 A290 A293 A295 A297 A300:A301 A303 A306 A308:A311 A313:A315 A318 A320 A323:A324 A327 A329 A331 A333 A336:A339 A342:A343 A345 A347:A348 A350 A352"/>
      <pivotSelection pane="bottomRight" showHeader="1" axis="axisRow" dimension="2" activeRow="26" previousRow="26" click="1" r:id="rId1">
        <pivotArea dataOnly="0" labelOnly="1" fieldPosition="0">
          <references count="1">
            <reference field="13" count="0"/>
          </references>
        </pivotArea>
      </pivotSelection>
    </sheetView>
  </sheetViews>
  <sheetFormatPr defaultRowHeight="14.5" x14ac:dyDescent="0.35"/>
  <cols>
    <col min="1" max="1" width="103.453125" bestFit="1" customWidth="1"/>
    <col min="2" max="4" width="12" customWidth="1"/>
    <col min="5" max="8" width="12" style="87" customWidth="1"/>
  </cols>
  <sheetData>
    <row r="1" spans="1:23" x14ac:dyDescent="0.35">
      <c r="A1" s="80" t="s">
        <v>775</v>
      </c>
      <c r="B1" t="s">
        <v>74</v>
      </c>
    </row>
    <row r="3" spans="1:23" ht="43.5" x14ac:dyDescent="0.35">
      <c r="A3" s="80" t="s">
        <v>771</v>
      </c>
      <c r="B3" t="s">
        <v>773</v>
      </c>
      <c r="C3" t="s">
        <v>774</v>
      </c>
      <c r="D3" t="s">
        <v>776</v>
      </c>
      <c r="E3" s="87" t="s">
        <v>777</v>
      </c>
      <c r="F3" s="87" t="s">
        <v>778</v>
      </c>
      <c r="G3" s="87" t="s">
        <v>779</v>
      </c>
      <c r="H3" s="87" t="s">
        <v>780</v>
      </c>
      <c r="I3" s="84" t="s">
        <v>782</v>
      </c>
      <c r="J3" s="84" t="s">
        <v>781</v>
      </c>
      <c r="K3" s="84" t="s">
        <v>783</v>
      </c>
      <c r="L3" s="84" t="s">
        <v>781</v>
      </c>
      <c r="M3" s="84" t="s">
        <v>784</v>
      </c>
      <c r="N3" s="84" t="s">
        <v>781</v>
      </c>
      <c r="O3" s="84" t="s">
        <v>785</v>
      </c>
      <c r="P3" s="84" t="s">
        <v>781</v>
      </c>
      <c r="Q3" s="84" t="s">
        <v>786</v>
      </c>
      <c r="R3" s="84" t="s">
        <v>781</v>
      </c>
      <c r="S3" s="84" t="s">
        <v>787</v>
      </c>
      <c r="T3" s="84" t="s">
        <v>781</v>
      </c>
      <c r="U3" s="84" t="s">
        <v>788</v>
      </c>
      <c r="V3" s="84" t="s">
        <v>781</v>
      </c>
      <c r="W3" s="84" t="s">
        <v>789</v>
      </c>
    </row>
    <row r="4" spans="1:23" x14ac:dyDescent="0.35">
      <c r="A4" s="30" t="s">
        <v>623</v>
      </c>
      <c r="B4" s="83">
        <v>2.4</v>
      </c>
      <c r="C4" s="83">
        <v>22.456</v>
      </c>
      <c r="D4" s="83">
        <v>10</v>
      </c>
      <c r="E4" s="87">
        <v>2</v>
      </c>
      <c r="F4" s="87">
        <v>0.39</v>
      </c>
      <c r="G4" s="87">
        <v>1.8000000000000003</v>
      </c>
      <c r="H4" s="87">
        <v>0.20000010000000001</v>
      </c>
      <c r="M4" s="85"/>
    </row>
    <row r="5" spans="1:23" x14ac:dyDescent="0.35">
      <c r="A5" s="81" t="s">
        <v>624</v>
      </c>
      <c r="B5" s="83"/>
      <c r="C5" s="83">
        <v>7.2</v>
      </c>
      <c r="D5" s="83">
        <v>4</v>
      </c>
      <c r="E5" s="87">
        <v>0.6</v>
      </c>
      <c r="F5" s="87">
        <v>0.1</v>
      </c>
      <c r="G5" s="87">
        <v>0.2</v>
      </c>
      <c r="H5" s="87">
        <v>0.2</v>
      </c>
      <c r="M5" s="86"/>
    </row>
    <row r="6" spans="1:23" x14ac:dyDescent="0.35">
      <c r="A6" s="82" t="s">
        <v>612</v>
      </c>
      <c r="B6" s="83"/>
      <c r="C6" s="83">
        <v>3.6</v>
      </c>
      <c r="D6" s="83">
        <v>2</v>
      </c>
      <c r="E6" s="87">
        <v>0.3</v>
      </c>
      <c r="F6" s="87">
        <v>0.05</v>
      </c>
      <c r="G6" s="87">
        <v>0.1</v>
      </c>
      <c r="H6" s="87">
        <v>0.1</v>
      </c>
      <c r="I6">
        <f>IF(B6&gt;5.34,5,IF(B6=5.34,5,IF(3.34&lt;B6,4,IF(3&lt;B6,3,IF(B6=3,3,IF(B6&gt;1.34,2,1))))))</f>
        <v>1</v>
      </c>
      <c r="J6">
        <f>I6*2</f>
        <v>2</v>
      </c>
      <c r="K6">
        <f>IF(C6&gt;4.1,5,IF(C6=4.1,5,IF(3.84&lt;C6,4,IF(C6=3.84,4,IF(3.67&lt;C6,3,IF(C6=3.67,3,IF(3.29&lt;C6,2,IF(C6=3.29,2,1))))))))</f>
        <v>2</v>
      </c>
      <c r="L6">
        <f>K6*2</f>
        <v>4</v>
      </c>
      <c r="M6" s="83">
        <v>2</v>
      </c>
      <c r="N6">
        <f>M6*3</f>
        <v>6</v>
      </c>
      <c r="O6">
        <f>IF(E6&gt;0.5,5,IF(E6=0.5,5,IF(0.4&lt;E6,4,IF(E6=0.4,4,IF(0.17&lt;E6,3,IF(E6=0.17,3,IF(0.1&lt;E6,2,IF(E6=0.1,2,1))))))))</f>
        <v>3</v>
      </c>
      <c r="P6">
        <f>O6*0.5</f>
        <v>1.5</v>
      </c>
      <c r="Q6">
        <f>IF(F6&gt;0.35,5,IF(F6=0.35,5,IF(0.18&lt;F6,4,IF(F6=0.18,4,IF(0.08&lt;F6,3,IF(F6=0.08,3,IF(0.04&lt;F6,2,IF(F6=0.04,2,1))))))))</f>
        <v>2</v>
      </c>
      <c r="R6">
        <f>Q6*0.5</f>
        <v>1</v>
      </c>
      <c r="S6">
        <f>IF(G6&gt;0.5,5,IF(G6=0.5,5,IF(0.25&lt;G6,4,IF(G6=0.25,4,IF(0.09&lt;G6,3,IF(G6=0.09,3,IF(0.03&lt;G6,2,IF(G6=0.03,2,1))))))))</f>
        <v>3</v>
      </c>
      <c r="T6">
        <f>S6*0.5</f>
        <v>1.5</v>
      </c>
      <c r="U6">
        <f>IF(H6&gt;0.25,5,IF(H6=0.25,5,IF(0.09&lt;H6,4,IF(H6=0.09,4,IF(0.06&lt;H6,3,IF(H6=0.06,3,IF(0.02&lt;H6,2,IF(H6=0.02,2,1))))))))</f>
        <v>4</v>
      </c>
      <c r="V6">
        <f>U6*0.5</f>
        <v>2</v>
      </c>
      <c r="W6">
        <f>J6+L6+N6+P6+R6+T6+V6</f>
        <v>18</v>
      </c>
    </row>
    <row r="7" spans="1:23" x14ac:dyDescent="0.35">
      <c r="A7" s="82" t="s">
        <v>614</v>
      </c>
      <c r="B7" s="83"/>
      <c r="C7" s="83">
        <v>3.6</v>
      </c>
      <c r="D7" s="83">
        <v>2</v>
      </c>
      <c r="E7" s="87">
        <v>0.3</v>
      </c>
      <c r="F7" s="87">
        <v>0.05</v>
      </c>
      <c r="G7" s="87">
        <v>0.1</v>
      </c>
      <c r="H7" s="87">
        <v>0.1</v>
      </c>
      <c r="I7">
        <f t="shared" ref="I7:I70" si="0">IF(B7&gt;5.34,5,IF(B7=5.34,5,IF(3.34&lt;B7,4,IF(3&lt;B7,3,IF(B7=3,3,IF(B7&gt;1.34,2,1))))))</f>
        <v>1</v>
      </c>
      <c r="J7">
        <f>I7*2</f>
        <v>2</v>
      </c>
      <c r="K7">
        <f>IF(C7&gt;4.1,5,IF(C7=4.1,5,IF(3.84&lt;C7,4,IF(C7=3.84,4,IF(3.67&lt;C7,3,IF(C7=3.67,3,IF(3.29&lt;C7,2,IF(C7=3.29,2,1))))))))</f>
        <v>2</v>
      </c>
      <c r="L7">
        <f>K7*2</f>
        <v>4</v>
      </c>
      <c r="M7" s="83">
        <v>2</v>
      </c>
      <c r="N7">
        <f t="shared" ref="N7:N70" si="1">M7*3</f>
        <v>6</v>
      </c>
      <c r="O7">
        <f>IF(E7&gt;0.5,5,IF(E7=0.5,5,IF(0.4&lt;E7,4,IF(E7=0.4,4,IF(0.17&lt;E7,3,IF(E7=0.17,3,IF(0.1&lt;E7,2,IF(E7=0.1,2,1))))))))</f>
        <v>3</v>
      </c>
      <c r="P7">
        <f t="shared" ref="P7:P70" si="2">O7*0.5</f>
        <v>1.5</v>
      </c>
      <c r="Q7">
        <f t="shared" ref="Q7:Q70" si="3">IF(F7&gt;0.35,5,IF(F7=0.35,5,IF(0.18&lt;F7,4,IF(F7=0.18,4,IF(0.08&lt;F7,3,IF(F7=0.08,3,IF(0.04&lt;F7,2,IF(F7=0.04,2,1))))))))</f>
        <v>2</v>
      </c>
      <c r="R7">
        <f t="shared" ref="R7:R70" si="4">Q7*0.5</f>
        <v>1</v>
      </c>
      <c r="S7">
        <f t="shared" ref="S7:S70" si="5">IF(G7&gt;0.5,5,IF(G7=0.5,5,IF(0.25&lt;G7,4,IF(G7=0.25,4,IF(0.09&lt;G7,3,IF(G7=0.09,3,IF(0.03&lt;G7,2,IF(G7=0.03,2,1))))))))</f>
        <v>3</v>
      </c>
      <c r="T7">
        <f t="shared" ref="T7:T70" si="6">S7*0.5</f>
        <v>1.5</v>
      </c>
      <c r="U7">
        <f t="shared" ref="U7:U70" si="7">IF(H7&gt;0.25,5,IF(H7=0.25,5,IF(0.09&lt;H7,4,IF(H7=0.09,4,IF(0.06&lt;H7,3,IF(H7=0.06,3,IF(0.02&lt;H7,2,IF(H7=0.02,2,1))))))))</f>
        <v>4</v>
      </c>
      <c r="V7">
        <f t="shared" ref="V7:V70" si="8">U7*0.5</f>
        <v>2</v>
      </c>
      <c r="W7">
        <f t="shared" ref="W7:W70" si="9">J7+L7+N7+P7+R7+T7+V7</f>
        <v>18</v>
      </c>
    </row>
    <row r="8" spans="1:23" x14ac:dyDescent="0.35">
      <c r="A8" s="81" t="s">
        <v>625</v>
      </c>
      <c r="B8" s="83"/>
      <c r="C8" s="83">
        <v>3.55</v>
      </c>
      <c r="D8" s="83">
        <v>0</v>
      </c>
      <c r="E8" s="87">
        <v>1</v>
      </c>
      <c r="F8" s="87">
        <v>0.05</v>
      </c>
      <c r="G8" s="87">
        <v>0.4</v>
      </c>
      <c r="M8" s="86"/>
    </row>
    <row r="9" spans="1:23" x14ac:dyDescent="0.35">
      <c r="A9" s="82" t="s">
        <v>614</v>
      </c>
      <c r="B9" s="83"/>
      <c r="C9" s="83">
        <v>3.55</v>
      </c>
      <c r="D9" s="83">
        <v>0</v>
      </c>
      <c r="E9" s="87">
        <v>1</v>
      </c>
      <c r="F9" s="87">
        <v>0.05</v>
      </c>
      <c r="G9" s="87">
        <v>0.4</v>
      </c>
      <c r="I9">
        <f t="shared" si="0"/>
        <v>1</v>
      </c>
      <c r="J9">
        <f>I9*2</f>
        <v>2</v>
      </c>
      <c r="K9">
        <f t="shared" ref="K9:K70" si="10">IF(C9&gt;4.1,5,IF(C9=4.1,5,IF(3.84&lt;C9,4,IF(C9=3.84,4,IF(3.67&lt;C9,3,IF(C9=3.67,3,IF(3.29&lt;C9,2,IF(C9=3.29,2,1))))))))</f>
        <v>2</v>
      </c>
      <c r="L9">
        <f>K9*2</f>
        <v>4</v>
      </c>
      <c r="M9" s="83">
        <v>0</v>
      </c>
      <c r="N9">
        <f t="shared" si="1"/>
        <v>0</v>
      </c>
      <c r="O9">
        <f t="shared" ref="O9:O70" si="11">IF(E9&gt;0.5,5,IF(E9=0.5,5,IF(0.4&lt;E9,4,IF(E9=0.4,4,IF(0.17&lt;E9,3,IF(E9=0.17,3,IF(0.1&lt;E9,2,IF(E9=0.1,2,1))))))))</f>
        <v>5</v>
      </c>
      <c r="P9">
        <f t="shared" si="2"/>
        <v>2.5</v>
      </c>
      <c r="Q9">
        <f t="shared" si="3"/>
        <v>2</v>
      </c>
      <c r="R9">
        <f t="shared" si="4"/>
        <v>1</v>
      </c>
      <c r="S9">
        <f t="shared" si="5"/>
        <v>4</v>
      </c>
      <c r="T9">
        <f t="shared" si="6"/>
        <v>2</v>
      </c>
      <c r="U9">
        <f t="shared" si="7"/>
        <v>1</v>
      </c>
      <c r="V9">
        <f t="shared" si="8"/>
        <v>0.5</v>
      </c>
      <c r="W9">
        <f t="shared" si="9"/>
        <v>12</v>
      </c>
    </row>
    <row r="10" spans="1:23" x14ac:dyDescent="0.35">
      <c r="A10" s="81" t="s">
        <v>627</v>
      </c>
      <c r="B10" s="83"/>
      <c r="C10" s="83">
        <v>3.8460000000000001</v>
      </c>
      <c r="D10" s="83">
        <v>0</v>
      </c>
      <c r="M10" s="86"/>
    </row>
    <row r="11" spans="1:23" x14ac:dyDescent="0.35">
      <c r="A11" s="82" t="s">
        <v>62</v>
      </c>
      <c r="B11" s="83"/>
      <c r="C11" s="83">
        <v>3.8460000000000001</v>
      </c>
      <c r="D11" s="83">
        <v>0</v>
      </c>
      <c r="I11">
        <f t="shared" si="0"/>
        <v>1</v>
      </c>
      <c r="J11">
        <f>I11*2</f>
        <v>2</v>
      </c>
      <c r="K11">
        <f t="shared" si="10"/>
        <v>4</v>
      </c>
      <c r="L11">
        <f>K11*2</f>
        <v>8</v>
      </c>
      <c r="M11" s="83">
        <v>0</v>
      </c>
      <c r="N11">
        <f t="shared" si="1"/>
        <v>0</v>
      </c>
      <c r="O11">
        <f t="shared" si="11"/>
        <v>1</v>
      </c>
      <c r="P11">
        <f t="shared" si="2"/>
        <v>0.5</v>
      </c>
      <c r="Q11">
        <f t="shared" si="3"/>
        <v>1</v>
      </c>
      <c r="R11">
        <f t="shared" si="4"/>
        <v>0.5</v>
      </c>
      <c r="S11">
        <f t="shared" si="5"/>
        <v>1</v>
      </c>
      <c r="T11">
        <f t="shared" si="6"/>
        <v>0.5</v>
      </c>
      <c r="U11">
        <f t="shared" si="7"/>
        <v>1</v>
      </c>
      <c r="V11">
        <f t="shared" si="8"/>
        <v>0.5</v>
      </c>
      <c r="W11">
        <f t="shared" si="9"/>
        <v>12</v>
      </c>
    </row>
    <row r="12" spans="1:23" x14ac:dyDescent="0.35">
      <c r="A12" s="81" t="s">
        <v>630</v>
      </c>
      <c r="B12" s="83"/>
      <c r="C12" s="83">
        <v>4.3</v>
      </c>
      <c r="D12" s="83">
        <v>3</v>
      </c>
      <c r="E12" s="87">
        <v>0.2</v>
      </c>
      <c r="F12" s="87">
        <v>0.2</v>
      </c>
      <c r="G12" s="87">
        <v>0.8</v>
      </c>
      <c r="M12" s="86"/>
    </row>
    <row r="13" spans="1:23" x14ac:dyDescent="0.35">
      <c r="A13" s="82" t="s">
        <v>614</v>
      </c>
      <c r="B13" s="83"/>
      <c r="C13" s="83">
        <v>4.3</v>
      </c>
      <c r="D13" s="83">
        <v>3</v>
      </c>
      <c r="E13" s="87">
        <v>0.2</v>
      </c>
      <c r="F13" s="87">
        <v>0.2</v>
      </c>
      <c r="G13" s="87">
        <v>0.8</v>
      </c>
      <c r="I13">
        <f t="shared" si="0"/>
        <v>1</v>
      </c>
      <c r="J13">
        <f>I13*2</f>
        <v>2</v>
      </c>
      <c r="K13">
        <f t="shared" si="10"/>
        <v>5</v>
      </c>
      <c r="L13">
        <f>K13*2</f>
        <v>10</v>
      </c>
      <c r="M13" s="83">
        <v>3</v>
      </c>
      <c r="N13">
        <f t="shared" si="1"/>
        <v>9</v>
      </c>
      <c r="O13">
        <f t="shared" si="11"/>
        <v>3</v>
      </c>
      <c r="P13">
        <f t="shared" si="2"/>
        <v>1.5</v>
      </c>
      <c r="Q13">
        <f t="shared" si="3"/>
        <v>4</v>
      </c>
      <c r="R13">
        <f t="shared" si="4"/>
        <v>2</v>
      </c>
      <c r="S13">
        <f t="shared" si="5"/>
        <v>5</v>
      </c>
      <c r="T13">
        <f t="shared" si="6"/>
        <v>2.5</v>
      </c>
      <c r="U13">
        <f t="shared" si="7"/>
        <v>1</v>
      </c>
      <c r="V13">
        <f t="shared" si="8"/>
        <v>0.5</v>
      </c>
      <c r="W13">
        <f t="shared" si="9"/>
        <v>27.5</v>
      </c>
    </row>
    <row r="14" spans="1:23" x14ac:dyDescent="0.35">
      <c r="A14" s="81" t="s">
        <v>633</v>
      </c>
      <c r="B14" s="83">
        <v>2.4</v>
      </c>
      <c r="C14" s="83">
        <v>3.56</v>
      </c>
      <c r="D14" s="83">
        <v>3</v>
      </c>
      <c r="E14" s="87">
        <v>0.2</v>
      </c>
      <c r="F14" s="87">
        <v>0.04</v>
      </c>
      <c r="G14" s="87">
        <v>0.4</v>
      </c>
      <c r="H14" s="87">
        <v>9.9999999999999995E-8</v>
      </c>
      <c r="M14" s="86"/>
    </row>
    <row r="15" spans="1:23" x14ac:dyDescent="0.35">
      <c r="A15" s="82" t="s">
        <v>614</v>
      </c>
      <c r="B15" s="83">
        <v>2.4</v>
      </c>
      <c r="C15" s="83">
        <v>3.56</v>
      </c>
      <c r="D15" s="83">
        <v>3</v>
      </c>
      <c r="E15" s="87">
        <v>0.2</v>
      </c>
      <c r="F15" s="87">
        <v>0.04</v>
      </c>
      <c r="G15" s="87">
        <v>0.4</v>
      </c>
      <c r="H15" s="87">
        <v>9.9999999999999995E-8</v>
      </c>
      <c r="I15">
        <f t="shared" si="0"/>
        <v>2</v>
      </c>
      <c r="J15">
        <f>I15*2</f>
        <v>4</v>
      </c>
      <c r="K15">
        <f t="shared" si="10"/>
        <v>2</v>
      </c>
      <c r="L15">
        <f>K15*2</f>
        <v>4</v>
      </c>
      <c r="M15" s="83">
        <v>3</v>
      </c>
      <c r="N15">
        <f t="shared" si="1"/>
        <v>9</v>
      </c>
      <c r="O15">
        <f t="shared" si="11"/>
        <v>3</v>
      </c>
      <c r="P15">
        <f t="shared" si="2"/>
        <v>1.5</v>
      </c>
      <c r="Q15">
        <f t="shared" si="3"/>
        <v>2</v>
      </c>
      <c r="R15">
        <f t="shared" si="4"/>
        <v>1</v>
      </c>
      <c r="S15">
        <f t="shared" si="5"/>
        <v>4</v>
      </c>
      <c r="T15">
        <f t="shared" si="6"/>
        <v>2</v>
      </c>
      <c r="U15">
        <f t="shared" si="7"/>
        <v>1</v>
      </c>
      <c r="V15">
        <f t="shared" si="8"/>
        <v>0.5</v>
      </c>
      <c r="W15">
        <f t="shared" si="9"/>
        <v>22</v>
      </c>
    </row>
    <row r="16" spans="1:23" x14ac:dyDescent="0.35">
      <c r="A16" s="30" t="s">
        <v>258</v>
      </c>
      <c r="B16" s="83">
        <v>3.5</v>
      </c>
      <c r="C16" s="83">
        <v>7.36</v>
      </c>
      <c r="D16" s="83">
        <v>5</v>
      </c>
      <c r="E16" s="87">
        <v>0.45</v>
      </c>
      <c r="F16" s="87">
        <v>0.85000000000000009</v>
      </c>
      <c r="G16" s="87">
        <v>0.08</v>
      </c>
      <c r="H16" s="87">
        <v>0.08</v>
      </c>
      <c r="M16" s="85"/>
    </row>
    <row r="17" spans="1:23" x14ac:dyDescent="0.35">
      <c r="A17" s="81" t="s">
        <v>263</v>
      </c>
      <c r="B17" s="83">
        <v>3.5</v>
      </c>
      <c r="C17" s="83">
        <v>7.36</v>
      </c>
      <c r="D17" s="83">
        <v>5</v>
      </c>
      <c r="E17" s="87">
        <v>0.45</v>
      </c>
      <c r="F17" s="87">
        <v>0.85000000000000009</v>
      </c>
      <c r="G17" s="87">
        <v>0.08</v>
      </c>
      <c r="H17" s="87">
        <v>0.08</v>
      </c>
      <c r="M17" s="86"/>
    </row>
    <row r="18" spans="1:23" x14ac:dyDescent="0.35">
      <c r="A18" s="82" t="s">
        <v>610</v>
      </c>
      <c r="B18" s="83">
        <v>1.5</v>
      </c>
      <c r="C18" s="83">
        <v>3.68</v>
      </c>
      <c r="D18" s="83">
        <v>2</v>
      </c>
      <c r="E18" s="87">
        <v>0.2</v>
      </c>
      <c r="F18" s="87">
        <v>0.4</v>
      </c>
      <c r="G18" s="87">
        <v>0.03</v>
      </c>
      <c r="H18" s="87">
        <v>0.03</v>
      </c>
      <c r="I18">
        <f t="shared" si="0"/>
        <v>2</v>
      </c>
      <c r="J18">
        <f t="shared" ref="J18:J20" si="12">I18*2</f>
        <v>4</v>
      </c>
      <c r="K18">
        <f t="shared" si="10"/>
        <v>3</v>
      </c>
      <c r="L18">
        <f t="shared" ref="L18:L20" si="13">K18*2</f>
        <v>6</v>
      </c>
      <c r="M18" s="83">
        <v>2</v>
      </c>
      <c r="N18">
        <f t="shared" si="1"/>
        <v>6</v>
      </c>
      <c r="O18">
        <f t="shared" si="11"/>
        <v>3</v>
      </c>
      <c r="P18">
        <f t="shared" si="2"/>
        <v>1.5</v>
      </c>
      <c r="Q18">
        <f t="shared" si="3"/>
        <v>5</v>
      </c>
      <c r="R18">
        <f t="shared" si="4"/>
        <v>2.5</v>
      </c>
      <c r="S18">
        <f t="shared" si="5"/>
        <v>2</v>
      </c>
      <c r="T18">
        <f t="shared" si="6"/>
        <v>1</v>
      </c>
      <c r="U18">
        <f t="shared" si="7"/>
        <v>2</v>
      </c>
      <c r="V18">
        <f t="shared" si="8"/>
        <v>1</v>
      </c>
      <c r="W18">
        <f t="shared" si="9"/>
        <v>22</v>
      </c>
    </row>
    <row r="19" spans="1:23" x14ac:dyDescent="0.35">
      <c r="A19" s="82" t="s">
        <v>611</v>
      </c>
      <c r="B19" s="83">
        <v>2</v>
      </c>
      <c r="C19" s="83">
        <v>3.68</v>
      </c>
      <c r="D19" s="83">
        <v>3</v>
      </c>
      <c r="E19" s="87">
        <v>0.25</v>
      </c>
      <c r="F19" s="87">
        <v>0.45</v>
      </c>
      <c r="G19" s="87">
        <v>0.05</v>
      </c>
      <c r="H19" s="87">
        <v>0.05</v>
      </c>
      <c r="I19">
        <f t="shared" si="0"/>
        <v>2</v>
      </c>
      <c r="J19">
        <f t="shared" si="12"/>
        <v>4</v>
      </c>
      <c r="K19">
        <f t="shared" si="10"/>
        <v>3</v>
      </c>
      <c r="L19">
        <f t="shared" si="13"/>
        <v>6</v>
      </c>
      <c r="M19" s="83">
        <v>3</v>
      </c>
      <c r="N19">
        <f t="shared" si="1"/>
        <v>9</v>
      </c>
      <c r="O19">
        <f t="shared" si="11"/>
        <v>3</v>
      </c>
      <c r="P19">
        <f t="shared" si="2"/>
        <v>1.5</v>
      </c>
      <c r="Q19">
        <f t="shared" si="3"/>
        <v>5</v>
      </c>
      <c r="R19">
        <f t="shared" si="4"/>
        <v>2.5</v>
      </c>
      <c r="S19">
        <f t="shared" si="5"/>
        <v>2</v>
      </c>
      <c r="T19">
        <f t="shared" si="6"/>
        <v>1</v>
      </c>
      <c r="U19">
        <f t="shared" si="7"/>
        <v>2</v>
      </c>
      <c r="V19">
        <f t="shared" si="8"/>
        <v>1</v>
      </c>
      <c r="W19">
        <f t="shared" si="9"/>
        <v>25</v>
      </c>
    </row>
    <row r="20" spans="1:23" x14ac:dyDescent="0.35">
      <c r="A20" s="82" t="s">
        <v>692</v>
      </c>
      <c r="B20" s="83"/>
      <c r="C20" s="83"/>
      <c r="D20" s="83">
        <v>0</v>
      </c>
      <c r="I20">
        <f t="shared" si="0"/>
        <v>1</v>
      </c>
      <c r="J20">
        <f t="shared" si="12"/>
        <v>2</v>
      </c>
      <c r="K20">
        <f t="shared" si="10"/>
        <v>1</v>
      </c>
      <c r="L20">
        <f t="shared" si="13"/>
        <v>2</v>
      </c>
      <c r="M20" s="83">
        <v>0</v>
      </c>
      <c r="N20">
        <f t="shared" si="1"/>
        <v>0</v>
      </c>
      <c r="O20">
        <f t="shared" si="11"/>
        <v>1</v>
      </c>
      <c r="P20">
        <f t="shared" si="2"/>
        <v>0.5</v>
      </c>
      <c r="Q20">
        <f t="shared" si="3"/>
        <v>1</v>
      </c>
      <c r="R20">
        <f t="shared" si="4"/>
        <v>0.5</v>
      </c>
      <c r="S20">
        <f t="shared" si="5"/>
        <v>1</v>
      </c>
      <c r="T20">
        <f t="shared" si="6"/>
        <v>0.5</v>
      </c>
      <c r="U20">
        <f t="shared" si="7"/>
        <v>1</v>
      </c>
      <c r="V20">
        <f t="shared" si="8"/>
        <v>0.5</v>
      </c>
      <c r="W20">
        <f t="shared" si="9"/>
        <v>6</v>
      </c>
    </row>
    <row r="21" spans="1:23" x14ac:dyDescent="0.35">
      <c r="A21" s="30" t="s">
        <v>481</v>
      </c>
      <c r="B21" s="83">
        <v>4</v>
      </c>
      <c r="C21" s="83">
        <v>3.91</v>
      </c>
      <c r="D21" s="83">
        <v>3</v>
      </c>
      <c r="E21" s="87">
        <v>0.05</v>
      </c>
      <c r="F21" s="87">
        <v>0.2</v>
      </c>
      <c r="G21" s="87">
        <v>0.05</v>
      </c>
      <c r="H21" s="87">
        <v>0.3</v>
      </c>
      <c r="M21" s="85"/>
    </row>
    <row r="22" spans="1:23" x14ac:dyDescent="0.35">
      <c r="A22" s="81" t="s">
        <v>489</v>
      </c>
      <c r="B22" s="83">
        <v>4</v>
      </c>
      <c r="C22" s="83">
        <v>3.91</v>
      </c>
      <c r="D22" s="83">
        <v>3</v>
      </c>
      <c r="E22" s="87">
        <v>0.05</v>
      </c>
      <c r="F22" s="87">
        <v>0.2</v>
      </c>
      <c r="G22" s="87">
        <v>0.05</v>
      </c>
      <c r="H22" s="87">
        <v>0.3</v>
      </c>
      <c r="M22" s="86"/>
    </row>
    <row r="23" spans="1:23" x14ac:dyDescent="0.35">
      <c r="A23" s="82" t="s">
        <v>65</v>
      </c>
      <c r="B23" s="83">
        <v>4</v>
      </c>
      <c r="C23" s="83">
        <v>3.91</v>
      </c>
      <c r="D23" s="83">
        <v>3</v>
      </c>
      <c r="E23" s="87">
        <v>0.05</v>
      </c>
      <c r="F23" s="87">
        <v>0.2</v>
      </c>
      <c r="G23" s="87">
        <v>0.05</v>
      </c>
      <c r="H23" s="87">
        <v>0.3</v>
      </c>
      <c r="I23">
        <f t="shared" si="0"/>
        <v>4</v>
      </c>
      <c r="J23">
        <f>I23*2</f>
        <v>8</v>
      </c>
      <c r="K23">
        <f t="shared" si="10"/>
        <v>4</v>
      </c>
      <c r="L23">
        <f>K23*2</f>
        <v>8</v>
      </c>
      <c r="M23" s="83">
        <v>3</v>
      </c>
      <c r="N23">
        <f t="shared" si="1"/>
        <v>9</v>
      </c>
      <c r="O23">
        <f t="shared" si="11"/>
        <v>1</v>
      </c>
      <c r="P23">
        <f t="shared" si="2"/>
        <v>0.5</v>
      </c>
      <c r="Q23">
        <f t="shared" si="3"/>
        <v>4</v>
      </c>
      <c r="R23">
        <f t="shared" si="4"/>
        <v>2</v>
      </c>
      <c r="S23">
        <f t="shared" si="5"/>
        <v>2</v>
      </c>
      <c r="T23">
        <f t="shared" si="6"/>
        <v>1</v>
      </c>
      <c r="U23">
        <f t="shared" si="7"/>
        <v>5</v>
      </c>
      <c r="V23">
        <f t="shared" si="8"/>
        <v>2.5</v>
      </c>
      <c r="W23">
        <f t="shared" si="9"/>
        <v>31</v>
      </c>
    </row>
    <row r="24" spans="1:23" x14ac:dyDescent="0.35">
      <c r="A24" s="30" t="s">
        <v>265</v>
      </c>
      <c r="B24" s="83">
        <v>17.3</v>
      </c>
      <c r="C24" s="83">
        <v>32.1</v>
      </c>
      <c r="D24" s="83">
        <v>19</v>
      </c>
      <c r="E24" s="87">
        <v>3.0500000000000003</v>
      </c>
      <c r="F24" s="87">
        <v>0.54999999999999993</v>
      </c>
      <c r="G24" s="87">
        <v>2.3800000000000003</v>
      </c>
      <c r="H24" s="87">
        <v>0.41000000000000003</v>
      </c>
      <c r="M24" s="85"/>
    </row>
    <row r="25" spans="1:23" x14ac:dyDescent="0.35">
      <c r="A25" s="81" t="s">
        <v>266</v>
      </c>
      <c r="B25" s="83">
        <v>1.5</v>
      </c>
      <c r="C25" s="83">
        <v>7.2</v>
      </c>
      <c r="D25" s="83">
        <v>4</v>
      </c>
      <c r="E25" s="87">
        <v>0.65</v>
      </c>
      <c r="F25" s="87">
        <v>0.3</v>
      </c>
      <c r="G25" s="87">
        <v>1</v>
      </c>
      <c r="H25" s="87">
        <v>0.2</v>
      </c>
      <c r="M25" s="86"/>
    </row>
    <row r="26" spans="1:23" x14ac:dyDescent="0.35">
      <c r="A26" s="82" t="s">
        <v>613</v>
      </c>
      <c r="B26" s="83"/>
      <c r="C26" s="83">
        <v>3.6</v>
      </c>
      <c r="D26" s="83">
        <v>2</v>
      </c>
      <c r="E26" s="87">
        <v>0.25</v>
      </c>
      <c r="F26" s="87">
        <v>0.15</v>
      </c>
      <c r="G26" s="87">
        <v>0.5</v>
      </c>
      <c r="H26" s="87">
        <v>0.1</v>
      </c>
      <c r="I26">
        <f t="shared" si="0"/>
        <v>1</v>
      </c>
      <c r="J26">
        <f t="shared" ref="J26:J27" si="14">I26*2</f>
        <v>2</v>
      </c>
      <c r="K26">
        <f t="shared" si="10"/>
        <v>2</v>
      </c>
      <c r="L26">
        <f t="shared" ref="L26:L27" si="15">K26*2</f>
        <v>4</v>
      </c>
      <c r="M26" s="83">
        <v>2</v>
      </c>
      <c r="N26">
        <f t="shared" si="1"/>
        <v>6</v>
      </c>
      <c r="O26">
        <f t="shared" si="11"/>
        <v>3</v>
      </c>
      <c r="P26">
        <f t="shared" si="2"/>
        <v>1.5</v>
      </c>
      <c r="Q26">
        <f t="shared" si="3"/>
        <v>3</v>
      </c>
      <c r="R26">
        <f t="shared" si="4"/>
        <v>1.5</v>
      </c>
      <c r="S26">
        <f t="shared" si="5"/>
        <v>5</v>
      </c>
      <c r="T26">
        <f t="shared" si="6"/>
        <v>2.5</v>
      </c>
      <c r="U26">
        <f t="shared" si="7"/>
        <v>4</v>
      </c>
      <c r="V26">
        <f t="shared" si="8"/>
        <v>2</v>
      </c>
      <c r="W26">
        <f t="shared" si="9"/>
        <v>19.5</v>
      </c>
    </row>
    <row r="27" spans="1:23" x14ac:dyDescent="0.35">
      <c r="A27" s="82" t="s">
        <v>619</v>
      </c>
      <c r="B27" s="83">
        <v>1.5</v>
      </c>
      <c r="C27" s="83">
        <v>3.6</v>
      </c>
      <c r="D27" s="83">
        <v>2</v>
      </c>
      <c r="E27" s="87">
        <v>0.4</v>
      </c>
      <c r="F27" s="87">
        <v>0.15</v>
      </c>
      <c r="G27" s="87">
        <v>0.5</v>
      </c>
      <c r="H27" s="87">
        <v>0.1</v>
      </c>
      <c r="I27">
        <f t="shared" si="0"/>
        <v>2</v>
      </c>
      <c r="J27">
        <f t="shared" si="14"/>
        <v>4</v>
      </c>
      <c r="K27">
        <f t="shared" si="10"/>
        <v>2</v>
      </c>
      <c r="L27">
        <f t="shared" si="15"/>
        <v>4</v>
      </c>
      <c r="M27" s="83">
        <v>2</v>
      </c>
      <c r="N27">
        <f t="shared" si="1"/>
        <v>6</v>
      </c>
      <c r="O27">
        <f t="shared" si="11"/>
        <v>4</v>
      </c>
      <c r="P27">
        <f t="shared" si="2"/>
        <v>2</v>
      </c>
      <c r="Q27">
        <f t="shared" si="3"/>
        <v>3</v>
      </c>
      <c r="R27">
        <f t="shared" si="4"/>
        <v>1.5</v>
      </c>
      <c r="S27">
        <f t="shared" si="5"/>
        <v>5</v>
      </c>
      <c r="T27">
        <f t="shared" si="6"/>
        <v>2.5</v>
      </c>
      <c r="U27">
        <f t="shared" si="7"/>
        <v>4</v>
      </c>
      <c r="V27">
        <f t="shared" si="8"/>
        <v>2</v>
      </c>
      <c r="W27">
        <f t="shared" si="9"/>
        <v>22</v>
      </c>
    </row>
    <row r="28" spans="1:23" x14ac:dyDescent="0.35">
      <c r="A28" s="81" t="s">
        <v>267</v>
      </c>
      <c r="B28" s="83">
        <v>1.7</v>
      </c>
      <c r="C28" s="83">
        <v>4.18</v>
      </c>
      <c r="D28" s="83">
        <v>0</v>
      </c>
      <c r="E28" s="87">
        <v>1</v>
      </c>
      <c r="G28" s="87">
        <v>0.5</v>
      </c>
      <c r="M28" s="86"/>
    </row>
    <row r="29" spans="1:23" x14ac:dyDescent="0.35">
      <c r="A29" s="82" t="s">
        <v>68</v>
      </c>
      <c r="B29" s="83">
        <v>1.7</v>
      </c>
      <c r="C29" s="83">
        <v>4.18</v>
      </c>
      <c r="D29" s="83">
        <v>0</v>
      </c>
      <c r="E29" s="87">
        <v>1</v>
      </c>
      <c r="G29" s="87">
        <v>0.5</v>
      </c>
      <c r="I29">
        <f t="shared" si="0"/>
        <v>2</v>
      </c>
      <c r="J29">
        <f>I29*2</f>
        <v>4</v>
      </c>
      <c r="K29">
        <f t="shared" si="10"/>
        <v>5</v>
      </c>
      <c r="L29">
        <f>K29*2</f>
        <v>10</v>
      </c>
      <c r="M29" s="83">
        <v>0</v>
      </c>
      <c r="N29">
        <f t="shared" si="1"/>
        <v>0</v>
      </c>
      <c r="O29">
        <f t="shared" si="11"/>
        <v>5</v>
      </c>
      <c r="P29">
        <f t="shared" si="2"/>
        <v>2.5</v>
      </c>
      <c r="Q29">
        <f t="shared" si="3"/>
        <v>1</v>
      </c>
      <c r="R29">
        <f t="shared" si="4"/>
        <v>0.5</v>
      </c>
      <c r="S29">
        <f t="shared" si="5"/>
        <v>5</v>
      </c>
      <c r="T29">
        <f t="shared" si="6"/>
        <v>2.5</v>
      </c>
      <c r="U29">
        <f t="shared" si="7"/>
        <v>1</v>
      </c>
      <c r="V29">
        <f t="shared" si="8"/>
        <v>0.5</v>
      </c>
      <c r="W29">
        <f t="shared" si="9"/>
        <v>20</v>
      </c>
    </row>
    <row r="30" spans="1:23" x14ac:dyDescent="0.35">
      <c r="A30" s="81" t="s">
        <v>268</v>
      </c>
      <c r="B30" s="83">
        <v>4.9000000000000004</v>
      </c>
      <c r="C30" s="83">
        <v>4.17</v>
      </c>
      <c r="D30" s="83">
        <v>3</v>
      </c>
      <c r="E30" s="87">
        <v>0.1</v>
      </c>
      <c r="F30" s="87">
        <v>0.05</v>
      </c>
      <c r="G30" s="87">
        <v>0.3</v>
      </c>
      <c r="H30" s="87">
        <v>0.05</v>
      </c>
      <c r="M30" s="86"/>
    </row>
    <row r="31" spans="1:23" x14ac:dyDescent="0.35">
      <c r="A31" s="82" t="s">
        <v>611</v>
      </c>
      <c r="B31" s="83">
        <v>4.9000000000000004</v>
      </c>
      <c r="C31" s="83">
        <v>4.17</v>
      </c>
      <c r="D31" s="83">
        <v>3</v>
      </c>
      <c r="E31" s="87">
        <v>0.1</v>
      </c>
      <c r="F31" s="87">
        <v>0.05</v>
      </c>
      <c r="G31" s="87">
        <v>0.3</v>
      </c>
      <c r="H31" s="87">
        <v>0.05</v>
      </c>
      <c r="I31">
        <f t="shared" si="0"/>
        <v>4</v>
      </c>
      <c r="J31">
        <f>I31*2</f>
        <v>8</v>
      </c>
      <c r="K31">
        <f t="shared" si="10"/>
        <v>5</v>
      </c>
      <c r="L31">
        <f>K31*2</f>
        <v>10</v>
      </c>
      <c r="M31" s="83">
        <v>3</v>
      </c>
      <c r="N31">
        <f t="shared" si="1"/>
        <v>9</v>
      </c>
      <c r="O31">
        <f t="shared" si="11"/>
        <v>2</v>
      </c>
      <c r="P31">
        <f t="shared" si="2"/>
        <v>1</v>
      </c>
      <c r="Q31">
        <f t="shared" si="3"/>
        <v>2</v>
      </c>
      <c r="R31">
        <f t="shared" si="4"/>
        <v>1</v>
      </c>
      <c r="S31">
        <f t="shared" si="5"/>
        <v>4</v>
      </c>
      <c r="T31">
        <f t="shared" si="6"/>
        <v>2</v>
      </c>
      <c r="U31">
        <f t="shared" si="7"/>
        <v>2</v>
      </c>
      <c r="V31">
        <f t="shared" si="8"/>
        <v>1</v>
      </c>
      <c r="W31">
        <f t="shared" si="9"/>
        <v>32</v>
      </c>
    </row>
    <row r="32" spans="1:23" x14ac:dyDescent="0.35">
      <c r="A32" s="81" t="s">
        <v>269</v>
      </c>
      <c r="B32" s="83">
        <v>8</v>
      </c>
      <c r="C32" s="83">
        <v>8.3000000000000007</v>
      </c>
      <c r="D32" s="83">
        <v>6</v>
      </c>
      <c r="E32" s="87">
        <v>0.2</v>
      </c>
      <c r="F32" s="87">
        <v>0.2</v>
      </c>
      <c r="G32" s="87">
        <v>0.08</v>
      </c>
      <c r="H32" s="87">
        <v>0.16</v>
      </c>
      <c r="M32" s="86"/>
    </row>
    <row r="33" spans="1:23" x14ac:dyDescent="0.35">
      <c r="A33" s="82" t="s">
        <v>610</v>
      </c>
      <c r="B33" s="83">
        <v>4</v>
      </c>
      <c r="C33" s="83">
        <v>4.1500000000000004</v>
      </c>
      <c r="D33" s="83">
        <v>3</v>
      </c>
      <c r="E33" s="87">
        <v>0.1</v>
      </c>
      <c r="F33" s="87">
        <v>0.1</v>
      </c>
      <c r="G33" s="87">
        <v>0.04</v>
      </c>
      <c r="H33" s="87">
        <v>0.08</v>
      </c>
      <c r="I33">
        <f t="shared" si="0"/>
        <v>4</v>
      </c>
      <c r="J33">
        <f t="shared" ref="J33:J34" si="16">I33*2</f>
        <v>8</v>
      </c>
      <c r="K33">
        <f t="shared" si="10"/>
        <v>5</v>
      </c>
      <c r="L33">
        <f t="shared" ref="L33:L34" si="17">K33*2</f>
        <v>10</v>
      </c>
      <c r="M33" s="83">
        <v>3</v>
      </c>
      <c r="N33">
        <f t="shared" si="1"/>
        <v>9</v>
      </c>
      <c r="O33">
        <f t="shared" si="11"/>
        <v>2</v>
      </c>
      <c r="P33">
        <f t="shared" si="2"/>
        <v>1</v>
      </c>
      <c r="Q33">
        <f t="shared" si="3"/>
        <v>3</v>
      </c>
      <c r="R33">
        <f t="shared" si="4"/>
        <v>1.5</v>
      </c>
      <c r="S33">
        <f t="shared" si="5"/>
        <v>2</v>
      </c>
      <c r="T33">
        <f t="shared" si="6"/>
        <v>1</v>
      </c>
      <c r="U33">
        <f t="shared" si="7"/>
        <v>3</v>
      </c>
      <c r="V33">
        <f t="shared" si="8"/>
        <v>1.5</v>
      </c>
      <c r="W33">
        <f t="shared" si="9"/>
        <v>32</v>
      </c>
    </row>
    <row r="34" spans="1:23" x14ac:dyDescent="0.35">
      <c r="A34" s="82" t="s">
        <v>620</v>
      </c>
      <c r="B34" s="83">
        <v>4</v>
      </c>
      <c r="C34" s="83">
        <v>4.1500000000000004</v>
      </c>
      <c r="D34" s="83">
        <v>3</v>
      </c>
      <c r="E34" s="87">
        <v>0.1</v>
      </c>
      <c r="F34" s="87">
        <v>0.1</v>
      </c>
      <c r="G34" s="87">
        <v>0.04</v>
      </c>
      <c r="H34" s="87">
        <v>0.08</v>
      </c>
      <c r="I34">
        <f t="shared" si="0"/>
        <v>4</v>
      </c>
      <c r="J34">
        <f t="shared" si="16"/>
        <v>8</v>
      </c>
      <c r="K34">
        <f t="shared" si="10"/>
        <v>5</v>
      </c>
      <c r="L34">
        <f t="shared" si="17"/>
        <v>10</v>
      </c>
      <c r="M34" s="83">
        <v>3</v>
      </c>
      <c r="N34">
        <f t="shared" si="1"/>
        <v>9</v>
      </c>
      <c r="O34">
        <f t="shared" si="11"/>
        <v>2</v>
      </c>
      <c r="P34">
        <f t="shared" si="2"/>
        <v>1</v>
      </c>
      <c r="Q34">
        <f t="shared" si="3"/>
        <v>3</v>
      </c>
      <c r="R34">
        <f t="shared" si="4"/>
        <v>1.5</v>
      </c>
      <c r="S34">
        <f t="shared" si="5"/>
        <v>2</v>
      </c>
      <c r="T34">
        <f t="shared" si="6"/>
        <v>1</v>
      </c>
      <c r="U34">
        <f t="shared" si="7"/>
        <v>3</v>
      </c>
      <c r="V34">
        <f t="shared" si="8"/>
        <v>1.5</v>
      </c>
      <c r="W34">
        <f t="shared" si="9"/>
        <v>32</v>
      </c>
    </row>
    <row r="35" spans="1:23" x14ac:dyDescent="0.35">
      <c r="A35" s="81" t="s">
        <v>270</v>
      </c>
      <c r="B35" s="83"/>
      <c r="C35" s="83">
        <v>4.25</v>
      </c>
      <c r="D35" s="83">
        <v>2</v>
      </c>
      <c r="E35" s="87">
        <v>0.1</v>
      </c>
      <c r="G35" s="87">
        <v>0.1</v>
      </c>
      <c r="M35" s="86"/>
    </row>
    <row r="36" spans="1:23" x14ac:dyDescent="0.35">
      <c r="A36" s="82" t="s">
        <v>617</v>
      </c>
      <c r="B36" s="83"/>
      <c r="C36" s="83">
        <v>4.25</v>
      </c>
      <c r="D36" s="83">
        <v>2</v>
      </c>
      <c r="E36" s="87">
        <v>0.1</v>
      </c>
      <c r="G36" s="87">
        <v>0.1</v>
      </c>
      <c r="I36">
        <f t="shared" si="0"/>
        <v>1</v>
      </c>
      <c r="J36">
        <f>I36*2</f>
        <v>2</v>
      </c>
      <c r="K36">
        <f t="shared" si="10"/>
        <v>5</v>
      </c>
      <c r="L36">
        <f>K36*2</f>
        <v>10</v>
      </c>
      <c r="M36" s="83">
        <v>2</v>
      </c>
      <c r="N36">
        <f t="shared" si="1"/>
        <v>6</v>
      </c>
      <c r="O36">
        <f t="shared" si="11"/>
        <v>2</v>
      </c>
      <c r="P36">
        <f t="shared" si="2"/>
        <v>1</v>
      </c>
      <c r="Q36">
        <f t="shared" si="3"/>
        <v>1</v>
      </c>
      <c r="R36">
        <f t="shared" si="4"/>
        <v>0.5</v>
      </c>
      <c r="S36">
        <f t="shared" si="5"/>
        <v>3</v>
      </c>
      <c r="T36">
        <f t="shared" si="6"/>
        <v>1.5</v>
      </c>
      <c r="U36">
        <f t="shared" si="7"/>
        <v>1</v>
      </c>
      <c r="V36">
        <f t="shared" si="8"/>
        <v>0.5</v>
      </c>
      <c r="W36">
        <f t="shared" si="9"/>
        <v>21.5</v>
      </c>
    </row>
    <row r="37" spans="1:23" x14ac:dyDescent="0.35">
      <c r="A37" s="81" t="s">
        <v>272</v>
      </c>
      <c r="B37" s="83">
        <v>1.2</v>
      </c>
      <c r="C37" s="83">
        <v>4</v>
      </c>
      <c r="D37" s="83">
        <v>4</v>
      </c>
      <c r="E37" s="87">
        <v>1</v>
      </c>
      <c r="G37" s="87">
        <v>0.4</v>
      </c>
      <c r="M37" s="86"/>
    </row>
    <row r="38" spans="1:23" x14ac:dyDescent="0.35">
      <c r="A38" s="82" t="s">
        <v>606</v>
      </c>
      <c r="B38" s="83">
        <v>1.2</v>
      </c>
      <c r="C38" s="83">
        <v>4</v>
      </c>
      <c r="D38" s="83">
        <v>4</v>
      </c>
      <c r="E38" s="87">
        <v>1</v>
      </c>
      <c r="G38" s="87">
        <v>0.4</v>
      </c>
      <c r="I38">
        <f t="shared" si="0"/>
        <v>1</v>
      </c>
      <c r="J38">
        <f>I38*2</f>
        <v>2</v>
      </c>
      <c r="K38">
        <f t="shared" si="10"/>
        <v>4</v>
      </c>
      <c r="L38">
        <f>K38*2</f>
        <v>8</v>
      </c>
      <c r="M38" s="83">
        <v>4</v>
      </c>
      <c r="N38">
        <f t="shared" si="1"/>
        <v>12</v>
      </c>
      <c r="O38">
        <f t="shared" si="11"/>
        <v>5</v>
      </c>
      <c r="P38">
        <f t="shared" si="2"/>
        <v>2.5</v>
      </c>
      <c r="Q38">
        <f t="shared" si="3"/>
        <v>1</v>
      </c>
      <c r="R38">
        <f t="shared" si="4"/>
        <v>0.5</v>
      </c>
      <c r="S38">
        <f t="shared" si="5"/>
        <v>4</v>
      </c>
      <c r="T38">
        <f t="shared" si="6"/>
        <v>2</v>
      </c>
      <c r="U38">
        <f t="shared" si="7"/>
        <v>1</v>
      </c>
      <c r="V38">
        <f t="shared" si="8"/>
        <v>0.5</v>
      </c>
      <c r="W38">
        <f t="shared" si="9"/>
        <v>27.5</v>
      </c>
    </row>
    <row r="39" spans="1:23" x14ac:dyDescent="0.35">
      <c r="A39" s="30" t="s">
        <v>281</v>
      </c>
      <c r="B39" s="83">
        <v>44</v>
      </c>
      <c r="C39" s="83">
        <v>31.25</v>
      </c>
      <c r="D39" s="83">
        <v>25</v>
      </c>
      <c r="E39" s="87">
        <v>3.7</v>
      </c>
      <c r="F39" s="87">
        <v>2.0299999999999998</v>
      </c>
      <c r="G39" s="87">
        <v>0.49</v>
      </c>
      <c r="H39" s="87">
        <v>0.34000000000000008</v>
      </c>
      <c r="M39" s="85"/>
    </row>
    <row r="40" spans="1:23" x14ac:dyDescent="0.35">
      <c r="A40" s="81" t="s">
        <v>286</v>
      </c>
      <c r="B40" s="83">
        <v>3.5</v>
      </c>
      <c r="C40" s="83">
        <v>3.5</v>
      </c>
      <c r="D40" s="83">
        <v>4</v>
      </c>
      <c r="E40" s="87">
        <v>0.75</v>
      </c>
      <c r="F40" s="87">
        <v>0.3</v>
      </c>
      <c r="G40" s="87">
        <v>0.01</v>
      </c>
      <c r="H40" s="87">
        <v>0.1</v>
      </c>
      <c r="M40" s="86"/>
    </row>
    <row r="41" spans="1:23" x14ac:dyDescent="0.35">
      <c r="A41" s="82" t="s">
        <v>610</v>
      </c>
      <c r="B41" s="83">
        <v>3.5</v>
      </c>
      <c r="C41" s="83">
        <v>3.5</v>
      </c>
      <c r="D41" s="83">
        <v>4</v>
      </c>
      <c r="E41" s="87">
        <v>0.75</v>
      </c>
      <c r="F41" s="87">
        <v>0.3</v>
      </c>
      <c r="G41" s="87">
        <v>0.01</v>
      </c>
      <c r="H41" s="87">
        <v>0.1</v>
      </c>
      <c r="I41">
        <f t="shared" si="0"/>
        <v>4</v>
      </c>
      <c r="J41">
        <f>I41*2</f>
        <v>8</v>
      </c>
      <c r="K41">
        <f t="shared" si="10"/>
        <v>2</v>
      </c>
      <c r="L41">
        <f>K41*2</f>
        <v>4</v>
      </c>
      <c r="M41" s="83">
        <v>4</v>
      </c>
      <c r="N41">
        <f t="shared" si="1"/>
        <v>12</v>
      </c>
      <c r="O41">
        <f t="shared" si="11"/>
        <v>5</v>
      </c>
      <c r="P41">
        <f t="shared" si="2"/>
        <v>2.5</v>
      </c>
      <c r="Q41">
        <f t="shared" si="3"/>
        <v>4</v>
      </c>
      <c r="R41">
        <f t="shared" si="4"/>
        <v>2</v>
      </c>
      <c r="S41">
        <f t="shared" si="5"/>
        <v>1</v>
      </c>
      <c r="T41">
        <f t="shared" si="6"/>
        <v>0.5</v>
      </c>
      <c r="U41">
        <f t="shared" si="7"/>
        <v>4</v>
      </c>
      <c r="V41">
        <f t="shared" si="8"/>
        <v>2</v>
      </c>
      <c r="W41">
        <f t="shared" si="9"/>
        <v>31</v>
      </c>
    </row>
    <row r="42" spans="1:23" x14ac:dyDescent="0.35">
      <c r="A42" s="81" t="s">
        <v>283</v>
      </c>
      <c r="B42" s="83">
        <v>3</v>
      </c>
      <c r="C42" s="83">
        <v>3.48</v>
      </c>
      <c r="D42" s="83">
        <v>0</v>
      </c>
      <c r="E42" s="87">
        <v>0.35</v>
      </c>
      <c r="F42" s="87">
        <v>0.05</v>
      </c>
      <c r="G42" s="87">
        <v>7.0000000000000007E-2</v>
      </c>
      <c r="H42" s="87">
        <v>0.01</v>
      </c>
      <c r="M42" s="86"/>
    </row>
    <row r="43" spans="1:23" x14ac:dyDescent="0.35">
      <c r="A43" s="82" t="s">
        <v>620</v>
      </c>
      <c r="B43" s="83">
        <v>3</v>
      </c>
      <c r="C43" s="83">
        <v>3.48</v>
      </c>
      <c r="D43" s="83">
        <v>0</v>
      </c>
      <c r="E43" s="87">
        <v>0.35</v>
      </c>
      <c r="F43" s="87">
        <v>0.05</v>
      </c>
      <c r="G43" s="87">
        <v>7.0000000000000007E-2</v>
      </c>
      <c r="H43" s="87">
        <v>0.01</v>
      </c>
      <c r="I43">
        <f t="shared" si="0"/>
        <v>3</v>
      </c>
      <c r="J43">
        <f>I43*2</f>
        <v>6</v>
      </c>
      <c r="K43">
        <f t="shared" si="10"/>
        <v>2</v>
      </c>
      <c r="L43">
        <f>K43*2</f>
        <v>4</v>
      </c>
      <c r="M43" s="83">
        <v>0</v>
      </c>
      <c r="N43">
        <f t="shared" si="1"/>
        <v>0</v>
      </c>
      <c r="O43">
        <f t="shared" si="11"/>
        <v>3</v>
      </c>
      <c r="P43">
        <f t="shared" si="2"/>
        <v>1.5</v>
      </c>
      <c r="Q43">
        <f t="shared" si="3"/>
        <v>2</v>
      </c>
      <c r="R43">
        <f t="shared" si="4"/>
        <v>1</v>
      </c>
      <c r="S43">
        <f t="shared" si="5"/>
        <v>2</v>
      </c>
      <c r="T43">
        <f t="shared" si="6"/>
        <v>1</v>
      </c>
      <c r="U43">
        <f t="shared" si="7"/>
        <v>1</v>
      </c>
      <c r="V43">
        <f t="shared" si="8"/>
        <v>0.5</v>
      </c>
      <c r="W43">
        <f t="shared" si="9"/>
        <v>14</v>
      </c>
    </row>
    <row r="44" spans="1:23" x14ac:dyDescent="0.35">
      <c r="A44" s="81" t="s">
        <v>291</v>
      </c>
      <c r="B44" s="83">
        <v>10</v>
      </c>
      <c r="C44" s="83">
        <v>4.3499999999999996</v>
      </c>
      <c r="D44" s="83">
        <v>5</v>
      </c>
      <c r="E44" s="87">
        <v>0.4</v>
      </c>
      <c r="F44" s="87">
        <v>0.4</v>
      </c>
      <c r="G44" s="87">
        <v>0.1</v>
      </c>
      <c r="H44" s="87">
        <v>0.1</v>
      </c>
      <c r="M44" s="86"/>
    </row>
    <row r="45" spans="1:23" x14ac:dyDescent="0.35">
      <c r="A45" s="82" t="s">
        <v>610</v>
      </c>
      <c r="B45" s="83">
        <v>10</v>
      </c>
      <c r="C45" s="83">
        <v>4.3499999999999996</v>
      </c>
      <c r="D45" s="83">
        <v>5</v>
      </c>
      <c r="E45" s="87">
        <v>0.4</v>
      </c>
      <c r="F45" s="87">
        <v>0.4</v>
      </c>
      <c r="G45" s="87">
        <v>0.1</v>
      </c>
      <c r="H45" s="87">
        <v>0.1</v>
      </c>
      <c r="I45">
        <f t="shared" si="0"/>
        <v>5</v>
      </c>
      <c r="J45">
        <f>I45*2</f>
        <v>10</v>
      </c>
      <c r="K45">
        <f t="shared" si="10"/>
        <v>5</v>
      </c>
      <c r="L45">
        <f>K45*2</f>
        <v>10</v>
      </c>
      <c r="M45" s="83">
        <v>5</v>
      </c>
      <c r="N45">
        <f t="shared" si="1"/>
        <v>15</v>
      </c>
      <c r="O45">
        <f t="shared" si="11"/>
        <v>4</v>
      </c>
      <c r="P45">
        <f t="shared" si="2"/>
        <v>2</v>
      </c>
      <c r="Q45">
        <f t="shared" si="3"/>
        <v>5</v>
      </c>
      <c r="R45">
        <f t="shared" si="4"/>
        <v>2.5</v>
      </c>
      <c r="S45">
        <f t="shared" si="5"/>
        <v>3</v>
      </c>
      <c r="T45">
        <f t="shared" si="6"/>
        <v>1.5</v>
      </c>
      <c r="U45">
        <f t="shared" si="7"/>
        <v>4</v>
      </c>
      <c r="V45">
        <f t="shared" si="8"/>
        <v>2</v>
      </c>
      <c r="W45">
        <f t="shared" si="9"/>
        <v>43</v>
      </c>
    </row>
    <row r="46" spans="1:23" x14ac:dyDescent="0.35">
      <c r="A46" s="81" t="s">
        <v>293</v>
      </c>
      <c r="B46" s="83">
        <v>4</v>
      </c>
      <c r="C46" s="83">
        <v>4.16</v>
      </c>
      <c r="D46" s="83">
        <v>4</v>
      </c>
      <c r="E46" s="87">
        <v>0.5</v>
      </c>
      <c r="F46" s="87">
        <v>0.4</v>
      </c>
      <c r="G46" s="87">
        <v>0.1</v>
      </c>
      <c r="H46" s="87">
        <v>0.06</v>
      </c>
      <c r="M46" s="86"/>
    </row>
    <row r="47" spans="1:23" x14ac:dyDescent="0.35">
      <c r="A47" s="82" t="s">
        <v>610</v>
      </c>
      <c r="B47" s="83">
        <v>4</v>
      </c>
      <c r="C47" s="83">
        <v>4.16</v>
      </c>
      <c r="D47" s="83">
        <v>4</v>
      </c>
      <c r="E47" s="87">
        <v>0.5</v>
      </c>
      <c r="F47" s="87">
        <v>0.4</v>
      </c>
      <c r="G47" s="87">
        <v>0.1</v>
      </c>
      <c r="H47" s="87">
        <v>0.06</v>
      </c>
      <c r="I47">
        <f t="shared" si="0"/>
        <v>4</v>
      </c>
      <c r="J47">
        <f>I47*2</f>
        <v>8</v>
      </c>
      <c r="K47">
        <f t="shared" si="10"/>
        <v>5</v>
      </c>
      <c r="L47">
        <f>K47*2</f>
        <v>10</v>
      </c>
      <c r="M47" s="83">
        <v>4</v>
      </c>
      <c r="N47">
        <f t="shared" si="1"/>
        <v>12</v>
      </c>
      <c r="O47">
        <f t="shared" si="11"/>
        <v>5</v>
      </c>
      <c r="P47">
        <f t="shared" si="2"/>
        <v>2.5</v>
      </c>
      <c r="Q47">
        <f t="shared" si="3"/>
        <v>5</v>
      </c>
      <c r="R47">
        <f t="shared" si="4"/>
        <v>2.5</v>
      </c>
      <c r="S47">
        <f t="shared" si="5"/>
        <v>3</v>
      </c>
      <c r="T47">
        <f t="shared" si="6"/>
        <v>1.5</v>
      </c>
      <c r="U47">
        <f t="shared" si="7"/>
        <v>3</v>
      </c>
      <c r="V47">
        <f t="shared" si="8"/>
        <v>1.5</v>
      </c>
      <c r="W47">
        <f t="shared" si="9"/>
        <v>38</v>
      </c>
    </row>
    <row r="48" spans="1:23" x14ac:dyDescent="0.35">
      <c r="A48" s="81" t="s">
        <v>294</v>
      </c>
      <c r="B48" s="83">
        <v>9.5</v>
      </c>
      <c r="C48" s="83">
        <v>8.1</v>
      </c>
      <c r="D48" s="83">
        <v>8</v>
      </c>
      <c r="E48" s="87">
        <v>0.8</v>
      </c>
      <c r="F48" s="87">
        <v>0.3</v>
      </c>
      <c r="G48" s="87">
        <v>0.1</v>
      </c>
      <c r="H48" s="87">
        <v>0.02</v>
      </c>
      <c r="M48" s="86"/>
    </row>
    <row r="49" spans="1:23" x14ac:dyDescent="0.35">
      <c r="A49" s="82" t="s">
        <v>610</v>
      </c>
      <c r="B49" s="83">
        <v>5.5</v>
      </c>
      <c r="C49" s="83">
        <v>4.05</v>
      </c>
      <c r="D49" s="83">
        <v>4</v>
      </c>
      <c r="E49" s="87">
        <v>0.4</v>
      </c>
      <c r="F49" s="87">
        <v>0.15</v>
      </c>
      <c r="G49" s="87">
        <v>0.05</v>
      </c>
      <c r="H49" s="87">
        <v>0.01</v>
      </c>
      <c r="I49">
        <f t="shared" si="0"/>
        <v>5</v>
      </c>
      <c r="J49">
        <f t="shared" ref="J49:J50" si="18">I49*2</f>
        <v>10</v>
      </c>
      <c r="K49">
        <f t="shared" si="10"/>
        <v>4</v>
      </c>
      <c r="L49">
        <f t="shared" ref="L49:L50" si="19">K49*2</f>
        <v>8</v>
      </c>
      <c r="M49" s="83">
        <v>4</v>
      </c>
      <c r="N49">
        <f t="shared" si="1"/>
        <v>12</v>
      </c>
      <c r="O49">
        <f t="shared" si="11"/>
        <v>4</v>
      </c>
      <c r="P49">
        <f t="shared" si="2"/>
        <v>2</v>
      </c>
      <c r="Q49">
        <f t="shared" si="3"/>
        <v>3</v>
      </c>
      <c r="R49">
        <f t="shared" si="4"/>
        <v>1.5</v>
      </c>
      <c r="S49">
        <f t="shared" si="5"/>
        <v>2</v>
      </c>
      <c r="T49">
        <f t="shared" si="6"/>
        <v>1</v>
      </c>
      <c r="U49">
        <f t="shared" si="7"/>
        <v>1</v>
      </c>
      <c r="V49">
        <f t="shared" si="8"/>
        <v>0.5</v>
      </c>
      <c r="W49">
        <f t="shared" si="9"/>
        <v>35</v>
      </c>
    </row>
    <row r="50" spans="1:23" x14ac:dyDescent="0.35">
      <c r="A50" s="82" t="s">
        <v>613</v>
      </c>
      <c r="B50" s="83">
        <v>4</v>
      </c>
      <c r="C50" s="83">
        <v>4.05</v>
      </c>
      <c r="D50" s="83">
        <v>4</v>
      </c>
      <c r="E50" s="87">
        <v>0.4</v>
      </c>
      <c r="F50" s="87">
        <v>0.15</v>
      </c>
      <c r="G50" s="87">
        <v>0.05</v>
      </c>
      <c r="H50" s="87">
        <v>0.01</v>
      </c>
      <c r="I50">
        <f t="shared" si="0"/>
        <v>4</v>
      </c>
      <c r="J50">
        <f t="shared" si="18"/>
        <v>8</v>
      </c>
      <c r="K50">
        <f t="shared" si="10"/>
        <v>4</v>
      </c>
      <c r="L50">
        <f t="shared" si="19"/>
        <v>8</v>
      </c>
      <c r="M50" s="83">
        <v>4</v>
      </c>
      <c r="N50">
        <f t="shared" si="1"/>
        <v>12</v>
      </c>
      <c r="O50">
        <f t="shared" si="11"/>
        <v>4</v>
      </c>
      <c r="P50">
        <f t="shared" si="2"/>
        <v>2</v>
      </c>
      <c r="Q50">
        <f t="shared" si="3"/>
        <v>3</v>
      </c>
      <c r="R50">
        <f t="shared" si="4"/>
        <v>1.5</v>
      </c>
      <c r="S50">
        <f t="shared" si="5"/>
        <v>2</v>
      </c>
      <c r="T50">
        <f t="shared" si="6"/>
        <v>1</v>
      </c>
      <c r="U50">
        <f t="shared" si="7"/>
        <v>1</v>
      </c>
      <c r="V50">
        <f t="shared" si="8"/>
        <v>0.5</v>
      </c>
      <c r="W50">
        <f t="shared" si="9"/>
        <v>33</v>
      </c>
    </row>
    <row r="51" spans="1:23" x14ac:dyDescent="0.35">
      <c r="A51" s="81" t="s">
        <v>300</v>
      </c>
      <c r="B51" s="83">
        <v>10</v>
      </c>
      <c r="C51" s="83">
        <v>4.0599999999999996</v>
      </c>
      <c r="D51" s="83">
        <v>4</v>
      </c>
      <c r="E51" s="87">
        <v>0.45</v>
      </c>
      <c r="F51" s="87">
        <v>0.15</v>
      </c>
      <c r="G51" s="87">
        <v>0.05</v>
      </c>
      <c r="H51" s="87">
        <v>0.03</v>
      </c>
      <c r="M51" s="86"/>
    </row>
    <row r="52" spans="1:23" x14ac:dyDescent="0.35">
      <c r="A52" s="82" t="s">
        <v>613</v>
      </c>
      <c r="B52" s="83">
        <v>10</v>
      </c>
      <c r="C52" s="83">
        <v>4.0599999999999996</v>
      </c>
      <c r="D52" s="83">
        <v>4</v>
      </c>
      <c r="E52" s="87">
        <v>0.45</v>
      </c>
      <c r="F52" s="87">
        <v>0.15</v>
      </c>
      <c r="G52" s="87">
        <v>0.05</v>
      </c>
      <c r="H52" s="87">
        <v>0.03</v>
      </c>
      <c r="I52">
        <f t="shared" si="0"/>
        <v>5</v>
      </c>
      <c r="J52">
        <f>I52*2</f>
        <v>10</v>
      </c>
      <c r="K52">
        <f t="shared" si="10"/>
        <v>4</v>
      </c>
      <c r="L52">
        <f>K52*2</f>
        <v>8</v>
      </c>
      <c r="M52" s="83">
        <v>4</v>
      </c>
      <c r="N52">
        <f t="shared" si="1"/>
        <v>12</v>
      </c>
      <c r="O52">
        <f t="shared" si="11"/>
        <v>4</v>
      </c>
      <c r="P52">
        <f t="shared" si="2"/>
        <v>2</v>
      </c>
      <c r="Q52">
        <f t="shared" si="3"/>
        <v>3</v>
      </c>
      <c r="R52">
        <f t="shared" si="4"/>
        <v>1.5</v>
      </c>
      <c r="S52">
        <f t="shared" si="5"/>
        <v>2</v>
      </c>
      <c r="T52">
        <f t="shared" si="6"/>
        <v>1</v>
      </c>
      <c r="U52">
        <f t="shared" si="7"/>
        <v>2</v>
      </c>
      <c r="V52">
        <f t="shared" si="8"/>
        <v>1</v>
      </c>
      <c r="W52">
        <f t="shared" si="9"/>
        <v>35.5</v>
      </c>
    </row>
    <row r="53" spans="1:23" x14ac:dyDescent="0.35">
      <c r="A53" s="81" t="s">
        <v>302</v>
      </c>
      <c r="B53" s="83">
        <v>4</v>
      </c>
      <c r="C53" s="83">
        <v>3.6</v>
      </c>
      <c r="D53" s="83">
        <v>0</v>
      </c>
      <c r="E53" s="87">
        <v>0.45</v>
      </c>
      <c r="F53" s="87">
        <v>0.43</v>
      </c>
      <c r="G53" s="87">
        <v>0.06</v>
      </c>
      <c r="H53" s="87">
        <v>0.02</v>
      </c>
      <c r="M53" s="86"/>
    </row>
    <row r="54" spans="1:23" x14ac:dyDescent="0.35">
      <c r="A54" s="82" t="s">
        <v>610</v>
      </c>
      <c r="B54" s="83">
        <v>4</v>
      </c>
      <c r="C54" s="83">
        <v>3.6</v>
      </c>
      <c r="D54" s="83">
        <v>0</v>
      </c>
      <c r="E54" s="87">
        <v>0.45</v>
      </c>
      <c r="F54" s="87">
        <v>0.43</v>
      </c>
      <c r="G54" s="87">
        <v>0.06</v>
      </c>
      <c r="H54" s="87">
        <v>0.02</v>
      </c>
      <c r="I54">
        <f t="shared" si="0"/>
        <v>4</v>
      </c>
      <c r="J54">
        <f>I54*2</f>
        <v>8</v>
      </c>
      <c r="K54">
        <f t="shared" si="10"/>
        <v>2</v>
      </c>
      <c r="L54">
        <f>K54*2</f>
        <v>4</v>
      </c>
      <c r="M54" s="83">
        <v>0</v>
      </c>
      <c r="N54">
        <f t="shared" si="1"/>
        <v>0</v>
      </c>
      <c r="O54">
        <f t="shared" si="11"/>
        <v>4</v>
      </c>
      <c r="P54">
        <f t="shared" si="2"/>
        <v>2</v>
      </c>
      <c r="Q54">
        <f t="shared" si="3"/>
        <v>5</v>
      </c>
      <c r="R54">
        <f t="shared" si="4"/>
        <v>2.5</v>
      </c>
      <c r="S54">
        <f t="shared" si="5"/>
        <v>2</v>
      </c>
      <c r="T54">
        <f t="shared" si="6"/>
        <v>1</v>
      </c>
      <c r="U54">
        <f t="shared" si="7"/>
        <v>2</v>
      </c>
      <c r="V54">
        <f t="shared" si="8"/>
        <v>1</v>
      </c>
      <c r="W54">
        <f t="shared" si="9"/>
        <v>18.5</v>
      </c>
    </row>
    <row r="55" spans="1:23" x14ac:dyDescent="0.35">
      <c r="A55" s="30" t="s">
        <v>304</v>
      </c>
      <c r="B55" s="83">
        <v>9.1</v>
      </c>
      <c r="C55" s="83">
        <v>14.45</v>
      </c>
      <c r="D55" s="83">
        <v>11</v>
      </c>
      <c r="E55" s="87">
        <v>1.56</v>
      </c>
      <c r="F55" s="87">
        <v>0.65</v>
      </c>
      <c r="G55" s="87">
        <v>0.72000000000000008</v>
      </c>
      <c r="H55" s="87">
        <v>0.20000000000000004</v>
      </c>
      <c r="M55" s="85"/>
    </row>
    <row r="56" spans="1:23" x14ac:dyDescent="0.35">
      <c r="A56" s="81" t="s">
        <v>305</v>
      </c>
      <c r="B56" s="83">
        <v>1.1000000000000001</v>
      </c>
      <c r="C56" s="83">
        <v>3.26</v>
      </c>
      <c r="D56" s="83">
        <v>1</v>
      </c>
      <c r="E56" s="87">
        <v>0.5</v>
      </c>
      <c r="F56" s="87">
        <v>0.1</v>
      </c>
      <c r="G56" s="87">
        <v>0.4</v>
      </c>
      <c r="H56" s="87">
        <v>0.05</v>
      </c>
      <c r="M56" s="86"/>
    </row>
    <row r="57" spans="1:23" x14ac:dyDescent="0.35">
      <c r="A57" s="82" t="s">
        <v>64</v>
      </c>
      <c r="B57" s="83">
        <v>1.1000000000000001</v>
      </c>
      <c r="C57" s="83">
        <v>3.26</v>
      </c>
      <c r="D57" s="83">
        <v>1</v>
      </c>
      <c r="E57" s="87">
        <v>0.5</v>
      </c>
      <c r="F57" s="87">
        <v>0.1</v>
      </c>
      <c r="G57" s="87">
        <v>0.4</v>
      </c>
      <c r="H57" s="87">
        <v>0.05</v>
      </c>
      <c r="I57">
        <f t="shared" si="0"/>
        <v>1</v>
      </c>
      <c r="J57">
        <f>I57*2</f>
        <v>2</v>
      </c>
      <c r="K57">
        <f t="shared" si="10"/>
        <v>1</v>
      </c>
      <c r="L57">
        <f>K57*2</f>
        <v>2</v>
      </c>
      <c r="M57" s="83">
        <v>1</v>
      </c>
      <c r="N57">
        <f t="shared" si="1"/>
        <v>3</v>
      </c>
      <c r="O57">
        <f t="shared" si="11"/>
        <v>5</v>
      </c>
      <c r="P57">
        <f t="shared" si="2"/>
        <v>2.5</v>
      </c>
      <c r="Q57">
        <f t="shared" si="3"/>
        <v>3</v>
      </c>
      <c r="R57">
        <f t="shared" si="4"/>
        <v>1.5</v>
      </c>
      <c r="S57">
        <f t="shared" si="5"/>
        <v>4</v>
      </c>
      <c r="T57">
        <f t="shared" si="6"/>
        <v>2</v>
      </c>
      <c r="U57">
        <f t="shared" si="7"/>
        <v>2</v>
      </c>
      <c r="V57">
        <f t="shared" si="8"/>
        <v>1</v>
      </c>
      <c r="W57">
        <f t="shared" si="9"/>
        <v>14</v>
      </c>
    </row>
    <row r="58" spans="1:23" x14ac:dyDescent="0.35">
      <c r="A58" s="81" t="s">
        <v>310</v>
      </c>
      <c r="B58" s="83">
        <v>3</v>
      </c>
      <c r="C58" s="83">
        <v>3.5</v>
      </c>
      <c r="D58" s="83">
        <v>0</v>
      </c>
      <c r="E58" s="87">
        <v>0.16</v>
      </c>
      <c r="F58" s="87">
        <v>0.1</v>
      </c>
      <c r="G58" s="87">
        <v>0.2</v>
      </c>
      <c r="H58" s="87">
        <v>0.1</v>
      </c>
      <c r="M58" s="86"/>
    </row>
    <row r="59" spans="1:23" x14ac:dyDescent="0.35">
      <c r="A59" s="82" t="s">
        <v>619</v>
      </c>
      <c r="B59" s="83">
        <v>3</v>
      </c>
      <c r="C59" s="83">
        <v>3.5</v>
      </c>
      <c r="D59" s="83">
        <v>0</v>
      </c>
      <c r="E59" s="87">
        <v>0.16</v>
      </c>
      <c r="F59" s="87">
        <v>0.1</v>
      </c>
      <c r="G59" s="87">
        <v>0.2</v>
      </c>
      <c r="H59" s="87">
        <v>0.1</v>
      </c>
      <c r="I59">
        <f t="shared" si="0"/>
        <v>3</v>
      </c>
      <c r="J59">
        <f>I59*2</f>
        <v>6</v>
      </c>
      <c r="K59">
        <f t="shared" si="10"/>
        <v>2</v>
      </c>
      <c r="L59">
        <f>K59*2</f>
        <v>4</v>
      </c>
      <c r="M59" s="83">
        <v>0</v>
      </c>
      <c r="N59">
        <f t="shared" si="1"/>
        <v>0</v>
      </c>
      <c r="O59">
        <f t="shared" si="11"/>
        <v>2</v>
      </c>
      <c r="P59">
        <f t="shared" si="2"/>
        <v>1</v>
      </c>
      <c r="Q59">
        <f t="shared" si="3"/>
        <v>3</v>
      </c>
      <c r="R59">
        <f t="shared" si="4"/>
        <v>1.5</v>
      </c>
      <c r="S59">
        <f t="shared" si="5"/>
        <v>3</v>
      </c>
      <c r="T59">
        <f t="shared" si="6"/>
        <v>1.5</v>
      </c>
      <c r="U59">
        <f t="shared" si="7"/>
        <v>4</v>
      </c>
      <c r="V59">
        <f t="shared" si="8"/>
        <v>2</v>
      </c>
      <c r="W59">
        <f t="shared" si="9"/>
        <v>16</v>
      </c>
    </row>
    <row r="60" spans="1:23" x14ac:dyDescent="0.35">
      <c r="A60" s="81" t="s">
        <v>311</v>
      </c>
      <c r="B60" s="83"/>
      <c r="C60" s="83">
        <v>3.75</v>
      </c>
      <c r="D60" s="83">
        <v>2</v>
      </c>
      <c r="E60" s="87">
        <v>0.05</v>
      </c>
      <c r="F60" s="87">
        <v>0.1</v>
      </c>
      <c r="G60" s="87">
        <v>0.01</v>
      </c>
      <c r="H60" s="87">
        <v>0.03</v>
      </c>
      <c r="M60" s="86"/>
    </row>
    <row r="61" spans="1:23" x14ac:dyDescent="0.35">
      <c r="A61" s="82" t="s">
        <v>611</v>
      </c>
      <c r="B61" s="83"/>
      <c r="C61" s="83">
        <v>3.75</v>
      </c>
      <c r="D61" s="83">
        <v>2</v>
      </c>
      <c r="E61" s="87">
        <v>0.05</v>
      </c>
      <c r="F61" s="87">
        <v>0.1</v>
      </c>
      <c r="G61" s="87">
        <v>0.01</v>
      </c>
      <c r="H61" s="87">
        <v>0.03</v>
      </c>
      <c r="I61">
        <f t="shared" si="0"/>
        <v>1</v>
      </c>
      <c r="J61">
        <f>I61*2</f>
        <v>2</v>
      </c>
      <c r="K61">
        <f t="shared" si="10"/>
        <v>3</v>
      </c>
      <c r="L61">
        <f>K61*2</f>
        <v>6</v>
      </c>
      <c r="M61" s="83">
        <v>2</v>
      </c>
      <c r="N61">
        <f t="shared" si="1"/>
        <v>6</v>
      </c>
      <c r="O61">
        <f t="shared" si="11"/>
        <v>1</v>
      </c>
      <c r="P61">
        <f t="shared" si="2"/>
        <v>0.5</v>
      </c>
      <c r="Q61">
        <f t="shared" si="3"/>
        <v>3</v>
      </c>
      <c r="R61">
        <f t="shared" si="4"/>
        <v>1.5</v>
      </c>
      <c r="S61">
        <f t="shared" si="5"/>
        <v>1</v>
      </c>
      <c r="T61">
        <f t="shared" si="6"/>
        <v>0.5</v>
      </c>
      <c r="U61">
        <f t="shared" si="7"/>
        <v>2</v>
      </c>
      <c r="V61">
        <f t="shared" si="8"/>
        <v>1</v>
      </c>
      <c r="W61">
        <f t="shared" si="9"/>
        <v>17.5</v>
      </c>
    </row>
    <row r="62" spans="1:23" x14ac:dyDescent="0.35">
      <c r="A62" s="81" t="s">
        <v>313</v>
      </c>
      <c r="B62" s="83">
        <v>3</v>
      </c>
      <c r="C62" s="83">
        <v>3.94</v>
      </c>
      <c r="D62" s="83">
        <v>3</v>
      </c>
      <c r="E62" s="87">
        <v>0.05</v>
      </c>
      <c r="F62" s="87">
        <v>0.05</v>
      </c>
      <c r="G62" s="87">
        <v>0.01</v>
      </c>
      <c r="H62" s="87">
        <v>0.01</v>
      </c>
      <c r="M62" s="86"/>
    </row>
    <row r="63" spans="1:23" x14ac:dyDescent="0.35">
      <c r="A63" s="82" t="s">
        <v>65</v>
      </c>
      <c r="B63" s="83">
        <v>3</v>
      </c>
      <c r="C63" s="83">
        <v>3.94</v>
      </c>
      <c r="D63" s="83">
        <v>3</v>
      </c>
      <c r="E63" s="87">
        <v>0.05</v>
      </c>
      <c r="F63" s="87">
        <v>0.05</v>
      </c>
      <c r="G63" s="87">
        <v>0.01</v>
      </c>
      <c r="H63" s="87">
        <v>0.01</v>
      </c>
      <c r="I63">
        <f t="shared" si="0"/>
        <v>3</v>
      </c>
      <c r="J63">
        <f>I63*2</f>
        <v>6</v>
      </c>
      <c r="K63">
        <f t="shared" si="10"/>
        <v>4</v>
      </c>
      <c r="L63">
        <f>K63*2</f>
        <v>8</v>
      </c>
      <c r="M63" s="83">
        <v>3</v>
      </c>
      <c r="N63">
        <f t="shared" si="1"/>
        <v>9</v>
      </c>
      <c r="O63">
        <f t="shared" si="11"/>
        <v>1</v>
      </c>
      <c r="P63">
        <f t="shared" si="2"/>
        <v>0.5</v>
      </c>
      <c r="Q63">
        <f t="shared" si="3"/>
        <v>2</v>
      </c>
      <c r="R63">
        <f t="shared" si="4"/>
        <v>1</v>
      </c>
      <c r="S63">
        <f t="shared" si="5"/>
        <v>1</v>
      </c>
      <c r="T63">
        <f t="shared" si="6"/>
        <v>0.5</v>
      </c>
      <c r="U63">
        <f t="shared" si="7"/>
        <v>1</v>
      </c>
      <c r="V63">
        <f t="shared" si="8"/>
        <v>0.5</v>
      </c>
      <c r="W63">
        <f t="shared" si="9"/>
        <v>25.5</v>
      </c>
    </row>
    <row r="64" spans="1:23" x14ac:dyDescent="0.35">
      <c r="A64" s="81" t="s">
        <v>315</v>
      </c>
      <c r="B64" s="83">
        <v>2</v>
      </c>
      <c r="C64" s="83"/>
      <c r="D64" s="83">
        <v>5</v>
      </c>
      <c r="E64" s="87">
        <v>0.8</v>
      </c>
      <c r="F64" s="87">
        <v>0.3</v>
      </c>
      <c r="G64" s="87">
        <v>0.1</v>
      </c>
      <c r="H64" s="87">
        <v>0.01</v>
      </c>
      <c r="M64" s="86"/>
    </row>
    <row r="65" spans="1:23" x14ac:dyDescent="0.35">
      <c r="A65" s="82" t="s">
        <v>608</v>
      </c>
      <c r="B65" s="83">
        <v>2</v>
      </c>
      <c r="C65" s="83"/>
      <c r="D65" s="83">
        <v>5</v>
      </c>
      <c r="E65" s="87">
        <v>0.8</v>
      </c>
      <c r="F65" s="87">
        <v>0.3</v>
      </c>
      <c r="G65" s="87">
        <v>0.1</v>
      </c>
      <c r="H65" s="87">
        <v>0.01</v>
      </c>
      <c r="I65">
        <f t="shared" si="0"/>
        <v>2</v>
      </c>
      <c r="J65">
        <f>I65*2</f>
        <v>4</v>
      </c>
      <c r="K65">
        <f t="shared" si="10"/>
        <v>1</v>
      </c>
      <c r="L65">
        <f>K65*2</f>
        <v>2</v>
      </c>
      <c r="M65" s="83">
        <v>5</v>
      </c>
      <c r="N65">
        <f t="shared" si="1"/>
        <v>15</v>
      </c>
      <c r="O65">
        <f t="shared" si="11"/>
        <v>5</v>
      </c>
      <c r="P65">
        <f t="shared" si="2"/>
        <v>2.5</v>
      </c>
      <c r="Q65">
        <f t="shared" si="3"/>
        <v>4</v>
      </c>
      <c r="R65">
        <f t="shared" si="4"/>
        <v>2</v>
      </c>
      <c r="S65">
        <f t="shared" si="5"/>
        <v>3</v>
      </c>
      <c r="T65">
        <f t="shared" si="6"/>
        <v>1.5</v>
      </c>
      <c r="U65">
        <f t="shared" si="7"/>
        <v>1</v>
      </c>
      <c r="V65">
        <f t="shared" si="8"/>
        <v>0.5</v>
      </c>
      <c r="W65">
        <f t="shared" si="9"/>
        <v>27.5</v>
      </c>
    </row>
    <row r="66" spans="1:23" x14ac:dyDescent="0.35">
      <c r="A66" s="30" t="s">
        <v>318</v>
      </c>
      <c r="B66" s="83">
        <v>14.5</v>
      </c>
      <c r="C66" s="83">
        <v>14.42</v>
      </c>
      <c r="D66" s="83">
        <v>11</v>
      </c>
      <c r="E66" s="87">
        <v>1.3</v>
      </c>
      <c r="F66" s="87">
        <v>0.47</v>
      </c>
      <c r="G66" s="87">
        <v>1.26</v>
      </c>
      <c r="H66" s="87">
        <v>0.47000000000000003</v>
      </c>
      <c r="M66" s="85"/>
    </row>
    <row r="67" spans="1:23" x14ac:dyDescent="0.35">
      <c r="A67" s="81" t="s">
        <v>320</v>
      </c>
      <c r="B67" s="83">
        <v>10</v>
      </c>
      <c r="C67" s="83">
        <v>3.8</v>
      </c>
      <c r="D67" s="83">
        <v>3</v>
      </c>
      <c r="E67" s="87">
        <v>0.3</v>
      </c>
      <c r="F67" s="87">
        <v>0.15</v>
      </c>
      <c r="G67" s="87">
        <v>0.6</v>
      </c>
      <c r="H67" s="87">
        <v>0.4</v>
      </c>
      <c r="M67" s="86"/>
    </row>
    <row r="68" spans="1:23" x14ac:dyDescent="0.35">
      <c r="A68" s="82" t="s">
        <v>620</v>
      </c>
      <c r="B68" s="83">
        <v>10</v>
      </c>
      <c r="C68" s="83">
        <v>3.8</v>
      </c>
      <c r="D68" s="83">
        <v>3</v>
      </c>
      <c r="E68" s="87">
        <v>0.3</v>
      </c>
      <c r="F68" s="87">
        <v>0.15</v>
      </c>
      <c r="G68" s="87">
        <v>0.6</v>
      </c>
      <c r="H68" s="87">
        <v>0.4</v>
      </c>
      <c r="I68">
        <f t="shared" si="0"/>
        <v>5</v>
      </c>
      <c r="J68">
        <f>I68*2</f>
        <v>10</v>
      </c>
      <c r="K68">
        <f t="shared" si="10"/>
        <v>3</v>
      </c>
      <c r="L68">
        <f>K68*2</f>
        <v>6</v>
      </c>
      <c r="M68" s="83">
        <v>3</v>
      </c>
      <c r="N68">
        <f t="shared" si="1"/>
        <v>9</v>
      </c>
      <c r="O68">
        <f t="shared" si="11"/>
        <v>3</v>
      </c>
      <c r="P68">
        <f t="shared" si="2"/>
        <v>1.5</v>
      </c>
      <c r="Q68">
        <f t="shared" si="3"/>
        <v>3</v>
      </c>
      <c r="R68">
        <f t="shared" si="4"/>
        <v>1.5</v>
      </c>
      <c r="S68">
        <f t="shared" si="5"/>
        <v>5</v>
      </c>
      <c r="T68">
        <f t="shared" si="6"/>
        <v>2.5</v>
      </c>
      <c r="U68">
        <f t="shared" si="7"/>
        <v>5</v>
      </c>
      <c r="V68">
        <f t="shared" si="8"/>
        <v>2.5</v>
      </c>
      <c r="W68">
        <f t="shared" si="9"/>
        <v>33</v>
      </c>
    </row>
    <row r="69" spans="1:23" x14ac:dyDescent="0.35">
      <c r="A69" s="81" t="s">
        <v>704</v>
      </c>
      <c r="B69" s="83">
        <v>3</v>
      </c>
      <c r="C69" s="83">
        <v>3.35</v>
      </c>
      <c r="D69" s="83">
        <v>2</v>
      </c>
      <c r="E69" s="87">
        <v>0.5</v>
      </c>
      <c r="F69" s="87">
        <v>0.2</v>
      </c>
      <c r="G69" s="87">
        <v>0.6</v>
      </c>
      <c r="H69" s="87">
        <v>0.05</v>
      </c>
      <c r="M69" s="86"/>
    </row>
    <row r="70" spans="1:23" x14ac:dyDescent="0.35">
      <c r="A70" s="82" t="s">
        <v>618</v>
      </c>
      <c r="B70" s="83">
        <v>3</v>
      </c>
      <c r="C70" s="83">
        <v>3.35</v>
      </c>
      <c r="D70" s="83">
        <v>2</v>
      </c>
      <c r="E70" s="87">
        <v>0.5</v>
      </c>
      <c r="F70" s="87">
        <v>0.2</v>
      </c>
      <c r="G70" s="87">
        <v>0.6</v>
      </c>
      <c r="H70" s="87">
        <v>0.05</v>
      </c>
      <c r="I70">
        <f t="shared" si="0"/>
        <v>3</v>
      </c>
      <c r="J70">
        <f>I70*2</f>
        <v>6</v>
      </c>
      <c r="K70">
        <f t="shared" si="10"/>
        <v>2</v>
      </c>
      <c r="L70">
        <f>K70*2</f>
        <v>4</v>
      </c>
      <c r="M70" s="83">
        <v>2</v>
      </c>
      <c r="N70">
        <f t="shared" si="1"/>
        <v>6</v>
      </c>
      <c r="O70">
        <f t="shared" si="11"/>
        <v>5</v>
      </c>
      <c r="P70">
        <f t="shared" si="2"/>
        <v>2.5</v>
      </c>
      <c r="Q70">
        <f t="shared" si="3"/>
        <v>4</v>
      </c>
      <c r="R70">
        <f t="shared" si="4"/>
        <v>2</v>
      </c>
      <c r="S70">
        <f t="shared" si="5"/>
        <v>5</v>
      </c>
      <c r="T70">
        <f t="shared" si="6"/>
        <v>2.5</v>
      </c>
      <c r="U70">
        <f t="shared" si="7"/>
        <v>2</v>
      </c>
      <c r="V70">
        <f t="shared" si="8"/>
        <v>1</v>
      </c>
      <c r="W70">
        <f t="shared" si="9"/>
        <v>24</v>
      </c>
    </row>
    <row r="71" spans="1:23" x14ac:dyDescent="0.35">
      <c r="A71" s="81" t="s">
        <v>323</v>
      </c>
      <c r="B71" s="83">
        <v>1.5</v>
      </c>
      <c r="C71" s="83">
        <v>3.6</v>
      </c>
      <c r="D71" s="83">
        <v>1</v>
      </c>
      <c r="E71" s="87">
        <v>0.05</v>
      </c>
      <c r="F71" s="87">
        <v>0.02</v>
      </c>
      <c r="G71" s="87">
        <v>0.01</v>
      </c>
      <c r="H71" s="87">
        <v>0.01</v>
      </c>
      <c r="M71" s="86"/>
    </row>
    <row r="72" spans="1:23" x14ac:dyDescent="0.35">
      <c r="A72" s="82" t="s">
        <v>68</v>
      </c>
      <c r="B72" s="83">
        <v>1.5</v>
      </c>
      <c r="C72" s="83">
        <v>3.6</v>
      </c>
      <c r="D72" s="83">
        <v>1</v>
      </c>
      <c r="E72" s="87">
        <v>0.05</v>
      </c>
      <c r="F72" s="87">
        <v>0.02</v>
      </c>
      <c r="G72" s="87">
        <v>0.01</v>
      </c>
      <c r="H72" s="87">
        <v>0.01</v>
      </c>
      <c r="I72">
        <f t="shared" ref="I72:I134" si="20">IF(B72&gt;5.34,5,IF(B72=5.34,5,IF(3.34&lt;B72,4,IF(3&lt;B72,3,IF(B72=3,3,IF(B72&gt;1.34,2,1))))))</f>
        <v>2</v>
      </c>
      <c r="J72">
        <f>I72*2</f>
        <v>4</v>
      </c>
      <c r="K72">
        <f t="shared" ref="K72:K134" si="21">IF(C72&gt;4.1,5,IF(C72=4.1,5,IF(3.84&lt;C72,4,IF(C72=3.84,4,IF(3.67&lt;C72,3,IF(C72=3.67,3,IF(3.29&lt;C72,2,IF(C72=3.29,2,1))))))))</f>
        <v>2</v>
      </c>
      <c r="L72">
        <f>K72*2</f>
        <v>4</v>
      </c>
      <c r="M72" s="83">
        <v>1</v>
      </c>
      <c r="N72">
        <f t="shared" ref="N72:N134" si="22">M72*3</f>
        <v>3</v>
      </c>
      <c r="O72">
        <f t="shared" ref="O72:O134" si="23">IF(E72&gt;0.5,5,IF(E72=0.5,5,IF(0.4&lt;E72,4,IF(E72=0.4,4,IF(0.17&lt;E72,3,IF(E72=0.17,3,IF(0.1&lt;E72,2,IF(E72=0.1,2,1))))))))</f>
        <v>1</v>
      </c>
      <c r="P72">
        <f t="shared" ref="P72:P134" si="24">O72*0.5</f>
        <v>0.5</v>
      </c>
      <c r="Q72">
        <f t="shared" ref="Q72:Q134" si="25">IF(F72&gt;0.35,5,IF(F72=0.35,5,IF(0.18&lt;F72,4,IF(F72=0.18,4,IF(0.08&lt;F72,3,IF(F72=0.08,3,IF(0.04&lt;F72,2,IF(F72=0.04,2,1))))))))</f>
        <v>1</v>
      </c>
      <c r="R72">
        <f t="shared" ref="R72:R134" si="26">Q72*0.5</f>
        <v>0.5</v>
      </c>
      <c r="S72">
        <f t="shared" ref="S72:S134" si="27">IF(G72&gt;0.5,5,IF(G72=0.5,5,IF(0.25&lt;G72,4,IF(G72=0.25,4,IF(0.09&lt;G72,3,IF(G72=0.09,3,IF(0.03&lt;G72,2,IF(G72=0.03,2,1))))))))</f>
        <v>1</v>
      </c>
      <c r="T72">
        <f t="shared" ref="T72:T134" si="28">S72*0.5</f>
        <v>0.5</v>
      </c>
      <c r="U72">
        <f t="shared" ref="U72:U134" si="29">IF(H72&gt;0.25,5,IF(H72=0.25,5,IF(0.09&lt;H72,4,IF(H72=0.09,4,IF(0.06&lt;H72,3,IF(H72=0.06,3,IF(0.02&lt;H72,2,IF(H72=0.02,2,1))))))))</f>
        <v>1</v>
      </c>
      <c r="V72">
        <f t="shared" ref="V72:V134" si="30">U72*0.5</f>
        <v>0.5</v>
      </c>
      <c r="W72">
        <f t="shared" ref="W72:W134" si="31">J72+L72+N72+P72+R72+T72+V72</f>
        <v>13</v>
      </c>
    </row>
    <row r="73" spans="1:23" x14ac:dyDescent="0.35">
      <c r="A73" s="81" t="s">
        <v>325</v>
      </c>
      <c r="B73" s="83"/>
      <c r="C73" s="83">
        <v>3.67</v>
      </c>
      <c r="D73" s="83">
        <v>5</v>
      </c>
      <c r="E73" s="87">
        <v>0.45</v>
      </c>
      <c r="F73" s="87">
        <v>0.1</v>
      </c>
      <c r="G73" s="87">
        <v>0.05</v>
      </c>
      <c r="H73" s="87">
        <v>0.01</v>
      </c>
      <c r="M73" s="86"/>
    </row>
    <row r="74" spans="1:23" x14ac:dyDescent="0.35">
      <c r="A74" s="82" t="s">
        <v>63</v>
      </c>
      <c r="B74" s="83"/>
      <c r="C74" s="83">
        <v>3.67</v>
      </c>
      <c r="D74" s="83">
        <v>5</v>
      </c>
      <c r="E74" s="87">
        <v>0.45</v>
      </c>
      <c r="F74" s="87">
        <v>0.1</v>
      </c>
      <c r="G74" s="87">
        <v>0.05</v>
      </c>
      <c r="H74" s="87">
        <v>0.01</v>
      </c>
      <c r="I74">
        <f t="shared" si="20"/>
        <v>1</v>
      </c>
      <c r="J74">
        <f>I74*2</f>
        <v>2</v>
      </c>
      <c r="K74">
        <f t="shared" si="21"/>
        <v>3</v>
      </c>
      <c r="L74">
        <f>K74*2</f>
        <v>6</v>
      </c>
      <c r="M74" s="83">
        <v>5</v>
      </c>
      <c r="N74">
        <f t="shared" si="22"/>
        <v>15</v>
      </c>
      <c r="O74">
        <f t="shared" si="23"/>
        <v>4</v>
      </c>
      <c r="P74">
        <f t="shared" si="24"/>
        <v>2</v>
      </c>
      <c r="Q74">
        <f t="shared" si="25"/>
        <v>3</v>
      </c>
      <c r="R74">
        <f t="shared" si="26"/>
        <v>1.5</v>
      </c>
      <c r="S74">
        <f t="shared" si="27"/>
        <v>2</v>
      </c>
      <c r="T74">
        <f t="shared" si="28"/>
        <v>1</v>
      </c>
      <c r="U74">
        <f t="shared" si="29"/>
        <v>1</v>
      </c>
      <c r="V74">
        <f t="shared" si="30"/>
        <v>0.5</v>
      </c>
      <c r="W74">
        <f t="shared" si="31"/>
        <v>28</v>
      </c>
    </row>
    <row r="75" spans="1:23" x14ac:dyDescent="0.35">
      <c r="A75" s="30" t="s">
        <v>329</v>
      </c>
      <c r="B75" s="83">
        <v>42.11</v>
      </c>
      <c r="C75" s="83">
        <v>38.21</v>
      </c>
      <c r="D75" s="83">
        <v>36</v>
      </c>
      <c r="E75" s="87">
        <v>3.6399999999999997</v>
      </c>
      <c r="F75" s="87">
        <v>1.24</v>
      </c>
      <c r="G75" s="87">
        <v>2.3499999999999996</v>
      </c>
      <c r="H75" s="87">
        <v>0.48000000000000004</v>
      </c>
      <c r="M75" s="85"/>
    </row>
    <row r="76" spans="1:23" x14ac:dyDescent="0.35">
      <c r="A76" s="81" t="s">
        <v>330</v>
      </c>
      <c r="B76" s="83">
        <v>5</v>
      </c>
      <c r="C76" s="83">
        <v>3.8</v>
      </c>
      <c r="D76" s="83">
        <v>4</v>
      </c>
      <c r="E76" s="87">
        <v>7.0000000000000007E-2</v>
      </c>
      <c r="F76" s="87">
        <v>7.0000000000000007E-2</v>
      </c>
      <c r="G76" s="87">
        <v>0.08</v>
      </c>
      <c r="H76" s="87">
        <v>0.01</v>
      </c>
      <c r="M76" s="86"/>
    </row>
    <row r="77" spans="1:23" x14ac:dyDescent="0.35">
      <c r="A77" s="82" t="s">
        <v>611</v>
      </c>
      <c r="B77" s="83">
        <v>5</v>
      </c>
      <c r="C77" s="83">
        <v>3.8</v>
      </c>
      <c r="D77" s="83">
        <v>4</v>
      </c>
      <c r="E77" s="87">
        <v>7.0000000000000007E-2</v>
      </c>
      <c r="F77" s="87">
        <v>7.0000000000000007E-2</v>
      </c>
      <c r="G77" s="87">
        <v>0.08</v>
      </c>
      <c r="H77" s="87">
        <v>0.01</v>
      </c>
      <c r="I77">
        <f t="shared" si="20"/>
        <v>4</v>
      </c>
      <c r="J77">
        <f>I77*2</f>
        <v>8</v>
      </c>
      <c r="K77">
        <f t="shared" si="21"/>
        <v>3</v>
      </c>
      <c r="L77">
        <f>K77*2</f>
        <v>6</v>
      </c>
      <c r="M77" s="83">
        <v>4</v>
      </c>
      <c r="N77">
        <f t="shared" si="22"/>
        <v>12</v>
      </c>
      <c r="O77">
        <f t="shared" si="23"/>
        <v>1</v>
      </c>
      <c r="P77">
        <f t="shared" si="24"/>
        <v>0.5</v>
      </c>
      <c r="Q77">
        <f t="shared" si="25"/>
        <v>2</v>
      </c>
      <c r="R77">
        <f t="shared" si="26"/>
        <v>1</v>
      </c>
      <c r="S77">
        <f t="shared" si="27"/>
        <v>2</v>
      </c>
      <c r="T77">
        <f t="shared" si="28"/>
        <v>1</v>
      </c>
      <c r="U77">
        <f t="shared" si="29"/>
        <v>1</v>
      </c>
      <c r="V77">
        <f t="shared" si="30"/>
        <v>0.5</v>
      </c>
      <c r="W77">
        <f t="shared" si="31"/>
        <v>29</v>
      </c>
    </row>
    <row r="78" spans="1:23" x14ac:dyDescent="0.35">
      <c r="A78" s="81" t="s">
        <v>331</v>
      </c>
      <c r="B78" s="83">
        <v>3.2</v>
      </c>
      <c r="C78" s="83">
        <v>3.95</v>
      </c>
      <c r="D78" s="83">
        <v>4</v>
      </c>
      <c r="E78" s="87">
        <v>0.4</v>
      </c>
      <c r="F78" s="87">
        <v>0.15</v>
      </c>
      <c r="G78" s="87">
        <v>0.1</v>
      </c>
      <c r="H78" s="87">
        <v>0.05</v>
      </c>
      <c r="M78" s="86"/>
    </row>
    <row r="79" spans="1:23" x14ac:dyDescent="0.35">
      <c r="A79" s="82" t="s">
        <v>608</v>
      </c>
      <c r="B79" s="83">
        <v>3.2</v>
      </c>
      <c r="C79" s="83">
        <v>3.95</v>
      </c>
      <c r="D79" s="83">
        <v>4</v>
      </c>
      <c r="E79" s="87">
        <v>0.4</v>
      </c>
      <c r="F79" s="87">
        <v>0.15</v>
      </c>
      <c r="G79" s="87">
        <v>0.1</v>
      </c>
      <c r="H79" s="87">
        <v>0.05</v>
      </c>
      <c r="I79">
        <f t="shared" si="20"/>
        <v>3</v>
      </c>
      <c r="J79">
        <f>I79*2</f>
        <v>6</v>
      </c>
      <c r="K79">
        <f t="shared" si="21"/>
        <v>4</v>
      </c>
      <c r="L79">
        <f>K79*2</f>
        <v>8</v>
      </c>
      <c r="M79" s="83">
        <v>4</v>
      </c>
      <c r="N79">
        <f t="shared" si="22"/>
        <v>12</v>
      </c>
      <c r="O79">
        <f t="shared" si="23"/>
        <v>4</v>
      </c>
      <c r="P79">
        <f t="shared" si="24"/>
        <v>2</v>
      </c>
      <c r="Q79">
        <f t="shared" si="25"/>
        <v>3</v>
      </c>
      <c r="R79">
        <f t="shared" si="26"/>
        <v>1.5</v>
      </c>
      <c r="S79">
        <f t="shared" si="27"/>
        <v>3</v>
      </c>
      <c r="T79">
        <f t="shared" si="28"/>
        <v>1.5</v>
      </c>
      <c r="U79">
        <f t="shared" si="29"/>
        <v>2</v>
      </c>
      <c r="V79">
        <f t="shared" si="30"/>
        <v>1</v>
      </c>
      <c r="W79">
        <f t="shared" si="31"/>
        <v>32</v>
      </c>
    </row>
    <row r="80" spans="1:23" x14ac:dyDescent="0.35">
      <c r="A80" s="81" t="s">
        <v>333</v>
      </c>
      <c r="B80" s="83">
        <v>9.41</v>
      </c>
      <c r="C80" s="83">
        <v>3.75</v>
      </c>
      <c r="D80" s="83">
        <v>5</v>
      </c>
      <c r="E80" s="87">
        <v>0.27</v>
      </c>
      <c r="F80" s="87">
        <v>0.12</v>
      </c>
      <c r="G80" s="87">
        <v>0.12</v>
      </c>
      <c r="H80" s="87">
        <v>0.03</v>
      </c>
      <c r="M80" s="86"/>
    </row>
    <row r="81" spans="1:23" x14ac:dyDescent="0.35">
      <c r="A81" s="82" t="s">
        <v>611</v>
      </c>
      <c r="B81" s="83">
        <v>9.41</v>
      </c>
      <c r="C81" s="83">
        <v>3.75</v>
      </c>
      <c r="D81" s="83">
        <v>5</v>
      </c>
      <c r="E81" s="87">
        <v>0.27</v>
      </c>
      <c r="F81" s="87">
        <v>0.12</v>
      </c>
      <c r="G81" s="87">
        <v>0.12</v>
      </c>
      <c r="H81" s="87">
        <v>0.03</v>
      </c>
      <c r="I81">
        <f t="shared" si="20"/>
        <v>5</v>
      </c>
      <c r="J81">
        <f>I81*2</f>
        <v>10</v>
      </c>
      <c r="K81">
        <f t="shared" si="21"/>
        <v>3</v>
      </c>
      <c r="L81">
        <f>K81*2</f>
        <v>6</v>
      </c>
      <c r="M81" s="83">
        <v>5</v>
      </c>
      <c r="N81">
        <f t="shared" si="22"/>
        <v>15</v>
      </c>
      <c r="O81">
        <f t="shared" si="23"/>
        <v>3</v>
      </c>
      <c r="P81">
        <f t="shared" si="24"/>
        <v>1.5</v>
      </c>
      <c r="Q81">
        <f t="shared" si="25"/>
        <v>3</v>
      </c>
      <c r="R81">
        <f t="shared" si="26"/>
        <v>1.5</v>
      </c>
      <c r="S81">
        <f t="shared" si="27"/>
        <v>3</v>
      </c>
      <c r="T81">
        <f t="shared" si="28"/>
        <v>1.5</v>
      </c>
      <c r="U81">
        <f t="shared" si="29"/>
        <v>2</v>
      </c>
      <c r="V81">
        <f t="shared" si="30"/>
        <v>1</v>
      </c>
      <c r="W81">
        <f t="shared" si="31"/>
        <v>36.5</v>
      </c>
    </row>
    <row r="82" spans="1:23" x14ac:dyDescent="0.35">
      <c r="A82" s="81" t="s">
        <v>335</v>
      </c>
      <c r="B82" s="83">
        <v>16</v>
      </c>
      <c r="C82" s="83">
        <v>12.149999999999999</v>
      </c>
      <c r="D82" s="83">
        <v>9</v>
      </c>
      <c r="E82" s="87">
        <v>1.9</v>
      </c>
      <c r="F82" s="87">
        <v>0.2</v>
      </c>
      <c r="G82" s="87">
        <v>1</v>
      </c>
      <c r="H82" s="87">
        <v>0.19</v>
      </c>
      <c r="M82" s="86"/>
    </row>
    <row r="83" spans="1:23" x14ac:dyDescent="0.35">
      <c r="A83" s="82" t="s">
        <v>611</v>
      </c>
      <c r="B83" s="83">
        <v>6</v>
      </c>
      <c r="C83" s="83">
        <v>4.05</v>
      </c>
      <c r="D83" s="83">
        <v>3</v>
      </c>
      <c r="E83" s="87">
        <v>0.6</v>
      </c>
      <c r="F83" s="87">
        <v>0.05</v>
      </c>
      <c r="G83" s="87">
        <v>0.3</v>
      </c>
      <c r="H83" s="87">
        <v>0.06</v>
      </c>
      <c r="I83">
        <f t="shared" si="20"/>
        <v>5</v>
      </c>
      <c r="J83">
        <f t="shared" ref="J83:J85" si="32">I83*2</f>
        <v>10</v>
      </c>
      <c r="K83">
        <f t="shared" si="21"/>
        <v>4</v>
      </c>
      <c r="L83">
        <f t="shared" ref="L83:L85" si="33">K83*2</f>
        <v>8</v>
      </c>
      <c r="M83" s="83">
        <v>3</v>
      </c>
      <c r="N83">
        <f t="shared" si="22"/>
        <v>9</v>
      </c>
      <c r="O83">
        <f t="shared" si="23"/>
        <v>5</v>
      </c>
      <c r="P83">
        <f t="shared" si="24"/>
        <v>2.5</v>
      </c>
      <c r="Q83">
        <f t="shared" si="25"/>
        <v>2</v>
      </c>
      <c r="R83">
        <f t="shared" si="26"/>
        <v>1</v>
      </c>
      <c r="S83">
        <f t="shared" si="27"/>
        <v>4</v>
      </c>
      <c r="T83">
        <f t="shared" si="28"/>
        <v>2</v>
      </c>
      <c r="U83">
        <f t="shared" si="29"/>
        <v>3</v>
      </c>
      <c r="V83">
        <f t="shared" si="30"/>
        <v>1.5</v>
      </c>
      <c r="W83">
        <f t="shared" si="31"/>
        <v>34</v>
      </c>
    </row>
    <row r="84" spans="1:23" x14ac:dyDescent="0.35">
      <c r="A84" s="82" t="s">
        <v>612</v>
      </c>
      <c r="B84" s="83">
        <v>6</v>
      </c>
      <c r="C84" s="83">
        <v>4.05</v>
      </c>
      <c r="D84" s="83">
        <v>3</v>
      </c>
      <c r="E84" s="87">
        <v>0.6</v>
      </c>
      <c r="F84" s="87">
        <v>0.05</v>
      </c>
      <c r="G84" s="87">
        <v>0.3</v>
      </c>
      <c r="H84" s="87">
        <v>0.06</v>
      </c>
      <c r="I84">
        <f t="shared" si="20"/>
        <v>5</v>
      </c>
      <c r="J84">
        <f t="shared" si="32"/>
        <v>10</v>
      </c>
      <c r="K84">
        <f t="shared" si="21"/>
        <v>4</v>
      </c>
      <c r="L84">
        <f t="shared" si="33"/>
        <v>8</v>
      </c>
      <c r="M84" s="83">
        <v>3</v>
      </c>
      <c r="N84">
        <f t="shared" si="22"/>
        <v>9</v>
      </c>
      <c r="O84">
        <f t="shared" si="23"/>
        <v>5</v>
      </c>
      <c r="P84">
        <f t="shared" si="24"/>
        <v>2.5</v>
      </c>
      <c r="Q84">
        <f t="shared" si="25"/>
        <v>2</v>
      </c>
      <c r="R84">
        <f t="shared" si="26"/>
        <v>1</v>
      </c>
      <c r="S84">
        <f t="shared" si="27"/>
        <v>4</v>
      </c>
      <c r="T84">
        <f t="shared" si="28"/>
        <v>2</v>
      </c>
      <c r="U84">
        <f t="shared" si="29"/>
        <v>3</v>
      </c>
      <c r="V84">
        <f t="shared" si="30"/>
        <v>1.5</v>
      </c>
      <c r="W84">
        <f t="shared" si="31"/>
        <v>34</v>
      </c>
    </row>
    <row r="85" spans="1:23" x14ac:dyDescent="0.35">
      <c r="A85" s="82" t="s">
        <v>73</v>
      </c>
      <c r="B85" s="83">
        <v>4</v>
      </c>
      <c r="C85" s="83">
        <v>4.05</v>
      </c>
      <c r="D85" s="83">
        <v>3</v>
      </c>
      <c r="E85" s="87">
        <v>0.7</v>
      </c>
      <c r="F85" s="87">
        <v>0.1</v>
      </c>
      <c r="G85" s="87">
        <v>0.4</v>
      </c>
      <c r="H85" s="87">
        <v>7.0000000000000007E-2</v>
      </c>
      <c r="I85">
        <f t="shared" si="20"/>
        <v>4</v>
      </c>
      <c r="J85">
        <f t="shared" si="32"/>
        <v>8</v>
      </c>
      <c r="K85">
        <f t="shared" si="21"/>
        <v>4</v>
      </c>
      <c r="L85">
        <f t="shared" si="33"/>
        <v>8</v>
      </c>
      <c r="M85" s="83">
        <v>3</v>
      </c>
      <c r="N85">
        <f t="shared" si="22"/>
        <v>9</v>
      </c>
      <c r="O85">
        <f t="shared" si="23"/>
        <v>5</v>
      </c>
      <c r="P85">
        <f t="shared" si="24"/>
        <v>2.5</v>
      </c>
      <c r="Q85">
        <f t="shared" si="25"/>
        <v>3</v>
      </c>
      <c r="R85">
        <f t="shared" si="26"/>
        <v>1.5</v>
      </c>
      <c r="S85">
        <f t="shared" si="27"/>
        <v>4</v>
      </c>
      <c r="T85">
        <f t="shared" si="28"/>
        <v>2</v>
      </c>
      <c r="U85">
        <f t="shared" si="29"/>
        <v>3</v>
      </c>
      <c r="V85">
        <f t="shared" si="30"/>
        <v>1.5</v>
      </c>
      <c r="W85">
        <f t="shared" si="31"/>
        <v>32.5</v>
      </c>
    </row>
    <row r="86" spans="1:23" x14ac:dyDescent="0.35">
      <c r="A86" s="81" t="s">
        <v>336</v>
      </c>
      <c r="B86" s="83">
        <v>1.5</v>
      </c>
      <c r="C86" s="83">
        <v>3.56</v>
      </c>
      <c r="D86" s="83">
        <v>4</v>
      </c>
      <c r="E86" s="87">
        <v>0.2</v>
      </c>
      <c r="F86" s="87">
        <v>0.3</v>
      </c>
      <c r="G86" s="87">
        <v>0.7</v>
      </c>
      <c r="H86" s="87">
        <v>0.1</v>
      </c>
      <c r="M86" s="86"/>
    </row>
    <row r="87" spans="1:23" x14ac:dyDescent="0.35">
      <c r="A87" s="82" t="s">
        <v>611</v>
      </c>
      <c r="B87" s="83">
        <v>1.5</v>
      </c>
      <c r="C87" s="83">
        <v>3.56</v>
      </c>
      <c r="D87" s="83">
        <v>4</v>
      </c>
      <c r="E87" s="87">
        <v>0.2</v>
      </c>
      <c r="F87" s="87">
        <v>0.3</v>
      </c>
      <c r="G87" s="87">
        <v>0.7</v>
      </c>
      <c r="H87" s="87">
        <v>0.1</v>
      </c>
      <c r="I87">
        <f t="shared" si="20"/>
        <v>2</v>
      </c>
      <c r="J87">
        <f>I87*2</f>
        <v>4</v>
      </c>
      <c r="K87">
        <f t="shared" si="21"/>
        <v>2</v>
      </c>
      <c r="L87">
        <f>K87*2</f>
        <v>4</v>
      </c>
      <c r="M87" s="83">
        <v>4</v>
      </c>
      <c r="N87">
        <f t="shared" si="22"/>
        <v>12</v>
      </c>
      <c r="O87">
        <f t="shared" si="23"/>
        <v>3</v>
      </c>
      <c r="P87">
        <f t="shared" si="24"/>
        <v>1.5</v>
      </c>
      <c r="Q87">
        <f t="shared" si="25"/>
        <v>4</v>
      </c>
      <c r="R87">
        <f t="shared" si="26"/>
        <v>2</v>
      </c>
      <c r="S87">
        <f t="shared" si="27"/>
        <v>5</v>
      </c>
      <c r="T87">
        <f t="shared" si="28"/>
        <v>2.5</v>
      </c>
      <c r="U87">
        <f t="shared" si="29"/>
        <v>4</v>
      </c>
      <c r="V87">
        <f t="shared" si="30"/>
        <v>2</v>
      </c>
      <c r="W87">
        <f t="shared" si="31"/>
        <v>28</v>
      </c>
    </row>
    <row r="88" spans="1:23" x14ac:dyDescent="0.35">
      <c r="A88" s="81" t="s">
        <v>337</v>
      </c>
      <c r="B88" s="83">
        <v>3</v>
      </c>
      <c r="C88" s="83">
        <v>3.8</v>
      </c>
      <c r="D88" s="83">
        <v>3</v>
      </c>
      <c r="E88" s="87">
        <v>0.5</v>
      </c>
      <c r="F88" s="87">
        <v>0.1</v>
      </c>
      <c r="G88" s="87">
        <v>0.3</v>
      </c>
      <c r="H88" s="87">
        <v>0.02</v>
      </c>
      <c r="M88" s="86"/>
    </row>
    <row r="89" spans="1:23" x14ac:dyDescent="0.35">
      <c r="A89" s="82" t="s">
        <v>615</v>
      </c>
      <c r="B89" s="83">
        <v>3</v>
      </c>
      <c r="C89" s="83">
        <v>3.8</v>
      </c>
      <c r="D89" s="83">
        <v>3</v>
      </c>
      <c r="E89" s="87">
        <v>0.5</v>
      </c>
      <c r="F89" s="87">
        <v>0.1</v>
      </c>
      <c r="G89" s="87">
        <v>0.3</v>
      </c>
      <c r="H89" s="87">
        <v>0.02</v>
      </c>
      <c r="I89">
        <f t="shared" si="20"/>
        <v>3</v>
      </c>
      <c r="J89">
        <f>I89*2</f>
        <v>6</v>
      </c>
      <c r="K89">
        <f t="shared" si="21"/>
        <v>3</v>
      </c>
      <c r="L89">
        <f>K89*2</f>
        <v>6</v>
      </c>
      <c r="M89" s="83">
        <v>3</v>
      </c>
      <c r="N89">
        <f t="shared" si="22"/>
        <v>9</v>
      </c>
      <c r="O89">
        <f t="shared" si="23"/>
        <v>5</v>
      </c>
      <c r="P89">
        <f t="shared" si="24"/>
        <v>2.5</v>
      </c>
      <c r="Q89">
        <f t="shared" si="25"/>
        <v>3</v>
      </c>
      <c r="R89">
        <f t="shared" si="26"/>
        <v>1.5</v>
      </c>
      <c r="S89">
        <f t="shared" si="27"/>
        <v>4</v>
      </c>
      <c r="T89">
        <f t="shared" si="28"/>
        <v>2</v>
      </c>
      <c r="U89">
        <f t="shared" si="29"/>
        <v>2</v>
      </c>
      <c r="V89">
        <f t="shared" si="30"/>
        <v>1</v>
      </c>
      <c r="W89">
        <f t="shared" si="31"/>
        <v>28</v>
      </c>
    </row>
    <row r="90" spans="1:23" x14ac:dyDescent="0.35">
      <c r="A90" s="81" t="s">
        <v>338</v>
      </c>
      <c r="B90" s="83">
        <v>3.5</v>
      </c>
      <c r="C90" s="83">
        <v>3.64</v>
      </c>
      <c r="D90" s="83">
        <v>4</v>
      </c>
      <c r="E90" s="87">
        <v>0.15</v>
      </c>
      <c r="F90" s="87">
        <v>0.25</v>
      </c>
      <c r="G90" s="87">
        <v>0.01</v>
      </c>
      <c r="H90" s="87">
        <v>0.01</v>
      </c>
      <c r="M90" s="86"/>
    </row>
    <row r="91" spans="1:23" x14ac:dyDescent="0.35">
      <c r="A91" s="82" t="s">
        <v>608</v>
      </c>
      <c r="B91" s="83">
        <v>3.5</v>
      </c>
      <c r="C91" s="83">
        <v>3.64</v>
      </c>
      <c r="D91" s="83">
        <v>4</v>
      </c>
      <c r="E91" s="87">
        <v>0.15</v>
      </c>
      <c r="F91" s="87">
        <v>0.25</v>
      </c>
      <c r="G91" s="87">
        <v>0.01</v>
      </c>
      <c r="H91" s="87">
        <v>0.01</v>
      </c>
      <c r="I91">
        <f t="shared" si="20"/>
        <v>4</v>
      </c>
      <c r="J91">
        <f>I91*2</f>
        <v>8</v>
      </c>
      <c r="K91">
        <f t="shared" si="21"/>
        <v>2</v>
      </c>
      <c r="L91">
        <f>K91*2</f>
        <v>4</v>
      </c>
      <c r="M91" s="83">
        <v>4</v>
      </c>
      <c r="N91">
        <f t="shared" si="22"/>
        <v>12</v>
      </c>
      <c r="O91">
        <f t="shared" si="23"/>
        <v>2</v>
      </c>
      <c r="P91">
        <f t="shared" si="24"/>
        <v>1</v>
      </c>
      <c r="Q91">
        <f t="shared" si="25"/>
        <v>4</v>
      </c>
      <c r="R91">
        <f t="shared" si="26"/>
        <v>2</v>
      </c>
      <c r="S91">
        <f t="shared" si="27"/>
        <v>1</v>
      </c>
      <c r="T91">
        <f t="shared" si="28"/>
        <v>0.5</v>
      </c>
      <c r="U91">
        <f t="shared" si="29"/>
        <v>1</v>
      </c>
      <c r="V91">
        <f t="shared" si="30"/>
        <v>0.5</v>
      </c>
      <c r="W91">
        <f t="shared" si="31"/>
        <v>28</v>
      </c>
    </row>
    <row r="92" spans="1:23" x14ac:dyDescent="0.35">
      <c r="A92" s="81" t="s">
        <v>339</v>
      </c>
      <c r="B92" s="83">
        <v>0.5</v>
      </c>
      <c r="C92" s="83">
        <v>3.56</v>
      </c>
      <c r="D92" s="83">
        <v>3</v>
      </c>
      <c r="E92" s="87">
        <v>0.15</v>
      </c>
      <c r="F92" s="87">
        <v>0.05</v>
      </c>
      <c r="G92" s="87">
        <v>0.04</v>
      </c>
      <c r="H92" s="87">
        <v>7.0000000000000007E-2</v>
      </c>
      <c r="M92" s="86"/>
    </row>
    <row r="93" spans="1:23" x14ac:dyDescent="0.35">
      <c r="A93" s="82" t="s">
        <v>65</v>
      </c>
      <c r="B93" s="83">
        <v>0.5</v>
      </c>
      <c r="C93" s="83">
        <v>3.56</v>
      </c>
      <c r="D93" s="83">
        <v>3</v>
      </c>
      <c r="E93" s="87">
        <v>0.15</v>
      </c>
      <c r="F93" s="87">
        <v>0.05</v>
      </c>
      <c r="G93" s="87">
        <v>0.04</v>
      </c>
      <c r="H93" s="87">
        <v>7.0000000000000007E-2</v>
      </c>
      <c r="I93">
        <f t="shared" si="20"/>
        <v>1</v>
      </c>
      <c r="J93">
        <f>I93*2</f>
        <v>2</v>
      </c>
      <c r="K93">
        <f t="shared" si="21"/>
        <v>2</v>
      </c>
      <c r="L93">
        <f>K93*2</f>
        <v>4</v>
      </c>
      <c r="M93" s="83">
        <v>3</v>
      </c>
      <c r="N93">
        <f t="shared" si="22"/>
        <v>9</v>
      </c>
      <c r="O93">
        <f t="shared" si="23"/>
        <v>2</v>
      </c>
      <c r="P93">
        <f t="shared" si="24"/>
        <v>1</v>
      </c>
      <c r="Q93">
        <f t="shared" si="25"/>
        <v>2</v>
      </c>
      <c r="R93">
        <f t="shared" si="26"/>
        <v>1</v>
      </c>
      <c r="S93">
        <f t="shared" si="27"/>
        <v>2</v>
      </c>
      <c r="T93">
        <f t="shared" si="28"/>
        <v>1</v>
      </c>
      <c r="U93">
        <f t="shared" si="29"/>
        <v>3</v>
      </c>
      <c r="V93">
        <f t="shared" si="30"/>
        <v>1.5</v>
      </c>
      <c r="W93">
        <f t="shared" si="31"/>
        <v>19.5</v>
      </c>
    </row>
    <row r="94" spans="1:23" x14ac:dyDescent="0.35">
      <c r="A94" s="30" t="s">
        <v>342</v>
      </c>
      <c r="B94" s="83">
        <v>11</v>
      </c>
      <c r="C94" s="83">
        <v>12.17</v>
      </c>
      <c r="D94" s="83">
        <v>6</v>
      </c>
      <c r="E94" s="87">
        <v>0.4</v>
      </c>
      <c r="F94" s="87">
        <v>0.4</v>
      </c>
      <c r="G94" s="87">
        <v>0.2</v>
      </c>
      <c r="H94" s="87">
        <v>0.2</v>
      </c>
      <c r="M94" s="85"/>
    </row>
    <row r="95" spans="1:23" x14ac:dyDescent="0.35">
      <c r="A95" s="81" t="s">
        <v>343</v>
      </c>
      <c r="B95" s="83">
        <v>4</v>
      </c>
      <c r="C95" s="83">
        <v>4</v>
      </c>
      <c r="D95" s="83">
        <v>0</v>
      </c>
      <c r="E95" s="87">
        <v>0.2</v>
      </c>
      <c r="F95" s="87">
        <v>0.2</v>
      </c>
      <c r="M95" s="86"/>
    </row>
    <row r="96" spans="1:23" x14ac:dyDescent="0.35">
      <c r="A96" s="82" t="s">
        <v>615</v>
      </c>
      <c r="B96" s="83">
        <v>4</v>
      </c>
      <c r="C96" s="83">
        <v>4</v>
      </c>
      <c r="D96" s="83">
        <v>0</v>
      </c>
      <c r="E96" s="87">
        <v>0.2</v>
      </c>
      <c r="F96" s="87">
        <v>0.2</v>
      </c>
      <c r="I96">
        <f t="shared" si="20"/>
        <v>4</v>
      </c>
      <c r="J96">
        <f>I96*2</f>
        <v>8</v>
      </c>
      <c r="K96">
        <f t="shared" si="21"/>
        <v>4</v>
      </c>
      <c r="L96">
        <f>K96*2</f>
        <v>8</v>
      </c>
      <c r="M96" s="83">
        <v>0</v>
      </c>
      <c r="N96">
        <f t="shared" si="22"/>
        <v>0</v>
      </c>
      <c r="O96">
        <f t="shared" si="23"/>
        <v>3</v>
      </c>
      <c r="P96">
        <f t="shared" si="24"/>
        <v>1.5</v>
      </c>
      <c r="Q96">
        <f t="shared" si="25"/>
        <v>4</v>
      </c>
      <c r="R96">
        <f t="shared" si="26"/>
        <v>2</v>
      </c>
      <c r="S96">
        <f t="shared" si="27"/>
        <v>1</v>
      </c>
      <c r="T96">
        <f t="shared" si="28"/>
        <v>0.5</v>
      </c>
      <c r="U96">
        <f t="shared" si="29"/>
        <v>1</v>
      </c>
      <c r="V96">
        <f t="shared" si="30"/>
        <v>0.5</v>
      </c>
      <c r="W96">
        <f t="shared" si="31"/>
        <v>20.5</v>
      </c>
    </row>
    <row r="97" spans="1:23" x14ac:dyDescent="0.35">
      <c r="A97" s="81" t="s">
        <v>344</v>
      </c>
      <c r="B97" s="83">
        <v>7</v>
      </c>
      <c r="C97" s="83">
        <v>8.17</v>
      </c>
      <c r="D97" s="83">
        <v>6</v>
      </c>
      <c r="E97" s="87">
        <v>0.2</v>
      </c>
      <c r="F97" s="87">
        <v>0.2</v>
      </c>
      <c r="G97" s="87">
        <v>0.2</v>
      </c>
      <c r="H97" s="87">
        <v>0.2</v>
      </c>
      <c r="M97" s="86"/>
    </row>
    <row r="98" spans="1:23" x14ac:dyDescent="0.35">
      <c r="A98" s="82" t="s">
        <v>610</v>
      </c>
      <c r="B98" s="83">
        <v>3</v>
      </c>
      <c r="C98" s="83">
        <v>4.0999999999999996</v>
      </c>
      <c r="D98" s="83">
        <v>3</v>
      </c>
      <c r="E98" s="87">
        <v>0.1</v>
      </c>
      <c r="F98" s="87">
        <v>0.1</v>
      </c>
      <c r="G98" s="87">
        <v>0.1</v>
      </c>
      <c r="H98" s="87">
        <v>0.1</v>
      </c>
      <c r="I98">
        <f t="shared" si="20"/>
        <v>3</v>
      </c>
      <c r="J98">
        <f t="shared" ref="J98:J99" si="34">I98*2</f>
        <v>6</v>
      </c>
      <c r="K98">
        <f t="shared" si="21"/>
        <v>5</v>
      </c>
      <c r="L98">
        <f t="shared" ref="L98:L99" si="35">K98*2</f>
        <v>10</v>
      </c>
      <c r="M98" s="83">
        <v>3</v>
      </c>
      <c r="N98">
        <f t="shared" si="22"/>
        <v>9</v>
      </c>
      <c r="O98">
        <f t="shared" si="23"/>
        <v>2</v>
      </c>
      <c r="P98">
        <f t="shared" si="24"/>
        <v>1</v>
      </c>
      <c r="Q98">
        <f t="shared" si="25"/>
        <v>3</v>
      </c>
      <c r="R98">
        <f t="shared" si="26"/>
        <v>1.5</v>
      </c>
      <c r="S98">
        <f t="shared" si="27"/>
        <v>3</v>
      </c>
      <c r="T98">
        <f t="shared" si="28"/>
        <v>1.5</v>
      </c>
      <c r="U98">
        <f t="shared" si="29"/>
        <v>4</v>
      </c>
      <c r="V98">
        <f t="shared" si="30"/>
        <v>2</v>
      </c>
      <c r="W98">
        <f t="shared" si="31"/>
        <v>31</v>
      </c>
    </row>
    <row r="99" spans="1:23" x14ac:dyDescent="0.35">
      <c r="A99" s="82" t="s">
        <v>611</v>
      </c>
      <c r="B99" s="83">
        <v>4</v>
      </c>
      <c r="C99" s="83">
        <v>4.07</v>
      </c>
      <c r="D99" s="83">
        <v>3</v>
      </c>
      <c r="E99" s="87">
        <v>0.1</v>
      </c>
      <c r="F99" s="87">
        <v>0.1</v>
      </c>
      <c r="G99" s="87">
        <v>0.1</v>
      </c>
      <c r="H99" s="87">
        <v>0.1</v>
      </c>
      <c r="I99">
        <f t="shared" si="20"/>
        <v>4</v>
      </c>
      <c r="J99">
        <f t="shared" si="34"/>
        <v>8</v>
      </c>
      <c r="K99">
        <f t="shared" si="21"/>
        <v>4</v>
      </c>
      <c r="L99">
        <f t="shared" si="35"/>
        <v>8</v>
      </c>
      <c r="M99" s="83">
        <v>3</v>
      </c>
      <c r="N99">
        <f t="shared" si="22"/>
        <v>9</v>
      </c>
      <c r="O99">
        <f t="shared" si="23"/>
        <v>2</v>
      </c>
      <c r="P99">
        <f t="shared" si="24"/>
        <v>1</v>
      </c>
      <c r="Q99">
        <f t="shared" si="25"/>
        <v>3</v>
      </c>
      <c r="R99">
        <f t="shared" si="26"/>
        <v>1.5</v>
      </c>
      <c r="S99">
        <f t="shared" si="27"/>
        <v>3</v>
      </c>
      <c r="T99">
        <f t="shared" si="28"/>
        <v>1.5</v>
      </c>
      <c r="U99">
        <f t="shared" si="29"/>
        <v>4</v>
      </c>
      <c r="V99">
        <f t="shared" si="30"/>
        <v>2</v>
      </c>
      <c r="W99">
        <f t="shared" si="31"/>
        <v>31</v>
      </c>
    </row>
    <row r="100" spans="1:23" x14ac:dyDescent="0.35">
      <c r="A100" s="30" t="s">
        <v>347</v>
      </c>
      <c r="B100" s="83">
        <v>24.5</v>
      </c>
      <c r="C100" s="83">
        <v>20.28</v>
      </c>
      <c r="D100" s="83">
        <v>21</v>
      </c>
      <c r="E100" s="87">
        <v>0.95</v>
      </c>
      <c r="F100" s="87">
        <v>1.2</v>
      </c>
      <c r="G100" s="87">
        <v>0.72</v>
      </c>
      <c r="H100" s="87">
        <v>0.37</v>
      </c>
      <c r="M100" s="85"/>
    </row>
    <row r="101" spans="1:23" x14ac:dyDescent="0.35">
      <c r="A101" s="81" t="s">
        <v>350</v>
      </c>
      <c r="B101" s="83">
        <v>15</v>
      </c>
      <c r="C101" s="83">
        <v>8.3800000000000008</v>
      </c>
      <c r="D101" s="83">
        <v>8</v>
      </c>
      <c r="E101" s="87">
        <v>0.35</v>
      </c>
      <c r="F101" s="87">
        <v>0.7</v>
      </c>
      <c r="G101" s="87">
        <v>0.22999999999999998</v>
      </c>
      <c r="H101" s="87">
        <v>0.15000000000000002</v>
      </c>
      <c r="M101" s="86"/>
    </row>
    <row r="102" spans="1:23" x14ac:dyDescent="0.35">
      <c r="A102" s="82" t="s">
        <v>610</v>
      </c>
      <c r="B102" s="83">
        <v>7</v>
      </c>
      <c r="C102" s="83">
        <v>4.1900000000000004</v>
      </c>
      <c r="D102" s="83">
        <v>4</v>
      </c>
      <c r="E102" s="87">
        <v>0.25</v>
      </c>
      <c r="F102" s="87">
        <v>0.45</v>
      </c>
      <c r="G102" s="87">
        <v>0.05</v>
      </c>
      <c r="H102" s="87">
        <v>0.05</v>
      </c>
      <c r="I102">
        <f t="shared" si="20"/>
        <v>5</v>
      </c>
      <c r="J102">
        <f t="shared" ref="J102:J103" si="36">I102*2</f>
        <v>10</v>
      </c>
      <c r="K102">
        <f t="shared" si="21"/>
        <v>5</v>
      </c>
      <c r="L102">
        <f t="shared" ref="L102:L103" si="37">K102*2</f>
        <v>10</v>
      </c>
      <c r="M102" s="83">
        <v>4</v>
      </c>
      <c r="N102">
        <f t="shared" si="22"/>
        <v>12</v>
      </c>
      <c r="O102">
        <f t="shared" si="23"/>
        <v>3</v>
      </c>
      <c r="P102">
        <f t="shared" si="24"/>
        <v>1.5</v>
      </c>
      <c r="Q102">
        <f t="shared" si="25"/>
        <v>5</v>
      </c>
      <c r="R102">
        <f t="shared" si="26"/>
        <v>2.5</v>
      </c>
      <c r="S102">
        <f t="shared" si="27"/>
        <v>2</v>
      </c>
      <c r="T102">
        <f t="shared" si="28"/>
        <v>1</v>
      </c>
      <c r="U102">
        <f t="shared" si="29"/>
        <v>2</v>
      </c>
      <c r="V102">
        <f t="shared" si="30"/>
        <v>1</v>
      </c>
      <c r="W102">
        <f t="shared" si="31"/>
        <v>38</v>
      </c>
    </row>
    <row r="103" spans="1:23" x14ac:dyDescent="0.35">
      <c r="A103" s="82" t="s">
        <v>620</v>
      </c>
      <c r="B103" s="83">
        <v>8</v>
      </c>
      <c r="C103" s="83">
        <v>4.1900000000000004</v>
      </c>
      <c r="D103" s="83">
        <v>4</v>
      </c>
      <c r="E103" s="87">
        <v>0.1</v>
      </c>
      <c r="F103" s="87">
        <v>0.25</v>
      </c>
      <c r="G103" s="87">
        <v>0.18</v>
      </c>
      <c r="H103" s="87">
        <v>0.1</v>
      </c>
      <c r="I103">
        <f t="shared" si="20"/>
        <v>5</v>
      </c>
      <c r="J103">
        <f t="shared" si="36"/>
        <v>10</v>
      </c>
      <c r="K103">
        <f t="shared" si="21"/>
        <v>5</v>
      </c>
      <c r="L103">
        <f t="shared" si="37"/>
        <v>10</v>
      </c>
      <c r="M103" s="83">
        <v>4</v>
      </c>
      <c r="N103">
        <f t="shared" si="22"/>
        <v>12</v>
      </c>
      <c r="O103">
        <f t="shared" si="23"/>
        <v>2</v>
      </c>
      <c r="P103">
        <f t="shared" si="24"/>
        <v>1</v>
      </c>
      <c r="Q103">
        <f t="shared" si="25"/>
        <v>4</v>
      </c>
      <c r="R103">
        <f t="shared" si="26"/>
        <v>2</v>
      </c>
      <c r="S103">
        <f t="shared" si="27"/>
        <v>3</v>
      </c>
      <c r="T103">
        <f t="shared" si="28"/>
        <v>1.5</v>
      </c>
      <c r="U103">
        <f t="shared" si="29"/>
        <v>4</v>
      </c>
      <c r="V103">
        <f t="shared" si="30"/>
        <v>2</v>
      </c>
      <c r="W103">
        <f t="shared" si="31"/>
        <v>38.5</v>
      </c>
    </row>
    <row r="104" spans="1:23" x14ac:dyDescent="0.35">
      <c r="A104" s="81" t="s">
        <v>355</v>
      </c>
      <c r="B104" s="83">
        <v>9.5</v>
      </c>
      <c r="C104" s="83">
        <v>8.1</v>
      </c>
      <c r="D104" s="83">
        <v>10</v>
      </c>
      <c r="E104" s="87">
        <v>0.4</v>
      </c>
      <c r="F104" s="87">
        <v>0.4</v>
      </c>
      <c r="G104" s="87">
        <v>0.14000000000000001</v>
      </c>
      <c r="H104" s="87">
        <v>7.0000000000000007E-2</v>
      </c>
      <c r="M104" s="86"/>
    </row>
    <row r="105" spans="1:23" x14ac:dyDescent="0.35">
      <c r="A105" s="82" t="s">
        <v>65</v>
      </c>
      <c r="B105" s="83">
        <v>4.5</v>
      </c>
      <c r="C105" s="83">
        <v>4.0999999999999996</v>
      </c>
      <c r="D105" s="83">
        <v>5</v>
      </c>
      <c r="E105" s="87">
        <v>0.2</v>
      </c>
      <c r="F105" s="87">
        <v>0.2</v>
      </c>
      <c r="G105" s="87">
        <v>0.06</v>
      </c>
      <c r="H105" s="87">
        <v>0.03</v>
      </c>
      <c r="I105">
        <f t="shared" si="20"/>
        <v>4</v>
      </c>
      <c r="J105">
        <f t="shared" ref="J105:J106" si="38">I105*2</f>
        <v>8</v>
      </c>
      <c r="K105">
        <f t="shared" si="21"/>
        <v>5</v>
      </c>
      <c r="L105">
        <f t="shared" ref="L105:L106" si="39">K105*2</f>
        <v>10</v>
      </c>
      <c r="M105" s="83">
        <v>5</v>
      </c>
      <c r="N105">
        <f t="shared" si="22"/>
        <v>15</v>
      </c>
      <c r="O105">
        <f t="shared" si="23"/>
        <v>3</v>
      </c>
      <c r="P105">
        <f t="shared" si="24"/>
        <v>1.5</v>
      </c>
      <c r="Q105">
        <f t="shared" si="25"/>
        <v>4</v>
      </c>
      <c r="R105">
        <f t="shared" si="26"/>
        <v>2</v>
      </c>
      <c r="S105">
        <f t="shared" si="27"/>
        <v>2</v>
      </c>
      <c r="T105">
        <f t="shared" si="28"/>
        <v>1</v>
      </c>
      <c r="U105">
        <f t="shared" si="29"/>
        <v>2</v>
      </c>
      <c r="V105">
        <f t="shared" si="30"/>
        <v>1</v>
      </c>
      <c r="W105">
        <f t="shared" si="31"/>
        <v>38.5</v>
      </c>
    </row>
    <row r="106" spans="1:23" x14ac:dyDescent="0.35">
      <c r="A106" s="82" t="s">
        <v>611</v>
      </c>
      <c r="B106" s="83">
        <v>5</v>
      </c>
      <c r="C106" s="83">
        <v>4</v>
      </c>
      <c r="D106" s="83">
        <v>5</v>
      </c>
      <c r="E106" s="87">
        <v>0.2</v>
      </c>
      <c r="F106" s="87">
        <v>0.2</v>
      </c>
      <c r="G106" s="87">
        <v>0.08</v>
      </c>
      <c r="H106" s="87">
        <v>0.04</v>
      </c>
      <c r="I106">
        <f t="shared" si="20"/>
        <v>4</v>
      </c>
      <c r="J106">
        <f t="shared" si="38"/>
        <v>8</v>
      </c>
      <c r="K106">
        <f t="shared" si="21"/>
        <v>4</v>
      </c>
      <c r="L106">
        <f t="shared" si="39"/>
        <v>8</v>
      </c>
      <c r="M106" s="83">
        <v>5</v>
      </c>
      <c r="N106">
        <f t="shared" si="22"/>
        <v>15</v>
      </c>
      <c r="O106">
        <f t="shared" si="23"/>
        <v>3</v>
      </c>
      <c r="P106">
        <f t="shared" si="24"/>
        <v>1.5</v>
      </c>
      <c r="Q106">
        <f t="shared" si="25"/>
        <v>4</v>
      </c>
      <c r="R106">
        <f t="shared" si="26"/>
        <v>2</v>
      </c>
      <c r="S106">
        <f t="shared" si="27"/>
        <v>2</v>
      </c>
      <c r="T106">
        <f t="shared" si="28"/>
        <v>1</v>
      </c>
      <c r="U106">
        <f t="shared" si="29"/>
        <v>2</v>
      </c>
      <c r="V106">
        <f t="shared" si="30"/>
        <v>1</v>
      </c>
      <c r="W106">
        <f t="shared" si="31"/>
        <v>36.5</v>
      </c>
    </row>
    <row r="107" spans="1:23" x14ac:dyDescent="0.35">
      <c r="A107" s="81" t="s">
        <v>357</v>
      </c>
      <c r="B107" s="83"/>
      <c r="C107" s="83">
        <v>3.8</v>
      </c>
      <c r="D107" s="83">
        <v>3</v>
      </c>
      <c r="E107" s="87">
        <v>0.2</v>
      </c>
      <c r="F107" s="87">
        <v>0.1</v>
      </c>
      <c r="G107" s="87">
        <v>0.35</v>
      </c>
      <c r="H107" s="87">
        <v>0.15</v>
      </c>
      <c r="M107" s="86"/>
    </row>
    <row r="108" spans="1:23" x14ac:dyDescent="0.35">
      <c r="A108" s="82" t="s">
        <v>73</v>
      </c>
      <c r="B108" s="83"/>
      <c r="C108" s="83">
        <v>3.8</v>
      </c>
      <c r="D108" s="83">
        <v>3</v>
      </c>
      <c r="E108" s="87">
        <v>0.2</v>
      </c>
      <c r="F108" s="87">
        <v>0.1</v>
      </c>
      <c r="G108" s="87">
        <v>0.35</v>
      </c>
      <c r="H108" s="87">
        <v>0.15</v>
      </c>
      <c r="I108">
        <f t="shared" si="20"/>
        <v>1</v>
      </c>
      <c r="J108">
        <f>I108*2</f>
        <v>2</v>
      </c>
      <c r="K108">
        <f t="shared" si="21"/>
        <v>3</v>
      </c>
      <c r="L108">
        <f>K108*2</f>
        <v>6</v>
      </c>
      <c r="M108" s="83">
        <v>3</v>
      </c>
      <c r="N108">
        <f t="shared" si="22"/>
        <v>9</v>
      </c>
      <c r="O108">
        <f t="shared" si="23"/>
        <v>3</v>
      </c>
      <c r="P108">
        <f t="shared" si="24"/>
        <v>1.5</v>
      </c>
      <c r="Q108">
        <f t="shared" si="25"/>
        <v>3</v>
      </c>
      <c r="R108">
        <f t="shared" si="26"/>
        <v>1.5</v>
      </c>
      <c r="S108">
        <f t="shared" si="27"/>
        <v>4</v>
      </c>
      <c r="T108">
        <f t="shared" si="28"/>
        <v>2</v>
      </c>
      <c r="U108">
        <f t="shared" si="29"/>
        <v>4</v>
      </c>
      <c r="V108">
        <f t="shared" si="30"/>
        <v>2</v>
      </c>
      <c r="W108">
        <f t="shared" si="31"/>
        <v>24</v>
      </c>
    </row>
    <row r="109" spans="1:23" x14ac:dyDescent="0.35">
      <c r="A109" s="30" t="s">
        <v>634</v>
      </c>
      <c r="B109" s="83">
        <v>2</v>
      </c>
      <c r="C109" s="83">
        <v>7.3100000000000005</v>
      </c>
      <c r="D109" s="83">
        <v>5</v>
      </c>
      <c r="E109" s="87">
        <v>0.32</v>
      </c>
      <c r="F109" s="87">
        <v>0.08</v>
      </c>
      <c r="G109" s="87">
        <v>0.28000000000000003</v>
      </c>
      <c r="H109" s="87">
        <v>0.02</v>
      </c>
      <c r="M109" s="85"/>
    </row>
    <row r="110" spans="1:23" x14ac:dyDescent="0.35">
      <c r="A110" s="81" t="s">
        <v>638</v>
      </c>
      <c r="B110" s="83">
        <v>2</v>
      </c>
      <c r="C110" s="83">
        <v>3.71</v>
      </c>
      <c r="D110" s="83">
        <v>2</v>
      </c>
      <c r="E110" s="87">
        <v>0.12</v>
      </c>
      <c r="F110" s="87">
        <v>0.03</v>
      </c>
      <c r="G110" s="87">
        <v>0.26</v>
      </c>
      <c r="H110" s="87">
        <v>0.01</v>
      </c>
      <c r="M110" s="86"/>
    </row>
    <row r="111" spans="1:23" x14ac:dyDescent="0.35">
      <c r="A111" s="82" t="s">
        <v>614</v>
      </c>
      <c r="B111" s="83">
        <v>2</v>
      </c>
      <c r="C111" s="83">
        <v>3.71</v>
      </c>
      <c r="D111" s="83">
        <v>2</v>
      </c>
      <c r="E111" s="87">
        <v>0.12</v>
      </c>
      <c r="F111" s="87">
        <v>0.03</v>
      </c>
      <c r="G111" s="87">
        <v>0.26</v>
      </c>
      <c r="H111" s="87">
        <v>0.01</v>
      </c>
      <c r="I111">
        <f t="shared" si="20"/>
        <v>2</v>
      </c>
      <c r="J111">
        <f>I111*2</f>
        <v>4</v>
      </c>
      <c r="K111">
        <f t="shared" si="21"/>
        <v>3</v>
      </c>
      <c r="L111">
        <f>K111*2</f>
        <v>6</v>
      </c>
      <c r="M111" s="83">
        <v>2</v>
      </c>
      <c r="N111">
        <f t="shared" si="22"/>
        <v>6</v>
      </c>
      <c r="O111">
        <f t="shared" si="23"/>
        <v>2</v>
      </c>
      <c r="P111">
        <f t="shared" si="24"/>
        <v>1</v>
      </c>
      <c r="Q111">
        <f t="shared" si="25"/>
        <v>1</v>
      </c>
      <c r="R111">
        <f t="shared" si="26"/>
        <v>0.5</v>
      </c>
      <c r="S111">
        <f t="shared" si="27"/>
        <v>4</v>
      </c>
      <c r="T111">
        <f t="shared" si="28"/>
        <v>2</v>
      </c>
      <c r="U111">
        <f t="shared" si="29"/>
        <v>1</v>
      </c>
      <c r="V111">
        <f t="shared" si="30"/>
        <v>0.5</v>
      </c>
      <c r="W111">
        <f t="shared" si="31"/>
        <v>20</v>
      </c>
    </row>
    <row r="112" spans="1:23" x14ac:dyDescent="0.35">
      <c r="A112" s="81" t="s">
        <v>642</v>
      </c>
      <c r="B112" s="83"/>
      <c r="C112" s="83">
        <v>3.6</v>
      </c>
      <c r="D112" s="83">
        <v>3</v>
      </c>
      <c r="E112" s="87">
        <v>0.2</v>
      </c>
      <c r="F112" s="87">
        <v>0.05</v>
      </c>
      <c r="G112" s="87">
        <v>0.02</v>
      </c>
      <c r="H112" s="87">
        <v>0.01</v>
      </c>
      <c r="M112" s="86"/>
    </row>
    <row r="113" spans="1:23" x14ac:dyDescent="0.35">
      <c r="A113" s="82" t="s">
        <v>614</v>
      </c>
      <c r="B113" s="83"/>
      <c r="C113" s="83">
        <v>3.6</v>
      </c>
      <c r="D113" s="83">
        <v>3</v>
      </c>
      <c r="E113" s="87">
        <v>0.2</v>
      </c>
      <c r="F113" s="87">
        <v>0.05</v>
      </c>
      <c r="G113" s="87">
        <v>0.02</v>
      </c>
      <c r="H113" s="87">
        <v>0.01</v>
      </c>
      <c r="I113">
        <f t="shared" si="20"/>
        <v>1</v>
      </c>
      <c r="J113">
        <f>I113*2</f>
        <v>2</v>
      </c>
      <c r="K113">
        <f t="shared" si="21"/>
        <v>2</v>
      </c>
      <c r="L113">
        <f>K113*2</f>
        <v>4</v>
      </c>
      <c r="M113" s="83">
        <v>3</v>
      </c>
      <c r="N113">
        <f t="shared" si="22"/>
        <v>9</v>
      </c>
      <c r="O113">
        <f t="shared" si="23"/>
        <v>3</v>
      </c>
      <c r="P113">
        <f t="shared" si="24"/>
        <v>1.5</v>
      </c>
      <c r="Q113">
        <f t="shared" si="25"/>
        <v>2</v>
      </c>
      <c r="R113">
        <f t="shared" si="26"/>
        <v>1</v>
      </c>
      <c r="S113">
        <f t="shared" si="27"/>
        <v>1</v>
      </c>
      <c r="T113">
        <f t="shared" si="28"/>
        <v>0.5</v>
      </c>
      <c r="U113">
        <f t="shared" si="29"/>
        <v>1</v>
      </c>
      <c r="V113">
        <f t="shared" si="30"/>
        <v>0.5</v>
      </c>
      <c r="W113">
        <f t="shared" si="31"/>
        <v>18.5</v>
      </c>
    </row>
    <row r="114" spans="1:23" x14ac:dyDescent="0.35">
      <c r="A114" s="30" t="s">
        <v>647</v>
      </c>
      <c r="B114" s="83">
        <v>4.5</v>
      </c>
      <c r="C114" s="83">
        <v>24.68</v>
      </c>
      <c r="D114" s="83">
        <v>6</v>
      </c>
      <c r="E114" s="87">
        <v>1</v>
      </c>
      <c r="F114" s="87">
        <v>0.40099999999999997</v>
      </c>
      <c r="G114" s="87">
        <v>1.075</v>
      </c>
      <c r="H114" s="87">
        <v>0.621</v>
      </c>
      <c r="M114" s="85"/>
    </row>
    <row r="115" spans="1:23" x14ac:dyDescent="0.35">
      <c r="A115" s="81" t="s">
        <v>648</v>
      </c>
      <c r="B115" s="83"/>
      <c r="C115" s="83">
        <v>3.1</v>
      </c>
      <c r="D115" s="83">
        <v>0</v>
      </c>
      <c r="E115" s="87">
        <v>0.08</v>
      </c>
      <c r="G115" s="87">
        <v>0.02</v>
      </c>
      <c r="M115" s="86"/>
    </row>
    <row r="116" spans="1:23" x14ac:dyDescent="0.35">
      <c r="A116" s="82" t="s">
        <v>614</v>
      </c>
      <c r="B116" s="83"/>
      <c r="C116" s="83">
        <v>3.1</v>
      </c>
      <c r="D116" s="83">
        <v>0</v>
      </c>
      <c r="E116" s="87">
        <v>0.08</v>
      </c>
      <c r="G116" s="87">
        <v>0.02</v>
      </c>
      <c r="I116">
        <f t="shared" si="20"/>
        <v>1</v>
      </c>
      <c r="J116">
        <f>I116*2</f>
        <v>2</v>
      </c>
      <c r="K116">
        <f t="shared" si="21"/>
        <v>1</v>
      </c>
      <c r="L116">
        <f>K116*2</f>
        <v>2</v>
      </c>
      <c r="M116" s="83">
        <v>0</v>
      </c>
      <c r="N116">
        <f t="shared" si="22"/>
        <v>0</v>
      </c>
      <c r="O116">
        <f t="shared" si="23"/>
        <v>1</v>
      </c>
      <c r="P116">
        <f t="shared" si="24"/>
        <v>0.5</v>
      </c>
      <c r="Q116">
        <f t="shared" si="25"/>
        <v>1</v>
      </c>
      <c r="R116">
        <f t="shared" si="26"/>
        <v>0.5</v>
      </c>
      <c r="S116">
        <f t="shared" si="27"/>
        <v>1</v>
      </c>
      <c r="T116">
        <f t="shared" si="28"/>
        <v>0.5</v>
      </c>
      <c r="U116">
        <f t="shared" si="29"/>
        <v>1</v>
      </c>
      <c r="V116">
        <f t="shared" si="30"/>
        <v>0.5</v>
      </c>
      <c r="W116">
        <f t="shared" si="31"/>
        <v>6</v>
      </c>
    </row>
    <row r="117" spans="1:23" x14ac:dyDescent="0.35">
      <c r="A117" s="81" t="s">
        <v>649</v>
      </c>
      <c r="B117" s="83"/>
      <c r="C117" s="83">
        <v>3.94</v>
      </c>
      <c r="D117" s="83">
        <v>0</v>
      </c>
      <c r="E117" s="87">
        <v>0.16</v>
      </c>
      <c r="F117" s="87">
        <v>1E-3</v>
      </c>
      <c r="G117" s="87">
        <v>0.435</v>
      </c>
      <c r="H117" s="87">
        <v>1E-3</v>
      </c>
      <c r="M117" s="86"/>
    </row>
    <row r="118" spans="1:23" x14ac:dyDescent="0.35">
      <c r="A118" s="82" t="s">
        <v>614</v>
      </c>
      <c r="B118" s="83"/>
      <c r="C118" s="83">
        <v>3.94</v>
      </c>
      <c r="D118" s="83">
        <v>0</v>
      </c>
      <c r="E118" s="87">
        <v>0.16</v>
      </c>
      <c r="F118" s="87">
        <v>1E-3</v>
      </c>
      <c r="G118" s="87">
        <v>0.435</v>
      </c>
      <c r="H118" s="87">
        <v>1E-3</v>
      </c>
      <c r="I118">
        <f t="shared" si="20"/>
        <v>1</v>
      </c>
      <c r="J118">
        <f>I118*2</f>
        <v>2</v>
      </c>
      <c r="K118">
        <f t="shared" si="21"/>
        <v>4</v>
      </c>
      <c r="L118">
        <f>K118*2</f>
        <v>8</v>
      </c>
      <c r="M118" s="83">
        <v>0</v>
      </c>
      <c r="N118">
        <f t="shared" si="22"/>
        <v>0</v>
      </c>
      <c r="O118">
        <f t="shared" si="23"/>
        <v>2</v>
      </c>
      <c r="P118">
        <f t="shared" si="24"/>
        <v>1</v>
      </c>
      <c r="Q118">
        <f t="shared" si="25"/>
        <v>1</v>
      </c>
      <c r="R118">
        <f t="shared" si="26"/>
        <v>0.5</v>
      </c>
      <c r="S118">
        <f t="shared" si="27"/>
        <v>4</v>
      </c>
      <c r="T118">
        <f t="shared" si="28"/>
        <v>2</v>
      </c>
      <c r="U118">
        <f t="shared" si="29"/>
        <v>1</v>
      </c>
      <c r="V118">
        <f t="shared" si="30"/>
        <v>0.5</v>
      </c>
      <c r="W118">
        <f t="shared" si="31"/>
        <v>14</v>
      </c>
    </row>
    <row r="119" spans="1:23" x14ac:dyDescent="0.35">
      <c r="A119" s="81" t="s">
        <v>651</v>
      </c>
      <c r="B119" s="83"/>
      <c r="C119" s="83">
        <v>3.44</v>
      </c>
      <c r="D119" s="83">
        <v>2</v>
      </c>
      <c r="E119" s="87">
        <v>0.1</v>
      </c>
      <c r="F119" s="87">
        <v>0.15</v>
      </c>
      <c r="G119" s="87">
        <v>0.01</v>
      </c>
      <c r="H119" s="87">
        <v>0.01</v>
      </c>
      <c r="M119" s="86"/>
    </row>
    <row r="120" spans="1:23" x14ac:dyDescent="0.35">
      <c r="A120" s="82" t="s">
        <v>614</v>
      </c>
      <c r="B120" s="83"/>
      <c r="C120" s="83">
        <v>3.44</v>
      </c>
      <c r="D120" s="83">
        <v>2</v>
      </c>
      <c r="E120" s="87">
        <v>0.1</v>
      </c>
      <c r="F120" s="87">
        <v>0.15</v>
      </c>
      <c r="G120" s="87">
        <v>0.01</v>
      </c>
      <c r="H120" s="87">
        <v>0.01</v>
      </c>
      <c r="I120">
        <f t="shared" si="20"/>
        <v>1</v>
      </c>
      <c r="J120">
        <f>I120*2</f>
        <v>2</v>
      </c>
      <c r="K120">
        <f t="shared" si="21"/>
        <v>2</v>
      </c>
      <c r="L120">
        <f>K120*2</f>
        <v>4</v>
      </c>
      <c r="M120" s="83">
        <v>2</v>
      </c>
      <c r="N120">
        <f t="shared" si="22"/>
        <v>6</v>
      </c>
      <c r="O120">
        <f t="shared" si="23"/>
        <v>2</v>
      </c>
      <c r="P120">
        <f t="shared" si="24"/>
        <v>1</v>
      </c>
      <c r="Q120">
        <f t="shared" si="25"/>
        <v>3</v>
      </c>
      <c r="R120">
        <f t="shared" si="26"/>
        <v>1.5</v>
      </c>
      <c r="S120">
        <f t="shared" si="27"/>
        <v>1</v>
      </c>
      <c r="T120">
        <f t="shared" si="28"/>
        <v>0.5</v>
      </c>
      <c r="U120">
        <f t="shared" si="29"/>
        <v>1</v>
      </c>
      <c r="V120">
        <f t="shared" si="30"/>
        <v>0.5</v>
      </c>
      <c r="W120">
        <f t="shared" si="31"/>
        <v>15.5</v>
      </c>
    </row>
    <row r="121" spans="1:23" x14ac:dyDescent="0.35">
      <c r="A121" s="81" t="s">
        <v>652</v>
      </c>
      <c r="B121" s="83">
        <v>1.5</v>
      </c>
      <c r="C121" s="83">
        <v>3.1</v>
      </c>
      <c r="D121" s="83">
        <v>2</v>
      </c>
      <c r="E121" s="87">
        <v>0.25</v>
      </c>
      <c r="F121" s="87">
        <v>0.1</v>
      </c>
      <c r="G121" s="87">
        <v>0.2</v>
      </c>
      <c r="H121" s="87">
        <v>0.6</v>
      </c>
      <c r="M121" s="86"/>
    </row>
    <row r="122" spans="1:23" x14ac:dyDescent="0.35">
      <c r="A122" s="82" t="s">
        <v>614</v>
      </c>
      <c r="B122" s="83">
        <v>1.5</v>
      </c>
      <c r="C122" s="83">
        <v>3.1</v>
      </c>
      <c r="D122" s="83">
        <v>2</v>
      </c>
      <c r="E122" s="87">
        <v>0.25</v>
      </c>
      <c r="F122" s="87">
        <v>0.1</v>
      </c>
      <c r="G122" s="87">
        <v>0.2</v>
      </c>
      <c r="H122" s="87">
        <v>0.6</v>
      </c>
      <c r="I122">
        <f t="shared" si="20"/>
        <v>2</v>
      </c>
      <c r="J122">
        <f>I122*2</f>
        <v>4</v>
      </c>
      <c r="K122">
        <f t="shared" si="21"/>
        <v>1</v>
      </c>
      <c r="L122">
        <f>K122*2</f>
        <v>2</v>
      </c>
      <c r="M122" s="83">
        <v>2</v>
      </c>
      <c r="N122">
        <f t="shared" si="22"/>
        <v>6</v>
      </c>
      <c r="O122">
        <f t="shared" si="23"/>
        <v>3</v>
      </c>
      <c r="P122">
        <f t="shared" si="24"/>
        <v>1.5</v>
      </c>
      <c r="Q122">
        <f t="shared" si="25"/>
        <v>3</v>
      </c>
      <c r="R122">
        <f t="shared" si="26"/>
        <v>1.5</v>
      </c>
      <c r="S122">
        <f t="shared" si="27"/>
        <v>3</v>
      </c>
      <c r="T122">
        <f t="shared" si="28"/>
        <v>1.5</v>
      </c>
      <c r="U122">
        <f t="shared" si="29"/>
        <v>5</v>
      </c>
      <c r="V122">
        <f t="shared" si="30"/>
        <v>2.5</v>
      </c>
      <c r="W122">
        <f t="shared" si="31"/>
        <v>19</v>
      </c>
    </row>
    <row r="123" spans="1:23" x14ac:dyDescent="0.35">
      <c r="A123" s="81" t="s">
        <v>655</v>
      </c>
      <c r="B123" s="83"/>
      <c r="C123" s="83">
        <v>7.8</v>
      </c>
      <c r="D123" s="83">
        <v>2</v>
      </c>
      <c r="E123" s="87">
        <v>0.4</v>
      </c>
      <c r="F123" s="87">
        <v>0.1</v>
      </c>
      <c r="G123" s="87">
        <v>0.4</v>
      </c>
      <c r="M123" s="86"/>
    </row>
    <row r="124" spans="1:23" x14ac:dyDescent="0.35">
      <c r="A124" s="82" t="s">
        <v>62</v>
      </c>
      <c r="B124" s="83"/>
      <c r="C124" s="83">
        <v>3.9</v>
      </c>
      <c r="D124" s="83">
        <v>1</v>
      </c>
      <c r="E124" s="87">
        <v>0.2</v>
      </c>
      <c r="F124" s="87">
        <v>0.05</v>
      </c>
      <c r="G124" s="87">
        <v>0.2</v>
      </c>
      <c r="I124">
        <f t="shared" si="20"/>
        <v>1</v>
      </c>
      <c r="J124">
        <f t="shared" ref="J124:J125" si="40">I124*2</f>
        <v>2</v>
      </c>
      <c r="K124">
        <f t="shared" si="21"/>
        <v>4</v>
      </c>
      <c r="L124">
        <f t="shared" ref="L124:L125" si="41">K124*2</f>
        <v>8</v>
      </c>
      <c r="M124" s="83">
        <v>1</v>
      </c>
      <c r="N124">
        <f t="shared" si="22"/>
        <v>3</v>
      </c>
      <c r="O124">
        <f t="shared" si="23"/>
        <v>3</v>
      </c>
      <c r="P124">
        <f t="shared" si="24"/>
        <v>1.5</v>
      </c>
      <c r="Q124">
        <f t="shared" si="25"/>
        <v>2</v>
      </c>
      <c r="R124">
        <f t="shared" si="26"/>
        <v>1</v>
      </c>
      <c r="S124">
        <f t="shared" si="27"/>
        <v>3</v>
      </c>
      <c r="T124">
        <f t="shared" si="28"/>
        <v>1.5</v>
      </c>
      <c r="U124">
        <f t="shared" si="29"/>
        <v>1</v>
      </c>
      <c r="V124">
        <f t="shared" si="30"/>
        <v>0.5</v>
      </c>
      <c r="W124">
        <f t="shared" si="31"/>
        <v>17.5</v>
      </c>
    </row>
    <row r="125" spans="1:23" x14ac:dyDescent="0.35">
      <c r="A125" s="82" t="s">
        <v>614</v>
      </c>
      <c r="B125" s="83"/>
      <c r="C125" s="83">
        <v>3.9</v>
      </c>
      <c r="D125" s="83">
        <v>1</v>
      </c>
      <c r="E125" s="87">
        <v>0.2</v>
      </c>
      <c r="F125" s="87">
        <v>0.05</v>
      </c>
      <c r="G125" s="87">
        <v>0.2</v>
      </c>
      <c r="I125">
        <f t="shared" si="20"/>
        <v>1</v>
      </c>
      <c r="J125">
        <f t="shared" si="40"/>
        <v>2</v>
      </c>
      <c r="K125">
        <f t="shared" si="21"/>
        <v>4</v>
      </c>
      <c r="L125">
        <f t="shared" si="41"/>
        <v>8</v>
      </c>
      <c r="M125" s="83">
        <v>1</v>
      </c>
      <c r="N125">
        <f t="shared" si="22"/>
        <v>3</v>
      </c>
      <c r="O125">
        <f t="shared" si="23"/>
        <v>3</v>
      </c>
      <c r="P125">
        <f t="shared" si="24"/>
        <v>1.5</v>
      </c>
      <c r="Q125">
        <f t="shared" si="25"/>
        <v>2</v>
      </c>
      <c r="R125">
        <f t="shared" si="26"/>
        <v>1</v>
      </c>
      <c r="S125">
        <f t="shared" si="27"/>
        <v>3</v>
      </c>
      <c r="T125">
        <f t="shared" si="28"/>
        <v>1.5</v>
      </c>
      <c r="U125">
        <f t="shared" si="29"/>
        <v>1</v>
      </c>
      <c r="V125">
        <f t="shared" si="30"/>
        <v>0.5</v>
      </c>
      <c r="W125">
        <f t="shared" si="31"/>
        <v>17.5</v>
      </c>
    </row>
    <row r="126" spans="1:23" x14ac:dyDescent="0.35">
      <c r="A126" s="81" t="s">
        <v>658</v>
      </c>
      <c r="B126" s="83">
        <v>3</v>
      </c>
      <c r="C126" s="83">
        <v>3.3</v>
      </c>
      <c r="D126" s="83">
        <v>0</v>
      </c>
      <c r="E126" s="87">
        <v>0.01</v>
      </c>
      <c r="F126" s="87">
        <v>0.05</v>
      </c>
      <c r="G126" s="87">
        <v>0.01</v>
      </c>
      <c r="H126" s="87">
        <v>0.01</v>
      </c>
      <c r="M126" s="86"/>
    </row>
    <row r="127" spans="1:23" x14ac:dyDescent="0.35">
      <c r="A127" s="82" t="s">
        <v>62</v>
      </c>
      <c r="B127" s="83">
        <v>3</v>
      </c>
      <c r="C127" s="83">
        <v>3.3</v>
      </c>
      <c r="D127" s="83">
        <v>0</v>
      </c>
      <c r="E127" s="87">
        <v>0.01</v>
      </c>
      <c r="F127" s="87">
        <v>0.05</v>
      </c>
      <c r="G127" s="87">
        <v>0.01</v>
      </c>
      <c r="H127" s="87">
        <v>0.01</v>
      </c>
      <c r="I127">
        <f t="shared" si="20"/>
        <v>3</v>
      </c>
      <c r="J127">
        <f>I127*2</f>
        <v>6</v>
      </c>
      <c r="K127">
        <f t="shared" si="21"/>
        <v>2</v>
      </c>
      <c r="L127">
        <f>K127*2</f>
        <v>4</v>
      </c>
      <c r="M127" s="83">
        <v>0</v>
      </c>
      <c r="N127">
        <f t="shared" si="22"/>
        <v>0</v>
      </c>
      <c r="O127">
        <f t="shared" si="23"/>
        <v>1</v>
      </c>
      <c r="P127">
        <f t="shared" si="24"/>
        <v>0.5</v>
      </c>
      <c r="Q127">
        <f t="shared" si="25"/>
        <v>2</v>
      </c>
      <c r="R127">
        <f t="shared" si="26"/>
        <v>1</v>
      </c>
      <c r="S127">
        <f t="shared" si="27"/>
        <v>1</v>
      </c>
      <c r="T127">
        <f t="shared" si="28"/>
        <v>0.5</v>
      </c>
      <c r="U127">
        <f t="shared" si="29"/>
        <v>1</v>
      </c>
      <c r="V127">
        <f t="shared" si="30"/>
        <v>0.5</v>
      </c>
      <c r="W127">
        <f t="shared" si="31"/>
        <v>12.5</v>
      </c>
    </row>
    <row r="128" spans="1:23" x14ac:dyDescent="0.35">
      <c r="A128" s="30" t="s">
        <v>564</v>
      </c>
      <c r="B128" s="83">
        <v>14.5</v>
      </c>
      <c r="C128" s="83">
        <v>10.68</v>
      </c>
      <c r="D128" s="83">
        <v>3</v>
      </c>
      <c r="E128" s="87">
        <v>0.52</v>
      </c>
      <c r="F128" s="87">
        <v>0.39999999999999997</v>
      </c>
      <c r="G128" s="87">
        <v>0.03</v>
      </c>
      <c r="H128" s="87">
        <v>0.03</v>
      </c>
      <c r="M128" s="85"/>
    </row>
    <row r="129" spans="1:23" x14ac:dyDescent="0.35">
      <c r="A129" s="81" t="s">
        <v>565</v>
      </c>
      <c r="B129" s="83">
        <v>5</v>
      </c>
      <c r="C129" s="83">
        <v>3.48</v>
      </c>
      <c r="D129" s="83">
        <v>0</v>
      </c>
      <c r="E129" s="87">
        <v>0.2</v>
      </c>
      <c r="F129" s="87">
        <v>0.1</v>
      </c>
      <c r="G129" s="87">
        <v>0.01</v>
      </c>
      <c r="H129" s="87">
        <v>0.01</v>
      </c>
      <c r="M129" s="86"/>
    </row>
    <row r="130" spans="1:23" x14ac:dyDescent="0.35">
      <c r="A130" s="82" t="s">
        <v>610</v>
      </c>
      <c r="B130" s="83">
        <v>5</v>
      </c>
      <c r="C130" s="83">
        <v>3.48</v>
      </c>
      <c r="D130" s="83">
        <v>0</v>
      </c>
      <c r="E130" s="87">
        <v>0.2</v>
      </c>
      <c r="F130" s="87">
        <v>0.1</v>
      </c>
      <c r="G130" s="87">
        <v>0.01</v>
      </c>
      <c r="H130" s="87">
        <v>0.01</v>
      </c>
      <c r="I130">
        <f t="shared" si="20"/>
        <v>4</v>
      </c>
      <c r="J130">
        <f>I130*2</f>
        <v>8</v>
      </c>
      <c r="K130">
        <f t="shared" si="21"/>
        <v>2</v>
      </c>
      <c r="L130">
        <f>K130*2</f>
        <v>4</v>
      </c>
      <c r="M130" s="83">
        <v>0</v>
      </c>
      <c r="N130">
        <f t="shared" si="22"/>
        <v>0</v>
      </c>
      <c r="O130">
        <f t="shared" si="23"/>
        <v>3</v>
      </c>
      <c r="P130">
        <f t="shared" si="24"/>
        <v>1.5</v>
      </c>
      <c r="Q130">
        <f t="shared" si="25"/>
        <v>3</v>
      </c>
      <c r="R130">
        <f t="shared" si="26"/>
        <v>1.5</v>
      </c>
      <c r="S130">
        <f t="shared" si="27"/>
        <v>1</v>
      </c>
      <c r="T130">
        <f t="shared" si="28"/>
        <v>0.5</v>
      </c>
      <c r="U130">
        <f t="shared" si="29"/>
        <v>1</v>
      </c>
      <c r="V130">
        <f t="shared" si="30"/>
        <v>0.5</v>
      </c>
      <c r="W130">
        <f t="shared" si="31"/>
        <v>16</v>
      </c>
    </row>
    <row r="131" spans="1:23" x14ac:dyDescent="0.35">
      <c r="A131" s="81" t="s">
        <v>566</v>
      </c>
      <c r="B131" s="83">
        <v>8</v>
      </c>
      <c r="C131" s="83">
        <v>3.8</v>
      </c>
      <c r="D131" s="83">
        <v>3</v>
      </c>
      <c r="E131" s="87">
        <v>0.25</v>
      </c>
      <c r="F131" s="87">
        <v>0.25</v>
      </c>
      <c r="G131" s="87">
        <v>0.01</v>
      </c>
      <c r="H131" s="87">
        <v>0.01</v>
      </c>
      <c r="M131" s="86"/>
    </row>
    <row r="132" spans="1:23" x14ac:dyDescent="0.35">
      <c r="A132" s="82" t="s">
        <v>611</v>
      </c>
      <c r="B132" s="83">
        <v>8</v>
      </c>
      <c r="C132" s="83">
        <v>3.8</v>
      </c>
      <c r="D132" s="83">
        <v>3</v>
      </c>
      <c r="E132" s="87">
        <v>0.25</v>
      </c>
      <c r="F132" s="87">
        <v>0.25</v>
      </c>
      <c r="G132" s="87">
        <v>0.01</v>
      </c>
      <c r="H132" s="87">
        <v>0.01</v>
      </c>
      <c r="I132">
        <f t="shared" si="20"/>
        <v>5</v>
      </c>
      <c r="J132">
        <f>I132*2</f>
        <v>10</v>
      </c>
      <c r="K132">
        <f t="shared" si="21"/>
        <v>3</v>
      </c>
      <c r="L132">
        <f>K132*2</f>
        <v>6</v>
      </c>
      <c r="M132" s="83">
        <v>3</v>
      </c>
      <c r="N132">
        <f t="shared" si="22"/>
        <v>9</v>
      </c>
      <c r="O132">
        <f t="shared" si="23"/>
        <v>3</v>
      </c>
      <c r="P132">
        <f t="shared" si="24"/>
        <v>1.5</v>
      </c>
      <c r="Q132">
        <f t="shared" si="25"/>
        <v>4</v>
      </c>
      <c r="R132">
        <f t="shared" si="26"/>
        <v>2</v>
      </c>
      <c r="S132">
        <f t="shared" si="27"/>
        <v>1</v>
      </c>
      <c r="T132">
        <f t="shared" si="28"/>
        <v>0.5</v>
      </c>
      <c r="U132">
        <f t="shared" si="29"/>
        <v>1</v>
      </c>
      <c r="V132">
        <f t="shared" si="30"/>
        <v>0.5</v>
      </c>
      <c r="W132">
        <f t="shared" si="31"/>
        <v>29.5</v>
      </c>
    </row>
    <row r="133" spans="1:23" x14ac:dyDescent="0.35">
      <c r="A133" s="81" t="s">
        <v>567</v>
      </c>
      <c r="B133" s="83">
        <v>1.5</v>
      </c>
      <c r="C133" s="83">
        <v>3.4</v>
      </c>
      <c r="D133" s="83">
        <v>0</v>
      </c>
      <c r="E133" s="87">
        <v>7.0000000000000007E-2</v>
      </c>
      <c r="F133" s="87">
        <v>0.05</v>
      </c>
      <c r="G133" s="87">
        <v>0.01</v>
      </c>
      <c r="H133" s="87">
        <v>0.01</v>
      </c>
      <c r="M133" s="86"/>
    </row>
    <row r="134" spans="1:23" x14ac:dyDescent="0.35">
      <c r="A134" s="82" t="s">
        <v>619</v>
      </c>
      <c r="B134" s="83">
        <v>1.5</v>
      </c>
      <c r="C134" s="83">
        <v>3.4</v>
      </c>
      <c r="D134" s="83">
        <v>0</v>
      </c>
      <c r="E134" s="87">
        <v>7.0000000000000007E-2</v>
      </c>
      <c r="F134" s="87">
        <v>0.05</v>
      </c>
      <c r="G134" s="87">
        <v>0.01</v>
      </c>
      <c r="H134" s="87">
        <v>0.01</v>
      </c>
      <c r="I134">
        <f t="shared" si="20"/>
        <v>2</v>
      </c>
      <c r="J134">
        <f>I134*2</f>
        <v>4</v>
      </c>
      <c r="K134">
        <f t="shared" si="21"/>
        <v>2</v>
      </c>
      <c r="L134">
        <f>K134*2</f>
        <v>4</v>
      </c>
      <c r="M134" s="83">
        <v>0</v>
      </c>
      <c r="N134">
        <f t="shared" si="22"/>
        <v>0</v>
      </c>
      <c r="O134">
        <f t="shared" si="23"/>
        <v>1</v>
      </c>
      <c r="P134">
        <f t="shared" si="24"/>
        <v>0.5</v>
      </c>
      <c r="Q134">
        <f t="shared" si="25"/>
        <v>2</v>
      </c>
      <c r="R134">
        <f t="shared" si="26"/>
        <v>1</v>
      </c>
      <c r="S134">
        <f t="shared" si="27"/>
        <v>1</v>
      </c>
      <c r="T134">
        <f t="shared" si="28"/>
        <v>0.5</v>
      </c>
      <c r="U134">
        <f t="shared" si="29"/>
        <v>1</v>
      </c>
      <c r="V134">
        <f t="shared" si="30"/>
        <v>0.5</v>
      </c>
      <c r="W134">
        <f t="shared" si="31"/>
        <v>10.5</v>
      </c>
    </row>
    <row r="135" spans="1:23" x14ac:dyDescent="0.35">
      <c r="A135" s="30" t="s">
        <v>381</v>
      </c>
      <c r="B135" s="83">
        <v>19.600000000000001</v>
      </c>
      <c r="C135" s="83">
        <v>12.18</v>
      </c>
      <c r="D135" s="83">
        <v>11</v>
      </c>
      <c r="E135" s="87">
        <v>0.85</v>
      </c>
      <c r="F135" s="87">
        <v>0.7</v>
      </c>
      <c r="G135" s="87">
        <v>0.83000000000000007</v>
      </c>
      <c r="H135" s="87">
        <v>0.25</v>
      </c>
      <c r="M135" s="85"/>
    </row>
    <row r="136" spans="1:23" x14ac:dyDescent="0.35">
      <c r="A136" s="81" t="s">
        <v>382</v>
      </c>
      <c r="B136" s="83">
        <v>4.5999999999999996</v>
      </c>
      <c r="C136" s="83">
        <v>4.05</v>
      </c>
      <c r="D136" s="83">
        <v>4</v>
      </c>
      <c r="E136" s="87">
        <v>0.15</v>
      </c>
      <c r="F136" s="87">
        <v>0.15</v>
      </c>
      <c r="G136" s="87">
        <v>0.3</v>
      </c>
      <c r="H136" s="87">
        <v>0.1</v>
      </c>
      <c r="M136" s="86"/>
    </row>
    <row r="137" spans="1:23" x14ac:dyDescent="0.35">
      <c r="A137" s="82" t="s">
        <v>610</v>
      </c>
      <c r="B137" s="83">
        <v>4.5999999999999996</v>
      </c>
      <c r="C137" s="83">
        <v>4.05</v>
      </c>
      <c r="D137" s="83">
        <v>4</v>
      </c>
      <c r="E137" s="87">
        <v>0.15</v>
      </c>
      <c r="F137" s="87">
        <v>0.15</v>
      </c>
      <c r="G137" s="87">
        <v>0.3</v>
      </c>
      <c r="H137" s="87">
        <v>0.1</v>
      </c>
      <c r="I137">
        <f t="shared" ref="I137:I197" si="42">IF(B137&gt;5.34,5,IF(B137=5.34,5,IF(3.34&lt;B137,4,IF(3&lt;B137,3,IF(B137=3,3,IF(B137&gt;1.34,2,1))))))</f>
        <v>4</v>
      </c>
      <c r="J137">
        <f>I137*2</f>
        <v>8</v>
      </c>
      <c r="K137">
        <f t="shared" ref="K137:K197" si="43">IF(C137&gt;4.1,5,IF(C137=4.1,5,IF(3.84&lt;C137,4,IF(C137=3.84,4,IF(3.67&lt;C137,3,IF(C137=3.67,3,IF(3.29&lt;C137,2,IF(C137=3.29,2,1))))))))</f>
        <v>4</v>
      </c>
      <c r="L137">
        <f>K137*2</f>
        <v>8</v>
      </c>
      <c r="M137" s="83">
        <v>4</v>
      </c>
      <c r="N137">
        <f t="shared" ref="N137:N197" si="44">M137*3</f>
        <v>12</v>
      </c>
      <c r="O137">
        <f t="shared" ref="O137:O199" si="45">IF(E137&gt;0.5,5,IF(E137=0.5,5,IF(0.4&lt;E137,4,IF(E137=0.4,4,IF(0.17&lt;E137,3,IF(E137=0.17,3,IF(0.1&lt;E137,2,IF(E137=0.1,2,1))))))))</f>
        <v>2</v>
      </c>
      <c r="P137">
        <f t="shared" ref="P137:P197" si="46">O137*0.5</f>
        <v>1</v>
      </c>
      <c r="Q137">
        <f t="shared" ref="Q137:Q197" si="47">IF(F137&gt;0.35,5,IF(F137=0.35,5,IF(0.18&lt;F137,4,IF(F137=0.18,4,IF(0.08&lt;F137,3,IF(F137=0.08,3,IF(0.04&lt;F137,2,IF(F137=0.04,2,1))))))))</f>
        <v>3</v>
      </c>
      <c r="R137">
        <f t="shared" ref="R137:R197" si="48">Q137*0.5</f>
        <v>1.5</v>
      </c>
      <c r="S137">
        <f t="shared" ref="S137:S197" si="49">IF(G137&gt;0.5,5,IF(G137=0.5,5,IF(0.25&lt;G137,4,IF(G137=0.25,4,IF(0.09&lt;G137,3,IF(G137=0.09,3,IF(0.03&lt;G137,2,IF(G137=0.03,2,1))))))))</f>
        <v>4</v>
      </c>
      <c r="T137">
        <f t="shared" ref="T137:T197" si="50">S137*0.5</f>
        <v>2</v>
      </c>
      <c r="U137">
        <f t="shared" ref="U137:U197" si="51">IF(H137&gt;0.25,5,IF(H137=0.25,5,IF(0.09&lt;H137,4,IF(H137=0.09,4,IF(0.06&lt;H137,3,IF(H137=0.06,3,IF(0.02&lt;H137,2,IF(H137=0.02,2,1))))))))</f>
        <v>4</v>
      </c>
      <c r="V137">
        <f t="shared" ref="V137:V197" si="52">U137*0.5</f>
        <v>2</v>
      </c>
      <c r="W137">
        <f t="shared" ref="W137:W197" si="53">J137+L137+N137+P137+R137+T137+V137</f>
        <v>34.5</v>
      </c>
    </row>
    <row r="138" spans="1:23" x14ac:dyDescent="0.35">
      <c r="A138" s="81" t="s">
        <v>383</v>
      </c>
      <c r="B138" s="83">
        <v>5</v>
      </c>
      <c r="C138" s="83">
        <v>4.09</v>
      </c>
      <c r="D138" s="83">
        <v>3</v>
      </c>
      <c r="E138" s="87">
        <v>0.3</v>
      </c>
      <c r="F138" s="87">
        <v>0.15</v>
      </c>
      <c r="G138" s="87">
        <v>0.5</v>
      </c>
      <c r="H138" s="87">
        <v>0.1</v>
      </c>
      <c r="M138" s="86"/>
    </row>
    <row r="139" spans="1:23" x14ac:dyDescent="0.35">
      <c r="A139" s="82" t="s">
        <v>69</v>
      </c>
      <c r="B139" s="83">
        <v>5</v>
      </c>
      <c r="C139" s="83">
        <v>4.09</v>
      </c>
      <c r="D139" s="83">
        <v>3</v>
      </c>
      <c r="E139" s="87">
        <v>0.3</v>
      </c>
      <c r="F139" s="87">
        <v>0.15</v>
      </c>
      <c r="G139" s="87">
        <v>0.5</v>
      </c>
      <c r="H139" s="87">
        <v>0.1</v>
      </c>
      <c r="I139">
        <f t="shared" si="42"/>
        <v>4</v>
      </c>
      <c r="J139">
        <f>I139*2</f>
        <v>8</v>
      </c>
      <c r="K139">
        <f t="shared" si="43"/>
        <v>4</v>
      </c>
      <c r="L139">
        <f>K139*2</f>
        <v>8</v>
      </c>
      <c r="M139" s="83">
        <v>3</v>
      </c>
      <c r="N139">
        <f t="shared" si="44"/>
        <v>9</v>
      </c>
      <c r="O139">
        <f t="shared" si="45"/>
        <v>3</v>
      </c>
      <c r="P139">
        <f t="shared" si="46"/>
        <v>1.5</v>
      </c>
      <c r="Q139">
        <f t="shared" si="47"/>
        <v>3</v>
      </c>
      <c r="R139">
        <f t="shared" si="48"/>
        <v>1.5</v>
      </c>
      <c r="S139">
        <f t="shared" si="49"/>
        <v>5</v>
      </c>
      <c r="T139">
        <f t="shared" si="50"/>
        <v>2.5</v>
      </c>
      <c r="U139">
        <f t="shared" si="51"/>
        <v>4</v>
      </c>
      <c r="V139">
        <f t="shared" si="52"/>
        <v>2</v>
      </c>
      <c r="W139">
        <f t="shared" si="53"/>
        <v>32.5</v>
      </c>
    </row>
    <row r="140" spans="1:23" x14ac:dyDescent="0.35">
      <c r="A140" s="81" t="s">
        <v>393</v>
      </c>
      <c r="B140" s="83">
        <v>10</v>
      </c>
      <c r="C140" s="83">
        <v>4.04</v>
      </c>
      <c r="D140" s="83">
        <v>4</v>
      </c>
      <c r="E140" s="87">
        <v>0.4</v>
      </c>
      <c r="F140" s="87">
        <v>0.4</v>
      </c>
      <c r="G140" s="87">
        <v>0.03</v>
      </c>
      <c r="H140" s="87">
        <v>0.05</v>
      </c>
      <c r="M140" s="86"/>
    </row>
    <row r="141" spans="1:23" x14ac:dyDescent="0.35">
      <c r="A141" s="82" t="s">
        <v>613</v>
      </c>
      <c r="B141" s="83">
        <v>10</v>
      </c>
      <c r="C141" s="83">
        <v>4.04</v>
      </c>
      <c r="D141" s="83">
        <v>4</v>
      </c>
      <c r="E141" s="87">
        <v>0.4</v>
      </c>
      <c r="F141" s="87">
        <v>0.4</v>
      </c>
      <c r="G141" s="87">
        <v>0.03</v>
      </c>
      <c r="H141" s="87">
        <v>0.05</v>
      </c>
      <c r="I141">
        <f t="shared" si="42"/>
        <v>5</v>
      </c>
      <c r="J141">
        <f>I141*2</f>
        <v>10</v>
      </c>
      <c r="K141">
        <f t="shared" si="43"/>
        <v>4</v>
      </c>
      <c r="L141">
        <f>K141*2</f>
        <v>8</v>
      </c>
      <c r="M141" s="83">
        <v>4</v>
      </c>
      <c r="N141">
        <f t="shared" si="44"/>
        <v>12</v>
      </c>
      <c r="O141">
        <f t="shared" si="45"/>
        <v>4</v>
      </c>
      <c r="P141">
        <f t="shared" si="46"/>
        <v>2</v>
      </c>
      <c r="Q141">
        <f t="shared" si="47"/>
        <v>5</v>
      </c>
      <c r="R141">
        <f t="shared" si="48"/>
        <v>2.5</v>
      </c>
      <c r="S141">
        <f t="shared" si="49"/>
        <v>2</v>
      </c>
      <c r="T141">
        <f t="shared" si="50"/>
        <v>1</v>
      </c>
      <c r="U141">
        <f t="shared" si="51"/>
        <v>2</v>
      </c>
      <c r="V141">
        <f t="shared" si="52"/>
        <v>1</v>
      </c>
      <c r="W141">
        <f t="shared" si="53"/>
        <v>36.5</v>
      </c>
    </row>
    <row r="142" spans="1:23" x14ac:dyDescent="0.35">
      <c r="A142" s="30" t="s">
        <v>395</v>
      </c>
      <c r="B142" s="83">
        <v>0</v>
      </c>
      <c r="C142" s="83">
        <v>3.7</v>
      </c>
      <c r="D142" s="83">
        <v>5</v>
      </c>
      <c r="E142" s="87">
        <v>0.2</v>
      </c>
      <c r="F142" s="87">
        <v>0.1</v>
      </c>
      <c r="G142" s="87">
        <v>0.05</v>
      </c>
      <c r="H142" s="87">
        <v>0.02</v>
      </c>
      <c r="M142" s="85"/>
    </row>
    <row r="143" spans="1:23" x14ac:dyDescent="0.35">
      <c r="A143" s="81" t="s">
        <v>400</v>
      </c>
      <c r="B143" s="83">
        <v>0</v>
      </c>
      <c r="C143" s="83">
        <v>3.7</v>
      </c>
      <c r="D143" s="83">
        <v>5</v>
      </c>
      <c r="E143" s="87">
        <v>0.2</v>
      </c>
      <c r="F143" s="87">
        <v>0.1</v>
      </c>
      <c r="G143" s="87">
        <v>0.05</v>
      </c>
      <c r="H143" s="87">
        <v>0.02</v>
      </c>
      <c r="M143" s="86"/>
    </row>
    <row r="144" spans="1:23" x14ac:dyDescent="0.35">
      <c r="A144" s="82" t="s">
        <v>692</v>
      </c>
      <c r="B144" s="83">
        <v>0</v>
      </c>
      <c r="C144" s="83">
        <v>3.7</v>
      </c>
      <c r="D144" s="83">
        <v>5</v>
      </c>
      <c r="E144" s="87">
        <v>0.2</v>
      </c>
      <c r="F144" s="87">
        <v>0.1</v>
      </c>
      <c r="G144" s="87">
        <v>0.05</v>
      </c>
      <c r="H144" s="87">
        <v>0.02</v>
      </c>
      <c r="I144">
        <f t="shared" si="42"/>
        <v>1</v>
      </c>
      <c r="J144">
        <f>I144*2</f>
        <v>2</v>
      </c>
      <c r="K144">
        <f t="shared" si="43"/>
        <v>3</v>
      </c>
      <c r="L144">
        <f>K144*2</f>
        <v>6</v>
      </c>
      <c r="M144" s="83">
        <v>5</v>
      </c>
      <c r="N144">
        <f t="shared" si="44"/>
        <v>15</v>
      </c>
      <c r="O144">
        <f t="shared" si="45"/>
        <v>3</v>
      </c>
      <c r="P144">
        <f t="shared" si="46"/>
        <v>1.5</v>
      </c>
      <c r="Q144">
        <f t="shared" si="47"/>
        <v>3</v>
      </c>
      <c r="R144">
        <f t="shared" si="48"/>
        <v>1.5</v>
      </c>
      <c r="S144">
        <f t="shared" si="49"/>
        <v>2</v>
      </c>
      <c r="T144">
        <f t="shared" si="50"/>
        <v>1</v>
      </c>
      <c r="U144">
        <f t="shared" si="51"/>
        <v>2</v>
      </c>
      <c r="V144">
        <f t="shared" si="52"/>
        <v>1</v>
      </c>
      <c r="W144">
        <f t="shared" si="53"/>
        <v>28</v>
      </c>
    </row>
    <row r="145" spans="1:23" x14ac:dyDescent="0.35">
      <c r="A145" s="30" t="s">
        <v>402</v>
      </c>
      <c r="B145" s="83">
        <v>6.2</v>
      </c>
      <c r="C145" s="83">
        <v>26.61</v>
      </c>
      <c r="D145" s="83">
        <v>10</v>
      </c>
      <c r="E145" s="87">
        <v>2.3499999999999996</v>
      </c>
      <c r="F145" s="87">
        <v>0.75</v>
      </c>
      <c r="G145" s="87">
        <v>2.0350000000000001</v>
      </c>
      <c r="H145" s="87">
        <v>1.0999999999999999</v>
      </c>
      <c r="M145" s="85"/>
    </row>
    <row r="146" spans="1:23" x14ac:dyDescent="0.35">
      <c r="A146" s="81" t="s">
        <v>408</v>
      </c>
      <c r="B146" s="83"/>
      <c r="C146" s="83">
        <v>4.2</v>
      </c>
      <c r="D146" s="83">
        <v>2</v>
      </c>
      <c r="E146" s="87">
        <v>1</v>
      </c>
      <c r="F146" s="87">
        <v>0.2</v>
      </c>
      <c r="G146" s="87">
        <v>0.4</v>
      </c>
      <c r="H146" s="87">
        <v>0.2</v>
      </c>
      <c r="M146" s="86"/>
    </row>
    <row r="147" spans="1:23" x14ac:dyDescent="0.35">
      <c r="A147" s="82" t="s">
        <v>618</v>
      </c>
      <c r="B147" s="83"/>
      <c r="C147" s="83">
        <v>4.2</v>
      </c>
      <c r="D147" s="83">
        <v>2</v>
      </c>
      <c r="E147" s="87">
        <v>1</v>
      </c>
      <c r="F147" s="87">
        <v>0.2</v>
      </c>
      <c r="G147" s="87">
        <v>0.4</v>
      </c>
      <c r="H147" s="87">
        <v>0.2</v>
      </c>
      <c r="I147">
        <f t="shared" si="42"/>
        <v>1</v>
      </c>
      <c r="J147">
        <f>I147*2</f>
        <v>2</v>
      </c>
      <c r="K147">
        <f t="shared" si="43"/>
        <v>5</v>
      </c>
      <c r="L147">
        <f>K147*2</f>
        <v>10</v>
      </c>
      <c r="M147" s="83">
        <v>2</v>
      </c>
      <c r="N147">
        <f t="shared" si="44"/>
        <v>6</v>
      </c>
      <c r="O147">
        <f t="shared" si="45"/>
        <v>5</v>
      </c>
      <c r="P147">
        <f t="shared" si="46"/>
        <v>2.5</v>
      </c>
      <c r="Q147">
        <f t="shared" si="47"/>
        <v>4</v>
      </c>
      <c r="R147">
        <f t="shared" si="48"/>
        <v>2</v>
      </c>
      <c r="S147">
        <f t="shared" si="49"/>
        <v>4</v>
      </c>
      <c r="T147">
        <f t="shared" si="50"/>
        <v>2</v>
      </c>
      <c r="U147">
        <f t="shared" si="51"/>
        <v>4</v>
      </c>
      <c r="V147">
        <f t="shared" si="52"/>
        <v>2</v>
      </c>
      <c r="W147">
        <f t="shared" si="53"/>
        <v>26.5</v>
      </c>
    </row>
    <row r="148" spans="1:23" x14ac:dyDescent="0.35">
      <c r="A148" s="81" t="s">
        <v>405</v>
      </c>
      <c r="B148" s="83"/>
      <c r="C148" s="83">
        <v>3.4</v>
      </c>
      <c r="D148" s="83">
        <v>0</v>
      </c>
      <c r="E148" s="87">
        <v>0.1</v>
      </c>
      <c r="F148" s="87">
        <v>0.2</v>
      </c>
      <c r="G148" s="87">
        <v>2.5000000000000001E-2</v>
      </c>
      <c r="H148" s="87">
        <v>0.125</v>
      </c>
      <c r="M148" s="86"/>
    </row>
    <row r="149" spans="1:23" x14ac:dyDescent="0.35">
      <c r="A149" s="82" t="s">
        <v>617</v>
      </c>
      <c r="B149" s="83"/>
      <c r="C149" s="83">
        <v>3.4</v>
      </c>
      <c r="D149" s="83">
        <v>0</v>
      </c>
      <c r="E149" s="87">
        <v>0.1</v>
      </c>
      <c r="F149" s="87">
        <v>0.2</v>
      </c>
      <c r="G149" s="87">
        <v>2.5000000000000001E-2</v>
      </c>
      <c r="H149" s="87">
        <v>0.125</v>
      </c>
      <c r="I149">
        <f t="shared" si="42"/>
        <v>1</v>
      </c>
      <c r="J149">
        <f>I149*2</f>
        <v>2</v>
      </c>
      <c r="K149">
        <f t="shared" si="43"/>
        <v>2</v>
      </c>
      <c r="L149">
        <f>K149*2</f>
        <v>4</v>
      </c>
      <c r="M149" s="83">
        <v>0</v>
      </c>
      <c r="N149">
        <f t="shared" si="44"/>
        <v>0</v>
      </c>
      <c r="O149">
        <f t="shared" si="45"/>
        <v>2</v>
      </c>
      <c r="P149">
        <f t="shared" si="46"/>
        <v>1</v>
      </c>
      <c r="Q149">
        <f t="shared" si="47"/>
        <v>4</v>
      </c>
      <c r="R149">
        <f t="shared" si="48"/>
        <v>2</v>
      </c>
      <c r="S149">
        <f t="shared" si="49"/>
        <v>1</v>
      </c>
      <c r="T149">
        <f t="shared" si="50"/>
        <v>0.5</v>
      </c>
      <c r="U149">
        <f t="shared" si="51"/>
        <v>4</v>
      </c>
      <c r="V149">
        <f t="shared" si="52"/>
        <v>2</v>
      </c>
      <c r="W149">
        <f t="shared" si="53"/>
        <v>11.5</v>
      </c>
    </row>
    <row r="150" spans="1:23" x14ac:dyDescent="0.35">
      <c r="A150" s="81" t="s">
        <v>406</v>
      </c>
      <c r="B150" s="83">
        <v>2</v>
      </c>
      <c r="C150" s="83">
        <v>3.9</v>
      </c>
      <c r="D150" s="83">
        <v>0</v>
      </c>
      <c r="E150" s="87">
        <v>0.2</v>
      </c>
      <c r="F150" s="87">
        <v>0.1</v>
      </c>
      <c r="G150" s="87">
        <v>0.7</v>
      </c>
      <c r="H150" s="87">
        <v>0.15</v>
      </c>
      <c r="M150" s="86"/>
    </row>
    <row r="151" spans="1:23" x14ac:dyDescent="0.35">
      <c r="A151" s="82" t="s">
        <v>610</v>
      </c>
      <c r="B151" s="83">
        <v>2</v>
      </c>
      <c r="C151" s="83">
        <v>3.9</v>
      </c>
      <c r="D151" s="83">
        <v>0</v>
      </c>
      <c r="E151" s="87">
        <v>0.2</v>
      </c>
      <c r="F151" s="87">
        <v>0.1</v>
      </c>
      <c r="G151" s="87">
        <v>0.7</v>
      </c>
      <c r="H151" s="87">
        <v>0.15</v>
      </c>
      <c r="I151">
        <f t="shared" si="42"/>
        <v>2</v>
      </c>
      <c r="J151">
        <f>I151*2</f>
        <v>4</v>
      </c>
      <c r="K151">
        <f t="shared" si="43"/>
        <v>4</v>
      </c>
      <c r="L151">
        <f>K151*2</f>
        <v>8</v>
      </c>
      <c r="M151" s="83">
        <v>0</v>
      </c>
      <c r="N151">
        <f t="shared" si="44"/>
        <v>0</v>
      </c>
      <c r="O151">
        <f t="shared" si="45"/>
        <v>3</v>
      </c>
      <c r="P151">
        <f t="shared" si="46"/>
        <v>1.5</v>
      </c>
      <c r="Q151">
        <f t="shared" si="47"/>
        <v>3</v>
      </c>
      <c r="R151">
        <f t="shared" si="48"/>
        <v>1.5</v>
      </c>
      <c r="S151">
        <f t="shared" si="49"/>
        <v>5</v>
      </c>
      <c r="T151">
        <f t="shared" si="50"/>
        <v>2.5</v>
      </c>
      <c r="U151">
        <f t="shared" si="51"/>
        <v>4</v>
      </c>
      <c r="V151">
        <f t="shared" si="52"/>
        <v>2</v>
      </c>
      <c r="W151">
        <f t="shared" si="53"/>
        <v>19.5</v>
      </c>
    </row>
    <row r="152" spans="1:23" x14ac:dyDescent="0.35">
      <c r="A152" s="81" t="s">
        <v>403</v>
      </c>
      <c r="B152" s="83">
        <v>2.2000000000000002</v>
      </c>
      <c r="C152" s="83">
        <v>7.85</v>
      </c>
      <c r="D152" s="83">
        <v>6</v>
      </c>
      <c r="E152" s="87">
        <v>0.7</v>
      </c>
      <c r="F152" s="87">
        <v>0.2</v>
      </c>
      <c r="G152" s="87">
        <v>0.8</v>
      </c>
      <c r="H152" s="87">
        <v>0.6</v>
      </c>
      <c r="M152" s="86"/>
    </row>
    <row r="153" spans="1:23" x14ac:dyDescent="0.35">
      <c r="A153" s="82" t="s">
        <v>617</v>
      </c>
      <c r="B153" s="83">
        <v>1.1000000000000001</v>
      </c>
      <c r="C153" s="83">
        <v>3.88</v>
      </c>
      <c r="D153" s="83">
        <v>3</v>
      </c>
      <c r="E153" s="87">
        <v>0.3</v>
      </c>
      <c r="F153" s="87">
        <v>0.1</v>
      </c>
      <c r="G153" s="87">
        <v>0.3</v>
      </c>
      <c r="H153" s="87">
        <v>0.3</v>
      </c>
      <c r="I153">
        <f t="shared" si="42"/>
        <v>1</v>
      </c>
      <c r="J153">
        <f t="shared" ref="J153:J154" si="54">I153*2</f>
        <v>2</v>
      </c>
      <c r="K153">
        <f t="shared" si="43"/>
        <v>4</v>
      </c>
      <c r="L153">
        <f t="shared" ref="L153:L154" si="55">K153*2</f>
        <v>8</v>
      </c>
      <c r="M153" s="83">
        <v>3</v>
      </c>
      <c r="N153">
        <f t="shared" si="44"/>
        <v>9</v>
      </c>
      <c r="O153">
        <f t="shared" si="45"/>
        <v>3</v>
      </c>
      <c r="P153">
        <f t="shared" si="46"/>
        <v>1.5</v>
      </c>
      <c r="Q153">
        <f t="shared" si="47"/>
        <v>3</v>
      </c>
      <c r="R153">
        <f t="shared" si="48"/>
        <v>1.5</v>
      </c>
      <c r="S153">
        <f t="shared" si="49"/>
        <v>4</v>
      </c>
      <c r="T153">
        <f t="shared" si="50"/>
        <v>2</v>
      </c>
      <c r="U153">
        <f t="shared" si="51"/>
        <v>5</v>
      </c>
      <c r="V153">
        <f t="shared" si="52"/>
        <v>2.5</v>
      </c>
      <c r="W153">
        <f t="shared" si="53"/>
        <v>26.5</v>
      </c>
    </row>
    <row r="154" spans="1:23" x14ac:dyDescent="0.35">
      <c r="A154" s="82" t="s">
        <v>610</v>
      </c>
      <c r="B154" s="83">
        <v>1.1000000000000001</v>
      </c>
      <c r="C154" s="83">
        <v>3.97</v>
      </c>
      <c r="D154" s="83">
        <v>3</v>
      </c>
      <c r="E154" s="87">
        <v>0.4</v>
      </c>
      <c r="F154" s="87">
        <v>0.1</v>
      </c>
      <c r="G154" s="87">
        <v>0.5</v>
      </c>
      <c r="H154" s="87">
        <v>0.3</v>
      </c>
      <c r="I154">
        <f t="shared" si="42"/>
        <v>1</v>
      </c>
      <c r="J154">
        <f t="shared" si="54"/>
        <v>2</v>
      </c>
      <c r="K154">
        <f t="shared" si="43"/>
        <v>4</v>
      </c>
      <c r="L154">
        <f t="shared" si="55"/>
        <v>8</v>
      </c>
      <c r="M154" s="83">
        <v>3</v>
      </c>
      <c r="N154">
        <f t="shared" si="44"/>
        <v>9</v>
      </c>
      <c r="O154">
        <f t="shared" si="45"/>
        <v>4</v>
      </c>
      <c r="P154">
        <f t="shared" si="46"/>
        <v>2</v>
      </c>
      <c r="Q154">
        <f t="shared" si="47"/>
        <v>3</v>
      </c>
      <c r="R154">
        <f t="shared" si="48"/>
        <v>1.5</v>
      </c>
      <c r="S154">
        <f t="shared" si="49"/>
        <v>5</v>
      </c>
      <c r="T154">
        <f t="shared" si="50"/>
        <v>2.5</v>
      </c>
      <c r="U154">
        <f t="shared" si="51"/>
        <v>5</v>
      </c>
      <c r="V154">
        <f t="shared" si="52"/>
        <v>2.5</v>
      </c>
      <c r="W154">
        <f t="shared" si="53"/>
        <v>27.5</v>
      </c>
    </row>
    <row r="155" spans="1:23" x14ac:dyDescent="0.35">
      <c r="A155" s="81" t="s">
        <v>407</v>
      </c>
      <c r="B155" s="83"/>
      <c r="C155" s="83">
        <v>3.8</v>
      </c>
      <c r="D155" s="83">
        <v>2</v>
      </c>
      <c r="E155" s="87">
        <v>0.05</v>
      </c>
      <c r="F155" s="87">
        <v>0.03</v>
      </c>
      <c r="G155" s="87">
        <v>0.01</v>
      </c>
      <c r="H155" s="87">
        <v>5.0000000000000001E-3</v>
      </c>
      <c r="M155" s="86"/>
    </row>
    <row r="156" spans="1:23" x14ac:dyDescent="0.35">
      <c r="A156" s="82" t="s">
        <v>611</v>
      </c>
      <c r="B156" s="83"/>
      <c r="C156" s="83">
        <v>3.8</v>
      </c>
      <c r="D156" s="83">
        <v>2</v>
      </c>
      <c r="E156" s="87">
        <v>0.05</v>
      </c>
      <c r="F156" s="87">
        <v>0.03</v>
      </c>
      <c r="G156" s="87">
        <v>0.01</v>
      </c>
      <c r="H156" s="87">
        <v>5.0000000000000001E-3</v>
      </c>
      <c r="I156">
        <f t="shared" si="42"/>
        <v>1</v>
      </c>
      <c r="J156">
        <f>I156*2</f>
        <v>2</v>
      </c>
      <c r="K156">
        <f t="shared" si="43"/>
        <v>3</v>
      </c>
      <c r="L156">
        <f>K156*2</f>
        <v>6</v>
      </c>
      <c r="M156" s="83">
        <v>2</v>
      </c>
      <c r="N156">
        <f t="shared" si="44"/>
        <v>6</v>
      </c>
      <c r="O156">
        <f t="shared" si="45"/>
        <v>1</v>
      </c>
      <c r="P156">
        <f t="shared" si="46"/>
        <v>0.5</v>
      </c>
      <c r="Q156">
        <f t="shared" si="47"/>
        <v>1</v>
      </c>
      <c r="R156">
        <f t="shared" si="48"/>
        <v>0.5</v>
      </c>
      <c r="S156">
        <f t="shared" si="49"/>
        <v>1</v>
      </c>
      <c r="T156">
        <f t="shared" si="50"/>
        <v>0.5</v>
      </c>
      <c r="U156">
        <f t="shared" si="51"/>
        <v>1</v>
      </c>
      <c r="V156">
        <f t="shared" si="52"/>
        <v>0.5</v>
      </c>
      <c r="W156">
        <f t="shared" si="53"/>
        <v>16</v>
      </c>
    </row>
    <row r="157" spans="1:23" x14ac:dyDescent="0.35">
      <c r="A157" s="81" t="s">
        <v>409</v>
      </c>
      <c r="B157" s="83">
        <v>2</v>
      </c>
      <c r="C157" s="83">
        <v>3.46</v>
      </c>
      <c r="D157" s="83">
        <v>0</v>
      </c>
      <c r="E157" s="87">
        <v>0.3</v>
      </c>
      <c r="F157" s="87">
        <v>0.02</v>
      </c>
      <c r="G157" s="87">
        <v>0.1</v>
      </c>
      <c r="H157" s="87">
        <v>0.02</v>
      </c>
      <c r="M157" s="86"/>
    </row>
    <row r="158" spans="1:23" x14ac:dyDescent="0.35">
      <c r="A158" s="82" t="s">
        <v>615</v>
      </c>
      <c r="B158" s="83">
        <v>2</v>
      </c>
      <c r="C158" s="83">
        <v>3.46</v>
      </c>
      <c r="D158" s="83">
        <v>0</v>
      </c>
      <c r="E158" s="87">
        <v>0.3</v>
      </c>
      <c r="F158" s="87">
        <v>0.02</v>
      </c>
      <c r="G158" s="87">
        <v>0.1</v>
      </c>
      <c r="H158" s="87">
        <v>0.02</v>
      </c>
      <c r="I158">
        <f t="shared" si="42"/>
        <v>2</v>
      </c>
      <c r="J158">
        <f>I158*2</f>
        <v>4</v>
      </c>
      <c r="K158">
        <f t="shared" si="43"/>
        <v>2</v>
      </c>
      <c r="L158">
        <f>K158*2</f>
        <v>4</v>
      </c>
      <c r="M158" s="83">
        <v>0</v>
      </c>
      <c r="N158">
        <f t="shared" si="44"/>
        <v>0</v>
      </c>
      <c r="O158">
        <f t="shared" si="45"/>
        <v>3</v>
      </c>
      <c r="P158">
        <f t="shared" si="46"/>
        <v>1.5</v>
      </c>
      <c r="Q158">
        <f t="shared" si="47"/>
        <v>1</v>
      </c>
      <c r="R158">
        <f t="shared" si="48"/>
        <v>0.5</v>
      </c>
      <c r="S158">
        <f t="shared" si="49"/>
        <v>3</v>
      </c>
      <c r="T158">
        <f t="shared" si="50"/>
        <v>1.5</v>
      </c>
      <c r="U158">
        <f t="shared" si="51"/>
        <v>2</v>
      </c>
      <c r="V158">
        <f t="shared" si="52"/>
        <v>1</v>
      </c>
      <c r="W158">
        <f t="shared" si="53"/>
        <v>12.5</v>
      </c>
    </row>
    <row r="159" spans="1:23" x14ac:dyDescent="0.35">
      <c r="A159" s="30" t="s">
        <v>411</v>
      </c>
      <c r="B159" s="83">
        <v>2</v>
      </c>
      <c r="C159" s="83">
        <v>9.49</v>
      </c>
      <c r="D159" s="83">
        <v>2</v>
      </c>
      <c r="E159" s="87">
        <v>0.35</v>
      </c>
      <c r="F159" s="87">
        <v>0.05</v>
      </c>
      <c r="G159" s="87">
        <v>0.01</v>
      </c>
      <c r="H159" s="87">
        <v>0.01</v>
      </c>
      <c r="M159" s="85"/>
    </row>
    <row r="160" spans="1:23" x14ac:dyDescent="0.35">
      <c r="A160" s="81" t="s">
        <v>413</v>
      </c>
      <c r="B160" s="83">
        <v>2</v>
      </c>
      <c r="C160" s="83">
        <v>3.39</v>
      </c>
      <c r="D160" s="83">
        <v>2</v>
      </c>
      <c r="E160" s="87">
        <v>0.15</v>
      </c>
      <c r="F160" s="87">
        <v>0.03</v>
      </c>
      <c r="G160" s="87">
        <v>0.01</v>
      </c>
      <c r="H160" s="87">
        <v>0.01</v>
      </c>
      <c r="M160" s="86"/>
    </row>
    <row r="161" spans="1:23" x14ac:dyDescent="0.35">
      <c r="A161" s="82" t="s">
        <v>614</v>
      </c>
      <c r="B161" s="83">
        <v>2</v>
      </c>
      <c r="C161" s="83">
        <v>3.39</v>
      </c>
      <c r="D161" s="83">
        <v>2</v>
      </c>
      <c r="E161" s="87">
        <v>0.15</v>
      </c>
      <c r="F161" s="87">
        <v>0.03</v>
      </c>
      <c r="G161" s="87">
        <v>0.01</v>
      </c>
      <c r="H161" s="87">
        <v>0.01</v>
      </c>
      <c r="I161">
        <f t="shared" si="42"/>
        <v>2</v>
      </c>
      <c r="J161">
        <f>I161*2</f>
        <v>4</v>
      </c>
      <c r="K161">
        <f t="shared" si="43"/>
        <v>2</v>
      </c>
      <c r="L161">
        <f>K161*2</f>
        <v>4</v>
      </c>
      <c r="M161" s="83">
        <v>2</v>
      </c>
      <c r="N161">
        <f t="shared" si="44"/>
        <v>6</v>
      </c>
      <c r="O161">
        <f t="shared" si="45"/>
        <v>2</v>
      </c>
      <c r="P161">
        <f t="shared" si="46"/>
        <v>1</v>
      </c>
      <c r="Q161">
        <f t="shared" si="47"/>
        <v>1</v>
      </c>
      <c r="R161">
        <f t="shared" si="48"/>
        <v>0.5</v>
      </c>
      <c r="S161">
        <f t="shared" si="49"/>
        <v>1</v>
      </c>
      <c r="T161">
        <f t="shared" si="50"/>
        <v>0.5</v>
      </c>
      <c r="U161">
        <f t="shared" si="51"/>
        <v>1</v>
      </c>
      <c r="V161">
        <f t="shared" si="52"/>
        <v>0.5</v>
      </c>
      <c r="W161">
        <f t="shared" si="53"/>
        <v>16.5</v>
      </c>
    </row>
    <row r="162" spans="1:23" x14ac:dyDescent="0.35">
      <c r="A162" s="81" t="s">
        <v>414</v>
      </c>
      <c r="B162" s="83"/>
      <c r="C162" s="83">
        <v>6.1</v>
      </c>
      <c r="D162" s="83">
        <v>0</v>
      </c>
      <c r="E162" s="87">
        <v>0.2</v>
      </c>
      <c r="F162" s="87">
        <v>0.02</v>
      </c>
      <c r="G162" s="87">
        <v>0</v>
      </c>
      <c r="H162" s="87">
        <v>0</v>
      </c>
      <c r="M162" s="86"/>
    </row>
    <row r="163" spans="1:23" x14ac:dyDescent="0.35">
      <c r="A163" s="82" t="s">
        <v>608</v>
      </c>
      <c r="B163" s="83"/>
      <c r="C163" s="83">
        <v>3.1</v>
      </c>
      <c r="D163" s="83">
        <v>0</v>
      </c>
      <c r="E163" s="87">
        <v>0.1</v>
      </c>
      <c r="F163" s="87">
        <v>0.01</v>
      </c>
      <c r="G163" s="87">
        <v>0</v>
      </c>
      <c r="H163" s="87">
        <v>0</v>
      </c>
      <c r="I163">
        <f t="shared" si="42"/>
        <v>1</v>
      </c>
      <c r="J163">
        <f t="shared" ref="J163:J164" si="56">I163*2</f>
        <v>2</v>
      </c>
      <c r="K163">
        <f t="shared" si="43"/>
        <v>1</v>
      </c>
      <c r="L163">
        <f t="shared" ref="L163:L164" si="57">K163*2</f>
        <v>2</v>
      </c>
      <c r="M163" s="83">
        <v>0</v>
      </c>
      <c r="N163">
        <f t="shared" si="44"/>
        <v>0</v>
      </c>
      <c r="O163">
        <f t="shared" si="45"/>
        <v>2</v>
      </c>
      <c r="P163">
        <f t="shared" si="46"/>
        <v>1</v>
      </c>
      <c r="Q163">
        <f t="shared" si="47"/>
        <v>1</v>
      </c>
      <c r="R163">
        <f t="shared" si="48"/>
        <v>0.5</v>
      </c>
      <c r="S163">
        <f t="shared" si="49"/>
        <v>1</v>
      </c>
      <c r="T163">
        <f t="shared" si="50"/>
        <v>0.5</v>
      </c>
      <c r="U163">
        <f t="shared" si="51"/>
        <v>1</v>
      </c>
      <c r="V163">
        <f t="shared" si="52"/>
        <v>0.5</v>
      </c>
      <c r="W163">
        <f t="shared" si="53"/>
        <v>6.5</v>
      </c>
    </row>
    <row r="164" spans="1:23" x14ac:dyDescent="0.35">
      <c r="A164" s="82" t="s">
        <v>65</v>
      </c>
      <c r="B164" s="83"/>
      <c r="C164" s="83">
        <v>3</v>
      </c>
      <c r="D164" s="83">
        <v>0</v>
      </c>
      <c r="E164" s="87">
        <v>0.1</v>
      </c>
      <c r="F164" s="87">
        <v>0.01</v>
      </c>
      <c r="G164" s="87">
        <v>0</v>
      </c>
      <c r="H164" s="87">
        <v>0</v>
      </c>
      <c r="I164">
        <f t="shared" si="42"/>
        <v>1</v>
      </c>
      <c r="J164">
        <f t="shared" si="56"/>
        <v>2</v>
      </c>
      <c r="K164">
        <f t="shared" si="43"/>
        <v>1</v>
      </c>
      <c r="L164">
        <f t="shared" si="57"/>
        <v>2</v>
      </c>
      <c r="M164" s="83">
        <v>0</v>
      </c>
      <c r="N164">
        <f t="shared" si="44"/>
        <v>0</v>
      </c>
      <c r="O164">
        <f t="shared" si="45"/>
        <v>2</v>
      </c>
      <c r="P164">
        <f t="shared" si="46"/>
        <v>1</v>
      </c>
      <c r="Q164">
        <f t="shared" si="47"/>
        <v>1</v>
      </c>
      <c r="R164">
        <f t="shared" si="48"/>
        <v>0.5</v>
      </c>
      <c r="S164">
        <f t="shared" si="49"/>
        <v>1</v>
      </c>
      <c r="T164">
        <f t="shared" si="50"/>
        <v>0.5</v>
      </c>
      <c r="U164">
        <f t="shared" si="51"/>
        <v>1</v>
      </c>
      <c r="V164">
        <f t="shared" si="52"/>
        <v>0.5</v>
      </c>
      <c r="W164">
        <f t="shared" si="53"/>
        <v>6.5</v>
      </c>
    </row>
    <row r="165" spans="1:23" x14ac:dyDescent="0.35">
      <c r="A165" s="30" t="s">
        <v>419</v>
      </c>
      <c r="B165" s="83"/>
      <c r="C165" s="83">
        <v>3.5</v>
      </c>
      <c r="D165" s="83">
        <v>4</v>
      </c>
      <c r="E165" s="87">
        <v>0.2</v>
      </c>
      <c r="F165" s="87">
        <v>0.2</v>
      </c>
      <c r="G165" s="87">
        <v>0.01</v>
      </c>
      <c r="H165" s="87">
        <v>0.02</v>
      </c>
      <c r="M165" s="85"/>
    </row>
    <row r="166" spans="1:23" x14ac:dyDescent="0.35">
      <c r="A166" s="81" t="s">
        <v>424</v>
      </c>
      <c r="B166" s="83"/>
      <c r="C166" s="83">
        <v>3.5</v>
      </c>
      <c r="D166" s="83">
        <v>4</v>
      </c>
      <c r="E166" s="87">
        <v>0.2</v>
      </c>
      <c r="F166" s="87">
        <v>0.2</v>
      </c>
      <c r="G166" s="87">
        <v>0.01</v>
      </c>
      <c r="H166" s="87">
        <v>0.02</v>
      </c>
      <c r="M166" s="86"/>
    </row>
    <row r="167" spans="1:23" x14ac:dyDescent="0.35">
      <c r="A167" s="82" t="s">
        <v>608</v>
      </c>
      <c r="B167" s="83"/>
      <c r="C167" s="83">
        <v>3.5</v>
      </c>
      <c r="D167" s="83">
        <v>4</v>
      </c>
      <c r="E167" s="87">
        <v>0.2</v>
      </c>
      <c r="F167" s="87">
        <v>0.2</v>
      </c>
      <c r="G167" s="87">
        <v>0.01</v>
      </c>
      <c r="H167" s="87">
        <v>0.02</v>
      </c>
      <c r="I167">
        <f t="shared" si="42"/>
        <v>1</v>
      </c>
      <c r="J167">
        <f>I167*2</f>
        <v>2</v>
      </c>
      <c r="K167">
        <f t="shared" si="43"/>
        <v>2</v>
      </c>
      <c r="L167">
        <f>K167*2</f>
        <v>4</v>
      </c>
      <c r="M167" s="83">
        <v>4</v>
      </c>
      <c r="N167">
        <f t="shared" si="44"/>
        <v>12</v>
      </c>
      <c r="O167">
        <f t="shared" si="45"/>
        <v>3</v>
      </c>
      <c r="P167">
        <f t="shared" si="46"/>
        <v>1.5</v>
      </c>
      <c r="Q167">
        <f t="shared" si="47"/>
        <v>4</v>
      </c>
      <c r="R167">
        <f t="shared" si="48"/>
        <v>2</v>
      </c>
      <c r="S167">
        <f t="shared" si="49"/>
        <v>1</v>
      </c>
      <c r="T167">
        <f t="shared" si="50"/>
        <v>0.5</v>
      </c>
      <c r="U167">
        <f t="shared" si="51"/>
        <v>2</v>
      </c>
      <c r="V167">
        <f t="shared" si="52"/>
        <v>1</v>
      </c>
      <c r="W167">
        <f t="shared" si="53"/>
        <v>23</v>
      </c>
    </row>
    <row r="168" spans="1:23" x14ac:dyDescent="0.35">
      <c r="A168" s="30" t="s">
        <v>427</v>
      </c>
      <c r="B168" s="83">
        <v>27</v>
      </c>
      <c r="C168" s="83">
        <v>19.240000000000002</v>
      </c>
      <c r="D168" s="83">
        <v>13</v>
      </c>
      <c r="E168" s="87">
        <v>1.5</v>
      </c>
      <c r="F168" s="87">
        <v>0.55000000000000004</v>
      </c>
      <c r="G168" s="87">
        <v>0.28000000000000003</v>
      </c>
      <c r="H168" s="87">
        <v>0.1</v>
      </c>
      <c r="M168" s="85"/>
    </row>
    <row r="169" spans="1:23" x14ac:dyDescent="0.35">
      <c r="A169" s="81" t="s">
        <v>429</v>
      </c>
      <c r="B169" s="83">
        <v>6</v>
      </c>
      <c r="C169" s="83">
        <v>3.52</v>
      </c>
      <c r="D169" s="83">
        <v>3</v>
      </c>
      <c r="E169" s="87">
        <v>0.1</v>
      </c>
      <c r="F169" s="87">
        <v>0.15</v>
      </c>
      <c r="G169" s="87">
        <v>0.05</v>
      </c>
      <c r="M169" s="86"/>
    </row>
    <row r="170" spans="1:23" x14ac:dyDescent="0.35">
      <c r="A170" s="82" t="s">
        <v>613</v>
      </c>
      <c r="B170" s="83">
        <v>6</v>
      </c>
      <c r="C170" s="83">
        <v>3.52</v>
      </c>
      <c r="D170" s="83">
        <v>3</v>
      </c>
      <c r="E170" s="87">
        <v>0.1</v>
      </c>
      <c r="F170" s="87">
        <v>0.15</v>
      </c>
      <c r="G170" s="87">
        <v>0.05</v>
      </c>
      <c r="I170">
        <f t="shared" si="42"/>
        <v>5</v>
      </c>
      <c r="J170">
        <f>I170*2</f>
        <v>10</v>
      </c>
      <c r="K170">
        <f t="shared" si="43"/>
        <v>2</v>
      </c>
      <c r="L170">
        <f>K170*2</f>
        <v>4</v>
      </c>
      <c r="M170" s="83">
        <v>3</v>
      </c>
      <c r="N170">
        <f t="shared" si="44"/>
        <v>9</v>
      </c>
      <c r="O170">
        <f t="shared" si="45"/>
        <v>2</v>
      </c>
      <c r="P170">
        <f t="shared" si="46"/>
        <v>1</v>
      </c>
      <c r="Q170">
        <f t="shared" si="47"/>
        <v>3</v>
      </c>
      <c r="R170">
        <f t="shared" si="48"/>
        <v>1.5</v>
      </c>
      <c r="S170">
        <f t="shared" si="49"/>
        <v>2</v>
      </c>
      <c r="T170">
        <f t="shared" si="50"/>
        <v>1</v>
      </c>
      <c r="U170">
        <f t="shared" si="51"/>
        <v>1</v>
      </c>
      <c r="V170">
        <f t="shared" si="52"/>
        <v>0.5</v>
      </c>
      <c r="W170">
        <f t="shared" si="53"/>
        <v>27</v>
      </c>
    </row>
    <row r="171" spans="1:23" x14ac:dyDescent="0.35">
      <c r="A171" s="81" t="s">
        <v>430</v>
      </c>
      <c r="B171" s="83">
        <v>4</v>
      </c>
      <c r="C171" s="83">
        <v>4.05</v>
      </c>
      <c r="D171" s="83">
        <v>3</v>
      </c>
      <c r="E171" s="87">
        <v>0.15</v>
      </c>
      <c r="F171" s="87">
        <v>0.4</v>
      </c>
      <c r="G171" s="87">
        <v>0.1</v>
      </c>
      <c r="H171" s="87">
        <v>0.1</v>
      </c>
      <c r="M171" s="86"/>
    </row>
    <row r="172" spans="1:23" x14ac:dyDescent="0.35">
      <c r="A172" s="82" t="s">
        <v>610</v>
      </c>
      <c r="B172" s="83">
        <v>4</v>
      </c>
      <c r="C172" s="83">
        <v>4.05</v>
      </c>
      <c r="D172" s="83">
        <v>3</v>
      </c>
      <c r="E172" s="87">
        <v>0.15</v>
      </c>
      <c r="F172" s="87">
        <v>0.4</v>
      </c>
      <c r="G172" s="87">
        <v>0.1</v>
      </c>
      <c r="H172" s="87">
        <v>0.1</v>
      </c>
      <c r="I172">
        <f t="shared" si="42"/>
        <v>4</v>
      </c>
      <c r="J172">
        <f>I172*2</f>
        <v>8</v>
      </c>
      <c r="K172">
        <f t="shared" si="43"/>
        <v>4</v>
      </c>
      <c r="L172">
        <f>K172*2</f>
        <v>8</v>
      </c>
      <c r="M172" s="83">
        <v>3</v>
      </c>
      <c r="N172">
        <f t="shared" si="44"/>
        <v>9</v>
      </c>
      <c r="O172">
        <f t="shared" si="45"/>
        <v>2</v>
      </c>
      <c r="P172">
        <f t="shared" si="46"/>
        <v>1</v>
      </c>
      <c r="Q172">
        <f t="shared" si="47"/>
        <v>5</v>
      </c>
      <c r="R172">
        <f t="shared" si="48"/>
        <v>2.5</v>
      </c>
      <c r="S172">
        <f t="shared" si="49"/>
        <v>3</v>
      </c>
      <c r="T172">
        <f t="shared" si="50"/>
        <v>1.5</v>
      </c>
      <c r="U172">
        <f t="shared" si="51"/>
        <v>4</v>
      </c>
      <c r="V172">
        <f t="shared" si="52"/>
        <v>2</v>
      </c>
      <c r="W172">
        <f t="shared" si="53"/>
        <v>32</v>
      </c>
    </row>
    <row r="173" spans="1:23" x14ac:dyDescent="0.35">
      <c r="A173" s="81" t="s">
        <v>431</v>
      </c>
      <c r="B173" s="83">
        <v>13</v>
      </c>
      <c r="C173" s="83">
        <v>7.61</v>
      </c>
      <c r="D173" s="83">
        <v>4</v>
      </c>
      <c r="E173" s="87">
        <v>1.1000000000000001</v>
      </c>
      <c r="G173" s="87">
        <v>0.08</v>
      </c>
      <c r="M173" s="86"/>
    </row>
    <row r="174" spans="1:23" x14ac:dyDescent="0.35">
      <c r="A174" s="82" t="s">
        <v>611</v>
      </c>
      <c r="B174" s="83">
        <v>10</v>
      </c>
      <c r="C174" s="83">
        <v>3.62</v>
      </c>
      <c r="D174" s="83">
        <v>2</v>
      </c>
      <c r="E174" s="87">
        <v>0.6</v>
      </c>
      <c r="G174" s="87">
        <v>0.05</v>
      </c>
      <c r="I174">
        <f t="shared" si="42"/>
        <v>5</v>
      </c>
      <c r="J174">
        <f t="shared" ref="J174:J175" si="58">I174*2</f>
        <v>10</v>
      </c>
      <c r="K174">
        <f t="shared" si="43"/>
        <v>2</v>
      </c>
      <c r="L174">
        <f t="shared" ref="L174:L175" si="59">K174*2</f>
        <v>4</v>
      </c>
      <c r="M174" s="83">
        <v>2</v>
      </c>
      <c r="N174">
        <f t="shared" si="44"/>
        <v>6</v>
      </c>
      <c r="O174">
        <f t="shared" si="45"/>
        <v>5</v>
      </c>
      <c r="P174">
        <f t="shared" si="46"/>
        <v>2.5</v>
      </c>
      <c r="Q174">
        <f t="shared" si="47"/>
        <v>1</v>
      </c>
      <c r="R174">
        <f t="shared" si="48"/>
        <v>0.5</v>
      </c>
      <c r="S174">
        <f t="shared" si="49"/>
        <v>2</v>
      </c>
      <c r="T174">
        <f t="shared" si="50"/>
        <v>1</v>
      </c>
      <c r="U174">
        <f t="shared" si="51"/>
        <v>1</v>
      </c>
      <c r="V174">
        <f t="shared" si="52"/>
        <v>0.5</v>
      </c>
      <c r="W174">
        <f t="shared" si="53"/>
        <v>24.5</v>
      </c>
    </row>
    <row r="175" spans="1:23" x14ac:dyDescent="0.35">
      <c r="A175" s="82" t="s">
        <v>619</v>
      </c>
      <c r="B175" s="83">
        <v>3</v>
      </c>
      <c r="C175" s="83">
        <v>3.99</v>
      </c>
      <c r="D175" s="83">
        <v>2</v>
      </c>
      <c r="E175" s="87">
        <v>0.5</v>
      </c>
      <c r="G175" s="87">
        <v>0.03</v>
      </c>
      <c r="I175">
        <f t="shared" si="42"/>
        <v>3</v>
      </c>
      <c r="J175">
        <f t="shared" si="58"/>
        <v>6</v>
      </c>
      <c r="K175">
        <f t="shared" si="43"/>
        <v>4</v>
      </c>
      <c r="L175">
        <f t="shared" si="59"/>
        <v>8</v>
      </c>
      <c r="M175" s="83">
        <v>2</v>
      </c>
      <c r="N175">
        <f t="shared" si="44"/>
        <v>6</v>
      </c>
      <c r="O175">
        <f t="shared" si="45"/>
        <v>5</v>
      </c>
      <c r="P175">
        <f t="shared" si="46"/>
        <v>2.5</v>
      </c>
      <c r="Q175">
        <f t="shared" si="47"/>
        <v>1</v>
      </c>
      <c r="R175">
        <f t="shared" si="48"/>
        <v>0.5</v>
      </c>
      <c r="S175">
        <f t="shared" si="49"/>
        <v>2</v>
      </c>
      <c r="T175">
        <f t="shared" si="50"/>
        <v>1</v>
      </c>
      <c r="U175">
        <f t="shared" si="51"/>
        <v>1</v>
      </c>
      <c r="V175">
        <f t="shared" si="52"/>
        <v>0.5</v>
      </c>
      <c r="W175">
        <f t="shared" si="53"/>
        <v>24.5</v>
      </c>
    </row>
    <row r="176" spans="1:23" x14ac:dyDescent="0.35">
      <c r="A176" s="81" t="s">
        <v>432</v>
      </c>
      <c r="B176" s="83">
        <v>4</v>
      </c>
      <c r="C176" s="83">
        <v>4.0599999999999996</v>
      </c>
      <c r="D176" s="83">
        <v>3</v>
      </c>
      <c r="E176" s="87">
        <v>0.15</v>
      </c>
      <c r="G176" s="87">
        <v>0.05</v>
      </c>
      <c r="M176" s="86"/>
    </row>
    <row r="177" spans="1:23" x14ac:dyDescent="0.35">
      <c r="A177" s="82" t="s">
        <v>620</v>
      </c>
      <c r="B177" s="83">
        <v>4</v>
      </c>
      <c r="C177" s="83">
        <v>4.0599999999999996</v>
      </c>
      <c r="D177" s="83">
        <v>3</v>
      </c>
      <c r="E177" s="87">
        <v>0.15</v>
      </c>
      <c r="G177" s="87">
        <v>0.05</v>
      </c>
      <c r="I177">
        <f t="shared" si="42"/>
        <v>4</v>
      </c>
      <c r="J177">
        <f>I177*2</f>
        <v>8</v>
      </c>
      <c r="K177">
        <f t="shared" si="43"/>
        <v>4</v>
      </c>
      <c r="L177">
        <f>K177*2</f>
        <v>8</v>
      </c>
      <c r="M177" s="83">
        <v>3</v>
      </c>
      <c r="N177">
        <f t="shared" si="44"/>
        <v>9</v>
      </c>
      <c r="O177">
        <f t="shared" si="45"/>
        <v>2</v>
      </c>
      <c r="P177">
        <f t="shared" si="46"/>
        <v>1</v>
      </c>
      <c r="Q177">
        <f t="shared" si="47"/>
        <v>1</v>
      </c>
      <c r="R177">
        <f t="shared" si="48"/>
        <v>0.5</v>
      </c>
      <c r="S177">
        <f t="shared" si="49"/>
        <v>2</v>
      </c>
      <c r="T177">
        <f t="shared" si="50"/>
        <v>1</v>
      </c>
      <c r="U177">
        <f t="shared" si="51"/>
        <v>1</v>
      </c>
      <c r="V177">
        <f t="shared" si="52"/>
        <v>0.5</v>
      </c>
      <c r="W177">
        <f t="shared" si="53"/>
        <v>28</v>
      </c>
    </row>
    <row r="178" spans="1:23" x14ac:dyDescent="0.35">
      <c r="A178" s="30" t="s">
        <v>659</v>
      </c>
      <c r="B178" s="83">
        <v>6</v>
      </c>
      <c r="C178" s="83">
        <v>57.009999999999991</v>
      </c>
      <c r="D178" s="83">
        <v>25</v>
      </c>
      <c r="E178" s="87">
        <v>3.2999999999999994</v>
      </c>
      <c r="F178" s="87">
        <v>1.08</v>
      </c>
      <c r="G178" s="87">
        <v>9.1000000000000032</v>
      </c>
      <c r="H178" s="87">
        <v>3.2299999999999995</v>
      </c>
      <c r="M178" s="85"/>
    </row>
    <row r="179" spans="1:23" x14ac:dyDescent="0.35">
      <c r="A179" s="81" t="s">
        <v>660</v>
      </c>
      <c r="B179" s="83"/>
      <c r="C179" s="83">
        <v>3.43</v>
      </c>
      <c r="D179" s="83">
        <v>0</v>
      </c>
      <c r="E179" s="87">
        <v>0.1</v>
      </c>
      <c r="F179" s="87">
        <v>0.1</v>
      </c>
      <c r="G179" s="87">
        <v>0.1</v>
      </c>
      <c r="H179" s="87">
        <v>0.1</v>
      </c>
      <c r="M179" s="86"/>
    </row>
    <row r="180" spans="1:23" x14ac:dyDescent="0.35">
      <c r="A180" s="82" t="s">
        <v>614</v>
      </c>
      <c r="B180" s="83"/>
      <c r="C180" s="83">
        <v>3.43</v>
      </c>
      <c r="D180" s="83">
        <v>0</v>
      </c>
      <c r="E180" s="87">
        <v>0.1</v>
      </c>
      <c r="F180" s="87">
        <v>0.1</v>
      </c>
      <c r="G180" s="87">
        <v>0.1</v>
      </c>
      <c r="H180" s="87">
        <v>0.1</v>
      </c>
      <c r="I180">
        <f t="shared" si="42"/>
        <v>1</v>
      </c>
      <c r="J180">
        <f>I180*2</f>
        <v>2</v>
      </c>
      <c r="K180">
        <f t="shared" si="43"/>
        <v>2</v>
      </c>
      <c r="L180">
        <f>K180*2</f>
        <v>4</v>
      </c>
      <c r="M180" s="83">
        <v>0</v>
      </c>
      <c r="N180">
        <f t="shared" si="44"/>
        <v>0</v>
      </c>
      <c r="O180">
        <f t="shared" si="45"/>
        <v>2</v>
      </c>
      <c r="P180">
        <f t="shared" si="46"/>
        <v>1</v>
      </c>
      <c r="Q180">
        <f t="shared" si="47"/>
        <v>3</v>
      </c>
      <c r="R180">
        <f t="shared" si="48"/>
        <v>1.5</v>
      </c>
      <c r="S180">
        <f t="shared" si="49"/>
        <v>3</v>
      </c>
      <c r="T180">
        <f t="shared" si="50"/>
        <v>1.5</v>
      </c>
      <c r="U180">
        <f t="shared" si="51"/>
        <v>4</v>
      </c>
      <c r="V180">
        <f t="shared" si="52"/>
        <v>2</v>
      </c>
      <c r="W180">
        <f t="shared" si="53"/>
        <v>12</v>
      </c>
    </row>
    <row r="181" spans="1:23" x14ac:dyDescent="0.35">
      <c r="A181" s="81" t="s">
        <v>661</v>
      </c>
      <c r="B181" s="83"/>
      <c r="C181" s="83">
        <v>3.56</v>
      </c>
      <c r="D181" s="83">
        <v>2</v>
      </c>
      <c r="E181" s="87">
        <v>0.3</v>
      </c>
      <c r="F181" s="87">
        <v>0.05</v>
      </c>
      <c r="G181" s="87">
        <v>0.6</v>
      </c>
      <c r="H181" s="87">
        <v>0.05</v>
      </c>
      <c r="M181" s="86"/>
    </row>
    <row r="182" spans="1:23" x14ac:dyDescent="0.35">
      <c r="A182" s="82" t="s">
        <v>614</v>
      </c>
      <c r="B182" s="83"/>
      <c r="C182" s="83">
        <v>3.56</v>
      </c>
      <c r="D182" s="83">
        <v>2</v>
      </c>
      <c r="E182" s="87">
        <v>0.3</v>
      </c>
      <c r="F182" s="87">
        <v>0.05</v>
      </c>
      <c r="G182" s="87">
        <v>0.6</v>
      </c>
      <c r="H182" s="87">
        <v>0.05</v>
      </c>
      <c r="I182">
        <f t="shared" si="42"/>
        <v>1</v>
      </c>
      <c r="J182">
        <f>I182*2</f>
        <v>2</v>
      </c>
      <c r="K182">
        <f t="shared" si="43"/>
        <v>2</v>
      </c>
      <c r="L182">
        <f>K182*2</f>
        <v>4</v>
      </c>
      <c r="M182" s="83">
        <v>2</v>
      </c>
      <c r="N182">
        <f t="shared" si="44"/>
        <v>6</v>
      </c>
      <c r="O182">
        <f t="shared" si="45"/>
        <v>3</v>
      </c>
      <c r="P182">
        <f t="shared" si="46"/>
        <v>1.5</v>
      </c>
      <c r="Q182">
        <f t="shared" si="47"/>
        <v>2</v>
      </c>
      <c r="R182">
        <f t="shared" si="48"/>
        <v>1</v>
      </c>
      <c r="S182">
        <f t="shared" si="49"/>
        <v>5</v>
      </c>
      <c r="T182">
        <f t="shared" si="50"/>
        <v>2.5</v>
      </c>
      <c r="U182">
        <f t="shared" si="51"/>
        <v>2</v>
      </c>
      <c r="V182">
        <f t="shared" si="52"/>
        <v>1</v>
      </c>
      <c r="W182">
        <f t="shared" si="53"/>
        <v>18</v>
      </c>
    </row>
    <row r="183" spans="1:23" x14ac:dyDescent="0.35">
      <c r="A183" s="81" t="s">
        <v>662</v>
      </c>
      <c r="B183" s="83"/>
      <c r="C183" s="83">
        <v>3.3</v>
      </c>
      <c r="D183" s="83">
        <v>0</v>
      </c>
      <c r="E183" s="87">
        <v>0.2</v>
      </c>
      <c r="F183" s="87">
        <v>0.1</v>
      </c>
      <c r="G183" s="87">
        <v>0.2</v>
      </c>
      <c r="H183" s="87">
        <v>0.2</v>
      </c>
      <c r="M183" s="86"/>
    </row>
    <row r="184" spans="1:23" x14ac:dyDescent="0.35">
      <c r="A184" s="82" t="s">
        <v>614</v>
      </c>
      <c r="B184" s="83"/>
      <c r="C184" s="83">
        <v>3.3</v>
      </c>
      <c r="D184" s="83">
        <v>0</v>
      </c>
      <c r="E184" s="87">
        <v>0.2</v>
      </c>
      <c r="F184" s="87">
        <v>0.1</v>
      </c>
      <c r="G184" s="87">
        <v>0.2</v>
      </c>
      <c r="H184" s="87">
        <v>0.2</v>
      </c>
      <c r="I184">
        <f t="shared" si="42"/>
        <v>1</v>
      </c>
      <c r="J184">
        <f>I184*2</f>
        <v>2</v>
      </c>
      <c r="K184">
        <f t="shared" si="43"/>
        <v>2</v>
      </c>
      <c r="L184">
        <f>K184*2</f>
        <v>4</v>
      </c>
      <c r="M184" s="83">
        <v>0</v>
      </c>
      <c r="N184">
        <f t="shared" si="44"/>
        <v>0</v>
      </c>
      <c r="O184">
        <f t="shared" si="45"/>
        <v>3</v>
      </c>
      <c r="P184">
        <f t="shared" si="46"/>
        <v>1.5</v>
      </c>
      <c r="Q184">
        <f t="shared" si="47"/>
        <v>3</v>
      </c>
      <c r="R184">
        <f t="shared" si="48"/>
        <v>1.5</v>
      </c>
      <c r="S184">
        <f t="shared" si="49"/>
        <v>3</v>
      </c>
      <c r="T184">
        <f t="shared" si="50"/>
        <v>1.5</v>
      </c>
      <c r="U184">
        <f t="shared" si="51"/>
        <v>4</v>
      </c>
      <c r="V184">
        <f t="shared" si="52"/>
        <v>2</v>
      </c>
      <c r="W184">
        <f t="shared" si="53"/>
        <v>12.5</v>
      </c>
    </row>
    <row r="185" spans="1:23" x14ac:dyDescent="0.35">
      <c r="A185" s="81" t="s">
        <v>664</v>
      </c>
      <c r="B185" s="83"/>
      <c r="C185" s="83">
        <v>6.96</v>
      </c>
      <c r="D185" s="83">
        <v>4</v>
      </c>
      <c r="E185" s="87">
        <v>0.3</v>
      </c>
      <c r="F185" s="87">
        <v>0.04</v>
      </c>
      <c r="G185" s="87">
        <v>1.8</v>
      </c>
      <c r="H185" s="87">
        <v>0.2</v>
      </c>
      <c r="M185" s="86"/>
    </row>
    <row r="186" spans="1:23" x14ac:dyDescent="0.35">
      <c r="A186" s="82" t="s">
        <v>612</v>
      </c>
      <c r="B186" s="83"/>
      <c r="C186" s="83">
        <v>3.48</v>
      </c>
      <c r="D186" s="83">
        <v>2</v>
      </c>
      <c r="E186" s="87">
        <v>0.15</v>
      </c>
      <c r="F186" s="87">
        <v>0.02</v>
      </c>
      <c r="G186" s="87">
        <v>0.9</v>
      </c>
      <c r="H186" s="87">
        <v>0.1</v>
      </c>
      <c r="I186">
        <f t="shared" si="42"/>
        <v>1</v>
      </c>
      <c r="J186">
        <f t="shared" ref="J186:J187" si="60">I186*2</f>
        <v>2</v>
      </c>
      <c r="K186">
        <f t="shared" si="43"/>
        <v>2</v>
      </c>
      <c r="L186">
        <f t="shared" ref="L186:L187" si="61">K186*2</f>
        <v>4</v>
      </c>
      <c r="M186" s="83">
        <v>2</v>
      </c>
      <c r="N186">
        <f t="shared" si="44"/>
        <v>6</v>
      </c>
      <c r="O186">
        <f t="shared" si="45"/>
        <v>2</v>
      </c>
      <c r="P186">
        <f t="shared" si="46"/>
        <v>1</v>
      </c>
      <c r="Q186">
        <f t="shared" si="47"/>
        <v>1</v>
      </c>
      <c r="R186">
        <f t="shared" si="48"/>
        <v>0.5</v>
      </c>
      <c r="S186">
        <f t="shared" si="49"/>
        <v>5</v>
      </c>
      <c r="T186">
        <f t="shared" si="50"/>
        <v>2.5</v>
      </c>
      <c r="U186">
        <f t="shared" si="51"/>
        <v>4</v>
      </c>
      <c r="V186">
        <f t="shared" si="52"/>
        <v>2</v>
      </c>
      <c r="W186">
        <f t="shared" si="53"/>
        <v>18</v>
      </c>
    </row>
    <row r="187" spans="1:23" x14ac:dyDescent="0.35">
      <c r="A187" s="82" t="s">
        <v>614</v>
      </c>
      <c r="B187" s="83"/>
      <c r="C187" s="83">
        <v>3.48</v>
      </c>
      <c r="D187" s="83">
        <v>2</v>
      </c>
      <c r="E187" s="87">
        <v>0.15</v>
      </c>
      <c r="F187" s="87">
        <v>0.02</v>
      </c>
      <c r="G187" s="87">
        <v>0.9</v>
      </c>
      <c r="H187" s="87">
        <v>0.1</v>
      </c>
      <c r="I187">
        <f t="shared" si="42"/>
        <v>1</v>
      </c>
      <c r="J187">
        <f t="shared" si="60"/>
        <v>2</v>
      </c>
      <c r="K187">
        <f t="shared" si="43"/>
        <v>2</v>
      </c>
      <c r="L187">
        <f t="shared" si="61"/>
        <v>4</v>
      </c>
      <c r="M187" s="83">
        <v>2</v>
      </c>
      <c r="N187">
        <f t="shared" si="44"/>
        <v>6</v>
      </c>
      <c r="O187">
        <f t="shared" si="45"/>
        <v>2</v>
      </c>
      <c r="P187">
        <f t="shared" si="46"/>
        <v>1</v>
      </c>
      <c r="Q187">
        <f t="shared" si="47"/>
        <v>1</v>
      </c>
      <c r="R187">
        <f t="shared" si="48"/>
        <v>0.5</v>
      </c>
      <c r="S187">
        <f t="shared" si="49"/>
        <v>5</v>
      </c>
      <c r="T187">
        <f t="shared" si="50"/>
        <v>2.5</v>
      </c>
      <c r="U187">
        <f t="shared" si="51"/>
        <v>4</v>
      </c>
      <c r="V187">
        <f t="shared" si="52"/>
        <v>2</v>
      </c>
      <c r="W187">
        <f t="shared" si="53"/>
        <v>18</v>
      </c>
    </row>
    <row r="188" spans="1:23" x14ac:dyDescent="0.35">
      <c r="A188" s="81" t="s">
        <v>665</v>
      </c>
      <c r="B188" s="83"/>
      <c r="C188" s="83">
        <v>6.4</v>
      </c>
      <c r="D188" s="83">
        <v>2</v>
      </c>
      <c r="E188" s="87">
        <v>0.3</v>
      </c>
      <c r="F188" s="87">
        <v>0.1</v>
      </c>
      <c r="G188" s="87">
        <v>1.7</v>
      </c>
      <c r="H188" s="87">
        <v>0.2</v>
      </c>
      <c r="M188" s="86"/>
    </row>
    <row r="189" spans="1:23" x14ac:dyDescent="0.35">
      <c r="A189" s="82" t="s">
        <v>62</v>
      </c>
      <c r="B189" s="83"/>
      <c r="C189" s="83">
        <v>3.2</v>
      </c>
      <c r="D189" s="83">
        <v>1</v>
      </c>
      <c r="E189" s="87">
        <v>0.15</v>
      </c>
      <c r="F189" s="87">
        <v>0.05</v>
      </c>
      <c r="G189" s="87">
        <v>0.85</v>
      </c>
      <c r="H189" s="87">
        <v>0.1</v>
      </c>
      <c r="I189">
        <f t="shared" si="42"/>
        <v>1</v>
      </c>
      <c r="J189">
        <f t="shared" ref="J189:J190" si="62">I189*2</f>
        <v>2</v>
      </c>
      <c r="K189">
        <f t="shared" si="43"/>
        <v>1</v>
      </c>
      <c r="L189">
        <f t="shared" ref="L189:L190" si="63">K189*2</f>
        <v>2</v>
      </c>
      <c r="M189" s="83">
        <v>1</v>
      </c>
      <c r="N189">
        <f t="shared" si="44"/>
        <v>3</v>
      </c>
      <c r="O189">
        <f t="shared" si="45"/>
        <v>2</v>
      </c>
      <c r="P189">
        <f t="shared" si="46"/>
        <v>1</v>
      </c>
      <c r="Q189">
        <f t="shared" si="47"/>
        <v>2</v>
      </c>
      <c r="R189">
        <f t="shared" si="48"/>
        <v>1</v>
      </c>
      <c r="S189">
        <f t="shared" si="49"/>
        <v>5</v>
      </c>
      <c r="T189">
        <f t="shared" si="50"/>
        <v>2.5</v>
      </c>
      <c r="U189">
        <f t="shared" si="51"/>
        <v>4</v>
      </c>
      <c r="V189">
        <f t="shared" si="52"/>
        <v>2</v>
      </c>
      <c r="W189">
        <f t="shared" si="53"/>
        <v>13.5</v>
      </c>
    </row>
    <row r="190" spans="1:23" x14ac:dyDescent="0.35">
      <c r="A190" s="82" t="s">
        <v>614</v>
      </c>
      <c r="B190" s="83"/>
      <c r="C190" s="83">
        <v>3.2</v>
      </c>
      <c r="D190" s="83">
        <v>1</v>
      </c>
      <c r="E190" s="87">
        <v>0.15</v>
      </c>
      <c r="F190" s="87">
        <v>0.05</v>
      </c>
      <c r="G190" s="87">
        <v>0.85</v>
      </c>
      <c r="H190" s="87">
        <v>0.1</v>
      </c>
      <c r="I190">
        <f t="shared" si="42"/>
        <v>1</v>
      </c>
      <c r="J190">
        <f t="shared" si="62"/>
        <v>2</v>
      </c>
      <c r="K190">
        <f t="shared" si="43"/>
        <v>1</v>
      </c>
      <c r="L190">
        <f t="shared" si="63"/>
        <v>2</v>
      </c>
      <c r="M190" s="83">
        <v>1</v>
      </c>
      <c r="N190">
        <f t="shared" si="44"/>
        <v>3</v>
      </c>
      <c r="O190">
        <f t="shared" si="45"/>
        <v>2</v>
      </c>
      <c r="P190">
        <f t="shared" si="46"/>
        <v>1</v>
      </c>
      <c r="Q190">
        <f t="shared" si="47"/>
        <v>2</v>
      </c>
      <c r="R190">
        <f t="shared" si="48"/>
        <v>1</v>
      </c>
      <c r="S190">
        <f t="shared" si="49"/>
        <v>5</v>
      </c>
      <c r="T190">
        <f t="shared" si="50"/>
        <v>2.5</v>
      </c>
      <c r="U190">
        <f t="shared" si="51"/>
        <v>4</v>
      </c>
      <c r="V190">
        <f t="shared" si="52"/>
        <v>2</v>
      </c>
      <c r="W190">
        <f t="shared" si="53"/>
        <v>13.5</v>
      </c>
    </row>
    <row r="191" spans="1:23" x14ac:dyDescent="0.35">
      <c r="A191" s="81" t="s">
        <v>667</v>
      </c>
      <c r="B191" s="83">
        <v>6</v>
      </c>
      <c r="C191" s="83">
        <v>10.92</v>
      </c>
      <c r="D191" s="83">
        <v>9</v>
      </c>
      <c r="E191" s="87">
        <v>0.60000000000000009</v>
      </c>
      <c r="F191" s="87">
        <v>0.30000000000000004</v>
      </c>
      <c r="G191" s="87">
        <v>2.7</v>
      </c>
      <c r="H191" s="87">
        <v>1.2000000000000002</v>
      </c>
      <c r="M191" s="86"/>
    </row>
    <row r="192" spans="1:23" x14ac:dyDescent="0.35">
      <c r="A192" s="82" t="s">
        <v>618</v>
      </c>
      <c r="B192" s="83">
        <v>2</v>
      </c>
      <c r="C192" s="83">
        <v>3.66</v>
      </c>
      <c r="D192" s="83">
        <v>3</v>
      </c>
      <c r="E192" s="87">
        <v>0.2</v>
      </c>
      <c r="F192" s="87">
        <v>0.1</v>
      </c>
      <c r="G192" s="87">
        <v>0.9</v>
      </c>
      <c r="H192" s="87">
        <v>0.4</v>
      </c>
      <c r="I192">
        <f t="shared" si="42"/>
        <v>2</v>
      </c>
      <c r="J192">
        <f t="shared" ref="J192:J194" si="64">I192*2</f>
        <v>4</v>
      </c>
      <c r="K192">
        <f t="shared" si="43"/>
        <v>2</v>
      </c>
      <c r="L192">
        <f t="shared" ref="L192:L194" si="65">K192*2</f>
        <v>4</v>
      </c>
      <c r="M192" s="83">
        <v>3</v>
      </c>
      <c r="N192">
        <f t="shared" si="44"/>
        <v>9</v>
      </c>
      <c r="O192">
        <f t="shared" si="45"/>
        <v>3</v>
      </c>
      <c r="P192">
        <f t="shared" si="46"/>
        <v>1.5</v>
      </c>
      <c r="Q192">
        <f t="shared" si="47"/>
        <v>3</v>
      </c>
      <c r="R192">
        <f t="shared" si="48"/>
        <v>1.5</v>
      </c>
      <c r="S192">
        <f t="shared" si="49"/>
        <v>5</v>
      </c>
      <c r="T192">
        <f t="shared" si="50"/>
        <v>2.5</v>
      </c>
      <c r="U192">
        <f t="shared" si="51"/>
        <v>5</v>
      </c>
      <c r="V192">
        <f t="shared" si="52"/>
        <v>2.5</v>
      </c>
      <c r="W192">
        <f t="shared" si="53"/>
        <v>25</v>
      </c>
    </row>
    <row r="193" spans="1:23" x14ac:dyDescent="0.35">
      <c r="A193" s="82" t="s">
        <v>612</v>
      </c>
      <c r="B193" s="83">
        <v>2</v>
      </c>
      <c r="C193" s="83">
        <v>3.66</v>
      </c>
      <c r="D193" s="83">
        <v>3</v>
      </c>
      <c r="E193" s="87">
        <v>0.2</v>
      </c>
      <c r="F193" s="87">
        <v>0.1</v>
      </c>
      <c r="G193" s="87">
        <v>0.9</v>
      </c>
      <c r="H193" s="87">
        <v>0.4</v>
      </c>
      <c r="I193">
        <f t="shared" si="42"/>
        <v>2</v>
      </c>
      <c r="J193">
        <f t="shared" si="64"/>
        <v>4</v>
      </c>
      <c r="K193">
        <f t="shared" si="43"/>
        <v>2</v>
      </c>
      <c r="L193">
        <f t="shared" si="65"/>
        <v>4</v>
      </c>
      <c r="M193" s="83">
        <v>3</v>
      </c>
      <c r="N193">
        <f t="shared" si="44"/>
        <v>9</v>
      </c>
      <c r="O193">
        <f t="shared" si="45"/>
        <v>3</v>
      </c>
      <c r="P193">
        <f t="shared" si="46"/>
        <v>1.5</v>
      </c>
      <c r="Q193">
        <f t="shared" si="47"/>
        <v>3</v>
      </c>
      <c r="R193">
        <f t="shared" si="48"/>
        <v>1.5</v>
      </c>
      <c r="S193">
        <f t="shared" si="49"/>
        <v>5</v>
      </c>
      <c r="T193">
        <f t="shared" si="50"/>
        <v>2.5</v>
      </c>
      <c r="U193">
        <f t="shared" si="51"/>
        <v>5</v>
      </c>
      <c r="V193">
        <f t="shared" si="52"/>
        <v>2.5</v>
      </c>
      <c r="W193">
        <f t="shared" si="53"/>
        <v>25</v>
      </c>
    </row>
    <row r="194" spans="1:23" x14ac:dyDescent="0.35">
      <c r="A194" s="82" t="s">
        <v>614</v>
      </c>
      <c r="B194" s="83">
        <v>2</v>
      </c>
      <c r="C194" s="83">
        <v>3.6</v>
      </c>
      <c r="D194" s="83">
        <v>3</v>
      </c>
      <c r="E194" s="87">
        <v>0.2</v>
      </c>
      <c r="F194" s="87">
        <v>0.1</v>
      </c>
      <c r="G194" s="87">
        <v>0.9</v>
      </c>
      <c r="H194" s="87">
        <v>0.4</v>
      </c>
      <c r="I194">
        <f t="shared" si="42"/>
        <v>2</v>
      </c>
      <c r="J194">
        <f t="shared" si="64"/>
        <v>4</v>
      </c>
      <c r="K194">
        <f t="shared" si="43"/>
        <v>2</v>
      </c>
      <c r="L194">
        <f t="shared" si="65"/>
        <v>4</v>
      </c>
      <c r="M194" s="83">
        <v>3</v>
      </c>
      <c r="N194">
        <f t="shared" si="44"/>
        <v>9</v>
      </c>
      <c r="O194">
        <f t="shared" si="45"/>
        <v>3</v>
      </c>
      <c r="P194">
        <f t="shared" si="46"/>
        <v>1.5</v>
      </c>
      <c r="Q194">
        <f t="shared" si="47"/>
        <v>3</v>
      </c>
      <c r="R194">
        <f t="shared" si="48"/>
        <v>1.5</v>
      </c>
      <c r="S194">
        <f t="shared" si="49"/>
        <v>5</v>
      </c>
      <c r="T194">
        <f t="shared" si="50"/>
        <v>2.5</v>
      </c>
      <c r="U194">
        <f t="shared" si="51"/>
        <v>5</v>
      </c>
      <c r="V194">
        <f t="shared" si="52"/>
        <v>2.5</v>
      </c>
      <c r="W194">
        <f t="shared" si="53"/>
        <v>25</v>
      </c>
    </row>
    <row r="195" spans="1:23" x14ac:dyDescent="0.35">
      <c r="A195" s="81" t="s">
        <v>668</v>
      </c>
      <c r="B195" s="83"/>
      <c r="C195" s="83">
        <v>8.06</v>
      </c>
      <c r="D195" s="83">
        <v>0</v>
      </c>
      <c r="E195" s="87">
        <v>0.2</v>
      </c>
      <c r="F195" s="87">
        <v>0.1</v>
      </c>
      <c r="G195" s="87">
        <v>1</v>
      </c>
      <c r="H195" s="87">
        <v>0.75</v>
      </c>
      <c r="M195" s="86"/>
    </row>
    <row r="196" spans="1:23" x14ac:dyDescent="0.35">
      <c r="A196" s="82" t="s">
        <v>62</v>
      </c>
      <c r="B196" s="83"/>
      <c r="C196" s="83">
        <v>3.73</v>
      </c>
      <c r="D196" s="83">
        <v>0</v>
      </c>
      <c r="E196" s="87">
        <v>0.15</v>
      </c>
      <c r="F196" s="87">
        <v>0.05</v>
      </c>
      <c r="G196" s="87">
        <v>0.5</v>
      </c>
      <c r="H196" s="87">
        <v>0.5</v>
      </c>
      <c r="I196">
        <f t="shared" si="42"/>
        <v>1</v>
      </c>
      <c r="J196">
        <f t="shared" ref="J196:J197" si="66">I196*2</f>
        <v>2</v>
      </c>
      <c r="K196">
        <f t="shared" si="43"/>
        <v>3</v>
      </c>
      <c r="L196">
        <f t="shared" ref="L196:L197" si="67">K196*2</f>
        <v>6</v>
      </c>
      <c r="M196" s="83">
        <v>0</v>
      </c>
      <c r="N196">
        <f t="shared" si="44"/>
        <v>0</v>
      </c>
      <c r="O196">
        <f t="shared" si="45"/>
        <v>2</v>
      </c>
      <c r="P196">
        <f t="shared" si="46"/>
        <v>1</v>
      </c>
      <c r="Q196">
        <f t="shared" si="47"/>
        <v>2</v>
      </c>
      <c r="R196">
        <f t="shared" si="48"/>
        <v>1</v>
      </c>
      <c r="S196">
        <f t="shared" si="49"/>
        <v>5</v>
      </c>
      <c r="T196">
        <f t="shared" si="50"/>
        <v>2.5</v>
      </c>
      <c r="U196">
        <f t="shared" si="51"/>
        <v>5</v>
      </c>
      <c r="V196">
        <f t="shared" si="52"/>
        <v>2.5</v>
      </c>
      <c r="W196">
        <f t="shared" si="53"/>
        <v>15</v>
      </c>
    </row>
    <row r="197" spans="1:23" x14ac:dyDescent="0.35">
      <c r="A197" s="82" t="s">
        <v>614</v>
      </c>
      <c r="B197" s="83"/>
      <c r="C197" s="83">
        <v>4.33</v>
      </c>
      <c r="D197" s="83">
        <v>0</v>
      </c>
      <c r="E197" s="87">
        <v>0.05</v>
      </c>
      <c r="F197" s="87">
        <v>0.05</v>
      </c>
      <c r="G197" s="87">
        <v>0.5</v>
      </c>
      <c r="H197" s="87">
        <v>0.25</v>
      </c>
      <c r="I197">
        <f t="shared" si="42"/>
        <v>1</v>
      </c>
      <c r="J197">
        <f t="shared" si="66"/>
        <v>2</v>
      </c>
      <c r="K197">
        <f t="shared" si="43"/>
        <v>5</v>
      </c>
      <c r="L197">
        <f t="shared" si="67"/>
        <v>10</v>
      </c>
      <c r="M197" s="83">
        <v>0</v>
      </c>
      <c r="N197">
        <f t="shared" si="44"/>
        <v>0</v>
      </c>
      <c r="O197">
        <f t="shared" si="45"/>
        <v>1</v>
      </c>
      <c r="P197">
        <f t="shared" si="46"/>
        <v>0.5</v>
      </c>
      <c r="Q197">
        <f t="shared" si="47"/>
        <v>2</v>
      </c>
      <c r="R197">
        <f t="shared" si="48"/>
        <v>1</v>
      </c>
      <c r="S197">
        <f t="shared" si="49"/>
        <v>5</v>
      </c>
      <c r="T197">
        <f t="shared" si="50"/>
        <v>2.5</v>
      </c>
      <c r="U197">
        <f t="shared" si="51"/>
        <v>5</v>
      </c>
      <c r="V197">
        <f t="shared" si="52"/>
        <v>2.5</v>
      </c>
      <c r="W197">
        <f t="shared" si="53"/>
        <v>18.5</v>
      </c>
    </row>
    <row r="198" spans="1:23" x14ac:dyDescent="0.35">
      <c r="A198" s="81" t="s">
        <v>669</v>
      </c>
      <c r="B198" s="83"/>
      <c r="C198" s="83">
        <v>3.4</v>
      </c>
      <c r="D198" s="83">
        <v>0</v>
      </c>
      <c r="E198" s="87">
        <v>0.2</v>
      </c>
      <c r="F198" s="87">
        <v>0.05</v>
      </c>
      <c r="G198" s="87">
        <v>0.3</v>
      </c>
      <c r="H198" s="87">
        <v>0.05</v>
      </c>
      <c r="M198" s="86"/>
    </row>
    <row r="199" spans="1:23" x14ac:dyDescent="0.35">
      <c r="A199" s="82" t="s">
        <v>62</v>
      </c>
      <c r="B199" s="83"/>
      <c r="C199" s="83">
        <v>3.4</v>
      </c>
      <c r="D199" s="83">
        <v>0</v>
      </c>
      <c r="E199" s="87">
        <v>0.2</v>
      </c>
      <c r="F199" s="87">
        <v>0.05</v>
      </c>
      <c r="G199" s="87">
        <v>0.3</v>
      </c>
      <c r="H199" s="87">
        <v>0.05</v>
      </c>
      <c r="I199">
        <f t="shared" ref="I199:I262" si="68">IF(B199&gt;5.34,5,IF(B199=5.34,5,IF(3.34&lt;B199,4,IF(3&lt;B199,3,IF(B199=3,3,IF(B199&gt;1.34,2,1))))))</f>
        <v>1</v>
      </c>
      <c r="J199">
        <f>I199*2</f>
        <v>2</v>
      </c>
      <c r="K199">
        <f t="shared" ref="K199:K262" si="69">IF(C199&gt;4.1,5,IF(C199=4.1,5,IF(3.84&lt;C199,4,IF(C199=3.84,4,IF(3.67&lt;C199,3,IF(C199=3.67,3,IF(3.29&lt;C199,2,IF(C199=3.29,2,1))))))))</f>
        <v>2</v>
      </c>
      <c r="L199">
        <f>K199*2</f>
        <v>4</v>
      </c>
      <c r="M199" s="83">
        <v>0</v>
      </c>
      <c r="N199">
        <f t="shared" ref="N199:N262" si="70">M199*3</f>
        <v>0</v>
      </c>
      <c r="O199">
        <f t="shared" si="45"/>
        <v>3</v>
      </c>
      <c r="P199">
        <f t="shared" ref="P199:P262" si="71">O199*0.5</f>
        <v>1.5</v>
      </c>
      <c r="Q199">
        <f t="shared" ref="Q199:Q262" si="72">IF(F199&gt;0.35,5,IF(F199=0.35,5,IF(0.18&lt;F199,4,IF(F199=0.18,4,IF(0.08&lt;F199,3,IF(F199=0.08,3,IF(0.04&lt;F199,2,IF(F199=0.04,2,1))))))))</f>
        <v>2</v>
      </c>
      <c r="R199">
        <f t="shared" ref="R199:R262" si="73">Q199*0.5</f>
        <v>1</v>
      </c>
      <c r="S199">
        <f t="shared" ref="S199:S262" si="74">IF(G199&gt;0.5,5,IF(G199=0.5,5,IF(0.25&lt;G199,4,IF(G199=0.25,4,IF(0.09&lt;G199,3,IF(G199=0.09,3,IF(0.03&lt;G199,2,IF(G199=0.03,2,1))))))))</f>
        <v>4</v>
      </c>
      <c r="T199">
        <f t="shared" ref="T199:T262" si="75">S199*0.5</f>
        <v>2</v>
      </c>
      <c r="U199">
        <f t="shared" ref="U199:U262" si="76">IF(H199&gt;0.25,5,IF(H199=0.25,5,IF(0.09&lt;H199,4,IF(H199=0.09,4,IF(0.06&lt;H199,3,IF(H199=0.06,3,IF(0.02&lt;H199,2,IF(H199=0.02,2,1))))))))</f>
        <v>2</v>
      </c>
      <c r="V199">
        <f t="shared" ref="V199:V262" si="77">U199*0.5</f>
        <v>1</v>
      </c>
      <c r="W199">
        <f t="shared" ref="W199:W262" si="78">J199+L199+N199+P199+R199+T199+V199</f>
        <v>11.5</v>
      </c>
    </row>
    <row r="200" spans="1:23" x14ac:dyDescent="0.35">
      <c r="A200" s="81" t="s">
        <v>670</v>
      </c>
      <c r="B200" s="83"/>
      <c r="C200" s="83">
        <v>3.68</v>
      </c>
      <c r="D200" s="83">
        <v>2</v>
      </c>
      <c r="E200" s="87">
        <v>0.3</v>
      </c>
      <c r="F200" s="87">
        <v>0.1</v>
      </c>
      <c r="G200" s="87">
        <v>0.4</v>
      </c>
      <c r="H200" s="87">
        <v>0.4</v>
      </c>
      <c r="M200" s="86"/>
    </row>
    <row r="201" spans="1:23" x14ac:dyDescent="0.35">
      <c r="A201" s="82" t="s">
        <v>614</v>
      </c>
      <c r="B201" s="83"/>
      <c r="C201" s="83">
        <v>3.68</v>
      </c>
      <c r="D201" s="83">
        <v>2</v>
      </c>
      <c r="E201" s="87">
        <v>0.3</v>
      </c>
      <c r="F201" s="87">
        <v>0.1</v>
      </c>
      <c r="G201" s="87">
        <v>0.4</v>
      </c>
      <c r="H201" s="87">
        <v>0.4</v>
      </c>
      <c r="I201">
        <f t="shared" si="68"/>
        <v>1</v>
      </c>
      <c r="J201">
        <f>I201*2</f>
        <v>2</v>
      </c>
      <c r="K201">
        <f t="shared" si="69"/>
        <v>3</v>
      </c>
      <c r="L201">
        <f>K201*2</f>
        <v>6</v>
      </c>
      <c r="M201" s="83">
        <v>2</v>
      </c>
      <c r="N201">
        <f t="shared" si="70"/>
        <v>6</v>
      </c>
      <c r="O201">
        <f t="shared" ref="O201:O262" si="79">IF(E201&gt;0.5,5,IF(E201=0.5,5,IF(0.4&lt;E201,4,IF(E201=0.4,4,IF(0.17&lt;E201,3,IF(E201=0.17,3,IF(0.1&lt;E201,2,IF(E201=0.1,2,1))))))))</f>
        <v>3</v>
      </c>
      <c r="P201">
        <f t="shared" si="71"/>
        <v>1.5</v>
      </c>
      <c r="Q201">
        <f t="shared" si="72"/>
        <v>3</v>
      </c>
      <c r="R201">
        <f t="shared" si="73"/>
        <v>1.5</v>
      </c>
      <c r="S201">
        <f t="shared" si="74"/>
        <v>4</v>
      </c>
      <c r="T201">
        <f t="shared" si="75"/>
        <v>2</v>
      </c>
      <c r="U201">
        <f t="shared" si="76"/>
        <v>5</v>
      </c>
      <c r="V201">
        <f t="shared" si="77"/>
        <v>2.5</v>
      </c>
      <c r="W201">
        <f t="shared" si="78"/>
        <v>21.5</v>
      </c>
    </row>
    <row r="202" spans="1:23" x14ac:dyDescent="0.35">
      <c r="A202" s="81" t="s">
        <v>671</v>
      </c>
      <c r="B202" s="83"/>
      <c r="C202" s="83">
        <v>7.3</v>
      </c>
      <c r="D202" s="83">
        <v>6</v>
      </c>
      <c r="E202" s="87">
        <v>0.8</v>
      </c>
      <c r="F202" s="87">
        <v>0.14000000000000001</v>
      </c>
      <c r="G202" s="87">
        <v>0.3</v>
      </c>
      <c r="H202" s="87">
        <v>0.08</v>
      </c>
      <c r="M202" s="86"/>
    </row>
    <row r="203" spans="1:23" x14ac:dyDescent="0.35">
      <c r="A203" s="82" t="s">
        <v>62</v>
      </c>
      <c r="B203" s="83"/>
      <c r="C203" s="83">
        <v>3.65</v>
      </c>
      <c r="D203" s="83">
        <v>3</v>
      </c>
      <c r="E203" s="87">
        <v>0.4</v>
      </c>
      <c r="F203" s="87">
        <v>7.0000000000000007E-2</v>
      </c>
      <c r="G203" s="87">
        <v>0.15</v>
      </c>
      <c r="H203" s="87">
        <v>0.04</v>
      </c>
      <c r="I203">
        <f t="shared" si="68"/>
        <v>1</v>
      </c>
      <c r="J203">
        <f t="shared" ref="J203:J204" si="80">I203*2</f>
        <v>2</v>
      </c>
      <c r="K203">
        <f t="shared" si="69"/>
        <v>2</v>
      </c>
      <c r="L203">
        <f t="shared" ref="L203:L204" si="81">K203*2</f>
        <v>4</v>
      </c>
      <c r="M203" s="83">
        <v>3</v>
      </c>
      <c r="N203">
        <f t="shared" si="70"/>
        <v>9</v>
      </c>
      <c r="O203">
        <f t="shared" si="79"/>
        <v>4</v>
      </c>
      <c r="P203">
        <f t="shared" si="71"/>
        <v>2</v>
      </c>
      <c r="Q203">
        <f t="shared" si="72"/>
        <v>2</v>
      </c>
      <c r="R203">
        <f t="shared" si="73"/>
        <v>1</v>
      </c>
      <c r="S203">
        <f t="shared" si="74"/>
        <v>3</v>
      </c>
      <c r="T203">
        <f t="shared" si="75"/>
        <v>1.5</v>
      </c>
      <c r="U203">
        <f t="shared" si="76"/>
        <v>2</v>
      </c>
      <c r="V203">
        <f t="shared" si="77"/>
        <v>1</v>
      </c>
      <c r="W203">
        <f t="shared" si="78"/>
        <v>20.5</v>
      </c>
    </row>
    <row r="204" spans="1:23" x14ac:dyDescent="0.35">
      <c r="A204" s="82" t="s">
        <v>614</v>
      </c>
      <c r="B204" s="83"/>
      <c r="C204" s="83">
        <v>3.65</v>
      </c>
      <c r="D204" s="83">
        <v>3</v>
      </c>
      <c r="E204" s="87">
        <v>0.4</v>
      </c>
      <c r="F204" s="87">
        <v>7.0000000000000007E-2</v>
      </c>
      <c r="G204" s="87">
        <v>0.15</v>
      </c>
      <c r="H204" s="87">
        <v>0.04</v>
      </c>
      <c r="I204">
        <f t="shared" si="68"/>
        <v>1</v>
      </c>
      <c r="J204">
        <f t="shared" si="80"/>
        <v>2</v>
      </c>
      <c r="K204">
        <f t="shared" si="69"/>
        <v>2</v>
      </c>
      <c r="L204">
        <f t="shared" si="81"/>
        <v>4</v>
      </c>
      <c r="M204" s="83">
        <v>3</v>
      </c>
      <c r="N204">
        <f t="shared" si="70"/>
        <v>9</v>
      </c>
      <c r="O204">
        <f t="shared" si="79"/>
        <v>4</v>
      </c>
      <c r="P204">
        <f t="shared" si="71"/>
        <v>2</v>
      </c>
      <c r="Q204">
        <f t="shared" si="72"/>
        <v>2</v>
      </c>
      <c r="R204">
        <f t="shared" si="73"/>
        <v>1</v>
      </c>
      <c r="S204">
        <f t="shared" si="74"/>
        <v>3</v>
      </c>
      <c r="T204">
        <f t="shared" si="75"/>
        <v>1.5</v>
      </c>
      <c r="U204">
        <f t="shared" si="76"/>
        <v>2</v>
      </c>
      <c r="V204">
        <f t="shared" si="77"/>
        <v>1</v>
      </c>
      <c r="W204">
        <f t="shared" si="78"/>
        <v>20.5</v>
      </c>
    </row>
    <row r="205" spans="1:23" x14ac:dyDescent="0.35">
      <c r="A205" s="30" t="s">
        <v>436</v>
      </c>
      <c r="B205" s="83"/>
      <c r="C205" s="83">
        <v>11.15</v>
      </c>
      <c r="D205" s="83">
        <v>3</v>
      </c>
      <c r="E205" s="87">
        <v>0.85000000000000009</v>
      </c>
      <c r="F205" s="87">
        <v>0.7</v>
      </c>
      <c r="G205" s="87">
        <v>0.58549999999999991</v>
      </c>
      <c r="H205" s="87">
        <v>0.01</v>
      </c>
      <c r="M205" s="85"/>
    </row>
    <row r="206" spans="1:23" x14ac:dyDescent="0.35">
      <c r="A206" s="81" t="s">
        <v>437</v>
      </c>
      <c r="B206" s="83"/>
      <c r="C206" s="83">
        <v>3.5</v>
      </c>
      <c r="D206" s="83">
        <v>0</v>
      </c>
      <c r="E206" s="87">
        <v>0.2</v>
      </c>
      <c r="F206" s="87">
        <v>0.1</v>
      </c>
      <c r="G206" s="87">
        <v>0.5</v>
      </c>
      <c r="M206" s="86"/>
    </row>
    <row r="207" spans="1:23" x14ac:dyDescent="0.35">
      <c r="A207" s="82" t="s">
        <v>617</v>
      </c>
      <c r="B207" s="83"/>
      <c r="C207" s="83">
        <v>3.5</v>
      </c>
      <c r="D207" s="83">
        <v>0</v>
      </c>
      <c r="E207" s="87">
        <v>0.2</v>
      </c>
      <c r="F207" s="87">
        <v>0.1</v>
      </c>
      <c r="G207" s="87">
        <v>0.5</v>
      </c>
      <c r="I207">
        <f t="shared" si="68"/>
        <v>1</v>
      </c>
      <c r="J207">
        <f>I207*2</f>
        <v>2</v>
      </c>
      <c r="K207">
        <f t="shared" si="69"/>
        <v>2</v>
      </c>
      <c r="L207">
        <f>K207*2</f>
        <v>4</v>
      </c>
      <c r="M207" s="83">
        <v>0</v>
      </c>
      <c r="N207">
        <f t="shared" si="70"/>
        <v>0</v>
      </c>
      <c r="O207">
        <f t="shared" si="79"/>
        <v>3</v>
      </c>
      <c r="P207">
        <f t="shared" si="71"/>
        <v>1.5</v>
      </c>
      <c r="Q207">
        <f t="shared" si="72"/>
        <v>3</v>
      </c>
      <c r="R207">
        <f t="shared" si="73"/>
        <v>1.5</v>
      </c>
      <c r="S207">
        <f t="shared" si="74"/>
        <v>5</v>
      </c>
      <c r="T207">
        <f t="shared" si="75"/>
        <v>2.5</v>
      </c>
      <c r="U207">
        <f t="shared" si="76"/>
        <v>1</v>
      </c>
      <c r="V207">
        <f t="shared" si="77"/>
        <v>0.5</v>
      </c>
      <c r="W207">
        <f t="shared" si="78"/>
        <v>12</v>
      </c>
    </row>
    <row r="208" spans="1:23" x14ac:dyDescent="0.35">
      <c r="A208" s="81" t="s">
        <v>439</v>
      </c>
      <c r="B208" s="83"/>
      <c r="C208" s="83">
        <v>3.8</v>
      </c>
      <c r="D208" s="83">
        <v>0</v>
      </c>
      <c r="E208" s="87">
        <v>0.1</v>
      </c>
      <c r="F208" s="87">
        <v>0.25</v>
      </c>
      <c r="G208" s="87">
        <v>5.0000000000000001E-4</v>
      </c>
      <c r="M208" s="86"/>
    </row>
    <row r="209" spans="1:23" x14ac:dyDescent="0.35">
      <c r="A209" s="82" t="s">
        <v>613</v>
      </c>
      <c r="B209" s="83"/>
      <c r="C209" s="83">
        <v>3.8</v>
      </c>
      <c r="D209" s="83">
        <v>0</v>
      </c>
      <c r="E209" s="87">
        <v>0.1</v>
      </c>
      <c r="F209" s="87">
        <v>0.25</v>
      </c>
      <c r="G209" s="87">
        <v>5.0000000000000001E-4</v>
      </c>
      <c r="I209">
        <f t="shared" si="68"/>
        <v>1</v>
      </c>
      <c r="J209">
        <f>I209*2</f>
        <v>2</v>
      </c>
      <c r="K209">
        <f t="shared" si="69"/>
        <v>3</v>
      </c>
      <c r="L209">
        <f>K209*2</f>
        <v>6</v>
      </c>
      <c r="M209" s="83">
        <v>0</v>
      </c>
      <c r="N209">
        <f t="shared" si="70"/>
        <v>0</v>
      </c>
      <c r="O209">
        <f t="shared" si="79"/>
        <v>2</v>
      </c>
      <c r="P209">
        <f t="shared" si="71"/>
        <v>1</v>
      </c>
      <c r="Q209">
        <f t="shared" si="72"/>
        <v>4</v>
      </c>
      <c r="R209">
        <f t="shared" si="73"/>
        <v>2</v>
      </c>
      <c r="S209">
        <f t="shared" si="74"/>
        <v>1</v>
      </c>
      <c r="T209">
        <f t="shared" si="75"/>
        <v>0.5</v>
      </c>
      <c r="U209">
        <f t="shared" si="76"/>
        <v>1</v>
      </c>
      <c r="V209">
        <f t="shared" si="77"/>
        <v>0.5</v>
      </c>
      <c r="W209">
        <f t="shared" si="78"/>
        <v>12</v>
      </c>
    </row>
    <row r="210" spans="1:23" x14ac:dyDescent="0.35">
      <c r="A210" s="81" t="s">
        <v>440</v>
      </c>
      <c r="B210" s="83"/>
      <c r="C210" s="83">
        <v>3.85</v>
      </c>
      <c r="D210" s="83">
        <v>3</v>
      </c>
      <c r="E210" s="87">
        <v>0.55000000000000004</v>
      </c>
      <c r="F210" s="87">
        <v>0.35</v>
      </c>
      <c r="G210" s="87">
        <v>8.5000000000000006E-2</v>
      </c>
      <c r="H210" s="87">
        <v>0.01</v>
      </c>
      <c r="M210" s="86"/>
    </row>
    <row r="211" spans="1:23" x14ac:dyDescent="0.35">
      <c r="A211" s="82" t="s">
        <v>620</v>
      </c>
      <c r="B211" s="83"/>
      <c r="C211" s="83">
        <v>3.85</v>
      </c>
      <c r="D211" s="83">
        <v>3</v>
      </c>
      <c r="E211" s="87">
        <v>0.55000000000000004</v>
      </c>
      <c r="F211" s="87">
        <v>0.35</v>
      </c>
      <c r="G211" s="87">
        <v>8.5000000000000006E-2</v>
      </c>
      <c r="H211" s="87">
        <v>0.01</v>
      </c>
      <c r="I211">
        <f t="shared" si="68"/>
        <v>1</v>
      </c>
      <c r="J211">
        <f>I211*2</f>
        <v>2</v>
      </c>
      <c r="K211">
        <f t="shared" si="69"/>
        <v>4</v>
      </c>
      <c r="L211">
        <f>K211*2</f>
        <v>8</v>
      </c>
      <c r="M211" s="83">
        <v>3</v>
      </c>
      <c r="N211">
        <f t="shared" si="70"/>
        <v>9</v>
      </c>
      <c r="O211">
        <f t="shared" si="79"/>
        <v>5</v>
      </c>
      <c r="P211">
        <f t="shared" si="71"/>
        <v>2.5</v>
      </c>
      <c r="Q211">
        <f t="shared" si="72"/>
        <v>5</v>
      </c>
      <c r="R211">
        <f t="shared" si="73"/>
        <v>2.5</v>
      </c>
      <c r="S211">
        <f t="shared" si="74"/>
        <v>2</v>
      </c>
      <c r="T211">
        <f t="shared" si="75"/>
        <v>1</v>
      </c>
      <c r="U211">
        <f t="shared" si="76"/>
        <v>1</v>
      </c>
      <c r="V211">
        <f t="shared" si="77"/>
        <v>0.5</v>
      </c>
      <c r="W211">
        <f t="shared" si="78"/>
        <v>25.5</v>
      </c>
    </row>
    <row r="212" spans="1:23" x14ac:dyDescent="0.35">
      <c r="A212" s="30" t="s">
        <v>441</v>
      </c>
      <c r="B212" s="83">
        <v>3</v>
      </c>
      <c r="C212" s="83">
        <v>3.6</v>
      </c>
      <c r="D212" s="83">
        <v>2</v>
      </c>
      <c r="E212" s="87">
        <v>0.2</v>
      </c>
      <c r="F212" s="87">
        <v>0.04</v>
      </c>
      <c r="G212" s="87">
        <v>0.5</v>
      </c>
      <c r="H212" s="87">
        <v>5.0000000000000001E-3</v>
      </c>
      <c r="M212" s="85"/>
    </row>
    <row r="213" spans="1:23" x14ac:dyDescent="0.35">
      <c r="A213" s="81" t="s">
        <v>442</v>
      </c>
      <c r="B213" s="83">
        <v>3</v>
      </c>
      <c r="C213" s="83">
        <v>3.6</v>
      </c>
      <c r="D213" s="83">
        <v>2</v>
      </c>
      <c r="E213" s="87">
        <v>0.2</v>
      </c>
      <c r="F213" s="87">
        <v>0.04</v>
      </c>
      <c r="G213" s="87">
        <v>0.5</v>
      </c>
      <c r="H213" s="87">
        <v>5.0000000000000001E-3</v>
      </c>
      <c r="M213" s="86"/>
    </row>
    <row r="214" spans="1:23" x14ac:dyDescent="0.35">
      <c r="A214" s="82" t="s">
        <v>610</v>
      </c>
      <c r="B214" s="83">
        <v>3</v>
      </c>
      <c r="C214" s="83">
        <v>3.6</v>
      </c>
      <c r="D214" s="83">
        <v>2</v>
      </c>
      <c r="E214" s="87">
        <v>0.2</v>
      </c>
      <c r="F214" s="87">
        <v>0.04</v>
      </c>
      <c r="G214" s="87">
        <v>0.5</v>
      </c>
      <c r="H214" s="87">
        <v>5.0000000000000001E-3</v>
      </c>
      <c r="I214">
        <f t="shared" si="68"/>
        <v>3</v>
      </c>
      <c r="J214">
        <f>I214*2</f>
        <v>6</v>
      </c>
      <c r="K214">
        <f t="shared" si="69"/>
        <v>2</v>
      </c>
      <c r="L214">
        <f>K214*2</f>
        <v>4</v>
      </c>
      <c r="M214" s="83">
        <v>2</v>
      </c>
      <c r="N214">
        <f t="shared" si="70"/>
        <v>6</v>
      </c>
      <c r="O214">
        <f t="shared" si="79"/>
        <v>3</v>
      </c>
      <c r="P214">
        <f t="shared" si="71"/>
        <v>1.5</v>
      </c>
      <c r="Q214">
        <f t="shared" si="72"/>
        <v>2</v>
      </c>
      <c r="R214">
        <f t="shared" si="73"/>
        <v>1</v>
      </c>
      <c r="S214">
        <f t="shared" si="74"/>
        <v>5</v>
      </c>
      <c r="T214">
        <f t="shared" si="75"/>
        <v>2.5</v>
      </c>
      <c r="U214">
        <f t="shared" si="76"/>
        <v>1</v>
      </c>
      <c r="V214">
        <f t="shared" si="77"/>
        <v>0.5</v>
      </c>
      <c r="W214">
        <f t="shared" si="78"/>
        <v>21.5</v>
      </c>
    </row>
    <row r="215" spans="1:23" x14ac:dyDescent="0.35">
      <c r="A215" s="30" t="s">
        <v>672</v>
      </c>
      <c r="B215" s="83">
        <v>4.2</v>
      </c>
      <c r="C215" s="83">
        <v>32.479999999999997</v>
      </c>
      <c r="D215" s="83">
        <v>11</v>
      </c>
      <c r="E215" s="87">
        <v>2.48</v>
      </c>
      <c r="F215" s="87">
        <v>0.44009999999999994</v>
      </c>
      <c r="G215" s="87">
        <v>4.21</v>
      </c>
      <c r="H215" s="87">
        <v>0.88100000000000001</v>
      </c>
      <c r="M215" s="85"/>
    </row>
    <row r="216" spans="1:23" x14ac:dyDescent="0.35">
      <c r="A216" s="81" t="s">
        <v>673</v>
      </c>
      <c r="B216" s="83"/>
      <c r="C216" s="83">
        <v>6.93</v>
      </c>
      <c r="D216" s="83">
        <v>4</v>
      </c>
      <c r="E216" s="87">
        <v>0.4</v>
      </c>
      <c r="G216" s="87">
        <v>1</v>
      </c>
      <c r="M216" s="86"/>
    </row>
    <row r="217" spans="1:23" x14ac:dyDescent="0.35">
      <c r="A217" s="82" t="s">
        <v>62</v>
      </c>
      <c r="B217" s="83"/>
      <c r="C217" s="83">
        <v>3.4</v>
      </c>
      <c r="D217" s="83">
        <v>2</v>
      </c>
      <c r="E217" s="87">
        <v>0.2</v>
      </c>
      <c r="G217" s="87">
        <v>0.5</v>
      </c>
      <c r="I217">
        <f t="shared" si="68"/>
        <v>1</v>
      </c>
      <c r="J217">
        <f t="shared" ref="J217:J218" si="82">I217*2</f>
        <v>2</v>
      </c>
      <c r="K217">
        <f t="shared" si="69"/>
        <v>2</v>
      </c>
      <c r="L217">
        <f t="shared" ref="L217:L218" si="83">K217*2</f>
        <v>4</v>
      </c>
      <c r="M217" s="83">
        <v>2</v>
      </c>
      <c r="N217">
        <f t="shared" si="70"/>
        <v>6</v>
      </c>
      <c r="O217">
        <f t="shared" si="79"/>
        <v>3</v>
      </c>
      <c r="P217">
        <f t="shared" si="71"/>
        <v>1.5</v>
      </c>
      <c r="Q217">
        <f t="shared" si="72"/>
        <v>1</v>
      </c>
      <c r="R217">
        <f t="shared" si="73"/>
        <v>0.5</v>
      </c>
      <c r="S217">
        <f t="shared" si="74"/>
        <v>5</v>
      </c>
      <c r="T217">
        <f t="shared" si="75"/>
        <v>2.5</v>
      </c>
      <c r="U217">
        <f t="shared" si="76"/>
        <v>1</v>
      </c>
      <c r="V217">
        <f t="shared" si="77"/>
        <v>0.5</v>
      </c>
      <c r="W217">
        <f t="shared" si="78"/>
        <v>17</v>
      </c>
    </row>
    <row r="218" spans="1:23" x14ac:dyDescent="0.35">
      <c r="A218" s="82" t="s">
        <v>612</v>
      </c>
      <c r="B218" s="83"/>
      <c r="C218" s="83">
        <v>3.53</v>
      </c>
      <c r="D218" s="83">
        <v>2</v>
      </c>
      <c r="E218" s="87">
        <v>0.2</v>
      </c>
      <c r="G218" s="87">
        <v>0.5</v>
      </c>
      <c r="I218">
        <f t="shared" si="68"/>
        <v>1</v>
      </c>
      <c r="J218">
        <f t="shared" si="82"/>
        <v>2</v>
      </c>
      <c r="K218">
        <f t="shared" si="69"/>
        <v>2</v>
      </c>
      <c r="L218">
        <f t="shared" si="83"/>
        <v>4</v>
      </c>
      <c r="M218" s="83">
        <v>2</v>
      </c>
      <c r="N218">
        <f t="shared" si="70"/>
        <v>6</v>
      </c>
      <c r="O218">
        <f t="shared" si="79"/>
        <v>3</v>
      </c>
      <c r="P218">
        <f t="shared" si="71"/>
        <v>1.5</v>
      </c>
      <c r="Q218">
        <f t="shared" si="72"/>
        <v>1</v>
      </c>
      <c r="R218">
        <f t="shared" si="73"/>
        <v>0.5</v>
      </c>
      <c r="S218">
        <f t="shared" si="74"/>
        <v>5</v>
      </c>
      <c r="T218">
        <f t="shared" si="75"/>
        <v>2.5</v>
      </c>
      <c r="U218">
        <f t="shared" si="76"/>
        <v>1</v>
      </c>
      <c r="V218">
        <f t="shared" si="77"/>
        <v>0.5</v>
      </c>
      <c r="W218">
        <f t="shared" si="78"/>
        <v>17</v>
      </c>
    </row>
    <row r="219" spans="1:23" x14ac:dyDescent="0.35">
      <c r="A219" s="81" t="s">
        <v>674</v>
      </c>
      <c r="B219" s="83"/>
      <c r="C219" s="83">
        <v>3.6</v>
      </c>
      <c r="D219" s="83">
        <v>1</v>
      </c>
      <c r="E219" s="87">
        <v>0.25</v>
      </c>
      <c r="F219" s="87">
        <v>0.1</v>
      </c>
      <c r="G219" s="87">
        <v>0.2</v>
      </c>
      <c r="H219" s="87">
        <v>0.05</v>
      </c>
      <c r="M219" s="86"/>
    </row>
    <row r="220" spans="1:23" x14ac:dyDescent="0.35">
      <c r="A220" s="82" t="s">
        <v>614</v>
      </c>
      <c r="B220" s="83"/>
      <c r="C220" s="83">
        <v>3.6</v>
      </c>
      <c r="D220" s="83">
        <v>1</v>
      </c>
      <c r="E220" s="87">
        <v>0.25</v>
      </c>
      <c r="F220" s="87">
        <v>0.1</v>
      </c>
      <c r="G220" s="87">
        <v>0.2</v>
      </c>
      <c r="H220" s="87">
        <v>0.05</v>
      </c>
      <c r="I220">
        <f t="shared" si="68"/>
        <v>1</v>
      </c>
      <c r="J220">
        <f>I220*2</f>
        <v>2</v>
      </c>
      <c r="K220">
        <f t="shared" si="69"/>
        <v>2</v>
      </c>
      <c r="L220">
        <f>K220*2</f>
        <v>4</v>
      </c>
      <c r="M220" s="83">
        <v>1</v>
      </c>
      <c r="N220">
        <f t="shared" si="70"/>
        <v>3</v>
      </c>
      <c r="O220">
        <f t="shared" si="79"/>
        <v>3</v>
      </c>
      <c r="P220">
        <f t="shared" si="71"/>
        <v>1.5</v>
      </c>
      <c r="Q220">
        <f t="shared" si="72"/>
        <v>3</v>
      </c>
      <c r="R220">
        <f t="shared" si="73"/>
        <v>1.5</v>
      </c>
      <c r="S220">
        <f t="shared" si="74"/>
        <v>3</v>
      </c>
      <c r="T220">
        <f t="shared" si="75"/>
        <v>1.5</v>
      </c>
      <c r="U220">
        <f t="shared" si="76"/>
        <v>2</v>
      </c>
      <c r="V220">
        <f t="shared" si="77"/>
        <v>1</v>
      </c>
      <c r="W220">
        <f t="shared" si="78"/>
        <v>14.5</v>
      </c>
    </row>
    <row r="221" spans="1:23" x14ac:dyDescent="0.35">
      <c r="A221" s="81" t="s">
        <v>677</v>
      </c>
      <c r="B221" s="83">
        <v>1.5</v>
      </c>
      <c r="C221" s="83">
        <v>3.73</v>
      </c>
      <c r="D221" s="83">
        <v>1</v>
      </c>
      <c r="E221" s="87">
        <v>0.2</v>
      </c>
      <c r="F221" s="87">
        <v>0.12</v>
      </c>
      <c r="G221" s="87">
        <v>0.8</v>
      </c>
      <c r="H221" s="87">
        <v>0.3</v>
      </c>
      <c r="M221" s="86"/>
    </row>
    <row r="222" spans="1:23" x14ac:dyDescent="0.35">
      <c r="A222" s="82" t="s">
        <v>614</v>
      </c>
      <c r="B222" s="83">
        <v>1.5</v>
      </c>
      <c r="C222" s="83">
        <v>3.73</v>
      </c>
      <c r="D222" s="83">
        <v>1</v>
      </c>
      <c r="E222" s="87">
        <v>0.2</v>
      </c>
      <c r="F222" s="87">
        <v>0.12</v>
      </c>
      <c r="G222" s="87">
        <v>0.8</v>
      </c>
      <c r="H222" s="87">
        <v>0.3</v>
      </c>
      <c r="I222">
        <f t="shared" si="68"/>
        <v>2</v>
      </c>
      <c r="J222">
        <f>I222*2</f>
        <v>4</v>
      </c>
      <c r="K222">
        <f t="shared" si="69"/>
        <v>3</v>
      </c>
      <c r="L222">
        <f>K222*2</f>
        <v>6</v>
      </c>
      <c r="M222" s="83">
        <v>1</v>
      </c>
      <c r="N222">
        <f t="shared" si="70"/>
        <v>3</v>
      </c>
      <c r="O222">
        <f t="shared" si="79"/>
        <v>3</v>
      </c>
      <c r="P222">
        <f t="shared" si="71"/>
        <v>1.5</v>
      </c>
      <c r="Q222">
        <f t="shared" si="72"/>
        <v>3</v>
      </c>
      <c r="R222">
        <f t="shared" si="73"/>
        <v>1.5</v>
      </c>
      <c r="S222">
        <f t="shared" si="74"/>
        <v>5</v>
      </c>
      <c r="T222">
        <f t="shared" si="75"/>
        <v>2.5</v>
      </c>
      <c r="U222">
        <f t="shared" si="76"/>
        <v>5</v>
      </c>
      <c r="V222">
        <f t="shared" si="77"/>
        <v>2.5</v>
      </c>
      <c r="W222">
        <f t="shared" si="78"/>
        <v>21</v>
      </c>
    </row>
    <row r="223" spans="1:23" x14ac:dyDescent="0.35">
      <c r="A223" s="81" t="s">
        <v>679</v>
      </c>
      <c r="B223" s="83"/>
      <c r="C223" s="83">
        <v>3.48</v>
      </c>
      <c r="D223" s="83">
        <v>1</v>
      </c>
      <c r="E223" s="87">
        <v>1</v>
      </c>
      <c r="F223" s="87">
        <v>0.02</v>
      </c>
      <c r="G223" s="87">
        <v>0.45</v>
      </c>
      <c r="H223" s="87">
        <v>1E-3</v>
      </c>
      <c r="M223" s="86"/>
    </row>
    <row r="224" spans="1:23" x14ac:dyDescent="0.35">
      <c r="A224" s="82" t="s">
        <v>62</v>
      </c>
      <c r="B224" s="83"/>
      <c r="C224" s="83">
        <v>3.48</v>
      </c>
      <c r="D224" s="83">
        <v>1</v>
      </c>
      <c r="E224" s="87">
        <v>1</v>
      </c>
      <c r="F224" s="87">
        <v>0.02</v>
      </c>
      <c r="G224" s="87">
        <v>0.45</v>
      </c>
      <c r="H224" s="87">
        <v>1E-3</v>
      </c>
      <c r="I224">
        <f t="shared" si="68"/>
        <v>1</v>
      </c>
      <c r="J224">
        <f>I224*2</f>
        <v>2</v>
      </c>
      <c r="K224">
        <f t="shared" si="69"/>
        <v>2</v>
      </c>
      <c r="L224">
        <f>K224*2</f>
        <v>4</v>
      </c>
      <c r="M224" s="83">
        <v>1</v>
      </c>
      <c r="N224">
        <f t="shared" si="70"/>
        <v>3</v>
      </c>
      <c r="O224">
        <f t="shared" si="79"/>
        <v>5</v>
      </c>
      <c r="P224">
        <f t="shared" si="71"/>
        <v>2.5</v>
      </c>
      <c r="Q224">
        <f t="shared" si="72"/>
        <v>1</v>
      </c>
      <c r="R224">
        <f t="shared" si="73"/>
        <v>0.5</v>
      </c>
      <c r="S224">
        <f t="shared" si="74"/>
        <v>4</v>
      </c>
      <c r="T224">
        <f t="shared" si="75"/>
        <v>2</v>
      </c>
      <c r="U224">
        <f t="shared" si="76"/>
        <v>1</v>
      </c>
      <c r="V224">
        <f t="shared" si="77"/>
        <v>0.5</v>
      </c>
      <c r="W224">
        <f t="shared" si="78"/>
        <v>14.5</v>
      </c>
    </row>
    <row r="225" spans="1:23" x14ac:dyDescent="0.35">
      <c r="A225" s="81" t="s">
        <v>680</v>
      </c>
      <c r="B225" s="83"/>
      <c r="C225" s="83">
        <v>3.86</v>
      </c>
      <c r="D225" s="83">
        <v>2</v>
      </c>
      <c r="E225" s="87">
        <v>0.1</v>
      </c>
      <c r="F225" s="87">
        <v>0.05</v>
      </c>
      <c r="G225" s="87">
        <v>0.05</v>
      </c>
      <c r="H225" s="87">
        <v>0.01</v>
      </c>
      <c r="M225" s="86"/>
    </row>
    <row r="226" spans="1:23" x14ac:dyDescent="0.35">
      <c r="A226" s="82" t="s">
        <v>62</v>
      </c>
      <c r="B226" s="83"/>
      <c r="C226" s="83">
        <v>3.86</v>
      </c>
      <c r="D226" s="83">
        <v>2</v>
      </c>
      <c r="E226" s="87">
        <v>0.1</v>
      </c>
      <c r="F226" s="87">
        <v>0.05</v>
      </c>
      <c r="G226" s="87">
        <v>0.05</v>
      </c>
      <c r="H226" s="87">
        <v>0.01</v>
      </c>
      <c r="I226">
        <f t="shared" si="68"/>
        <v>1</v>
      </c>
      <c r="J226">
        <f>I226*2</f>
        <v>2</v>
      </c>
      <c r="K226">
        <f t="shared" si="69"/>
        <v>4</v>
      </c>
      <c r="L226">
        <f>K226*2</f>
        <v>8</v>
      </c>
      <c r="M226" s="83">
        <v>2</v>
      </c>
      <c r="N226">
        <f t="shared" si="70"/>
        <v>6</v>
      </c>
      <c r="O226">
        <f t="shared" si="79"/>
        <v>2</v>
      </c>
      <c r="P226">
        <f t="shared" si="71"/>
        <v>1</v>
      </c>
      <c r="Q226">
        <f t="shared" si="72"/>
        <v>2</v>
      </c>
      <c r="R226">
        <f t="shared" si="73"/>
        <v>1</v>
      </c>
      <c r="S226">
        <f t="shared" si="74"/>
        <v>2</v>
      </c>
      <c r="T226">
        <f t="shared" si="75"/>
        <v>1</v>
      </c>
      <c r="U226">
        <f t="shared" si="76"/>
        <v>1</v>
      </c>
      <c r="V226">
        <f t="shared" si="77"/>
        <v>0.5</v>
      </c>
      <c r="W226">
        <f t="shared" si="78"/>
        <v>19.5</v>
      </c>
    </row>
    <row r="227" spans="1:23" x14ac:dyDescent="0.35">
      <c r="A227" s="81" t="s">
        <v>681</v>
      </c>
      <c r="B227" s="83">
        <v>1.2</v>
      </c>
      <c r="C227" s="83">
        <v>3.88</v>
      </c>
      <c r="D227" s="83">
        <v>1</v>
      </c>
      <c r="E227" s="87">
        <v>0.03</v>
      </c>
      <c r="F227" s="87">
        <v>1E-4</v>
      </c>
      <c r="G227" s="87">
        <v>0.01</v>
      </c>
      <c r="M227" s="86"/>
    </row>
    <row r="228" spans="1:23" x14ac:dyDescent="0.35">
      <c r="A228" s="82" t="s">
        <v>614</v>
      </c>
      <c r="B228" s="83">
        <v>1.2</v>
      </c>
      <c r="C228" s="83">
        <v>3.88</v>
      </c>
      <c r="D228" s="83">
        <v>1</v>
      </c>
      <c r="E228" s="87">
        <v>0.03</v>
      </c>
      <c r="F228" s="87">
        <v>1E-4</v>
      </c>
      <c r="G228" s="87">
        <v>0.01</v>
      </c>
      <c r="I228">
        <f t="shared" si="68"/>
        <v>1</v>
      </c>
      <c r="J228">
        <f>I228*2</f>
        <v>2</v>
      </c>
      <c r="K228">
        <f t="shared" si="69"/>
        <v>4</v>
      </c>
      <c r="L228">
        <f>K228*2</f>
        <v>8</v>
      </c>
      <c r="M228" s="83">
        <v>1</v>
      </c>
      <c r="N228">
        <f t="shared" si="70"/>
        <v>3</v>
      </c>
      <c r="O228">
        <f t="shared" si="79"/>
        <v>1</v>
      </c>
      <c r="P228">
        <f t="shared" si="71"/>
        <v>0.5</v>
      </c>
      <c r="Q228">
        <f t="shared" si="72"/>
        <v>1</v>
      </c>
      <c r="R228">
        <f t="shared" si="73"/>
        <v>0.5</v>
      </c>
      <c r="S228">
        <f t="shared" si="74"/>
        <v>1</v>
      </c>
      <c r="T228">
        <f t="shared" si="75"/>
        <v>0.5</v>
      </c>
      <c r="U228">
        <f t="shared" si="76"/>
        <v>1</v>
      </c>
      <c r="V228">
        <f t="shared" si="77"/>
        <v>0.5</v>
      </c>
      <c r="W228">
        <f t="shared" si="78"/>
        <v>15</v>
      </c>
    </row>
    <row r="229" spans="1:23" x14ac:dyDescent="0.35">
      <c r="A229" s="81" t="s">
        <v>682</v>
      </c>
      <c r="B229" s="83"/>
      <c r="C229" s="83">
        <v>3.5</v>
      </c>
      <c r="D229" s="83">
        <v>0</v>
      </c>
      <c r="E229" s="87">
        <v>0.1</v>
      </c>
      <c r="F229" s="87">
        <v>0.05</v>
      </c>
      <c r="G229" s="87">
        <v>0.9</v>
      </c>
      <c r="H229" s="87">
        <v>0.5</v>
      </c>
      <c r="M229" s="86"/>
    </row>
    <row r="230" spans="1:23" x14ac:dyDescent="0.35">
      <c r="A230" s="82" t="s">
        <v>62</v>
      </c>
      <c r="B230" s="83"/>
      <c r="C230" s="83">
        <v>3.5</v>
      </c>
      <c r="D230" s="83">
        <v>0</v>
      </c>
      <c r="E230" s="87">
        <v>0.1</v>
      </c>
      <c r="F230" s="87">
        <v>0.05</v>
      </c>
      <c r="G230" s="87">
        <v>0.9</v>
      </c>
      <c r="H230" s="87">
        <v>0.5</v>
      </c>
      <c r="I230">
        <f t="shared" si="68"/>
        <v>1</v>
      </c>
      <c r="J230">
        <f>I230*2</f>
        <v>2</v>
      </c>
      <c r="K230">
        <f t="shared" si="69"/>
        <v>2</v>
      </c>
      <c r="L230">
        <f>K230*2</f>
        <v>4</v>
      </c>
      <c r="M230" s="83">
        <v>0</v>
      </c>
      <c r="N230">
        <f t="shared" si="70"/>
        <v>0</v>
      </c>
      <c r="O230">
        <f t="shared" si="79"/>
        <v>2</v>
      </c>
      <c r="P230">
        <f t="shared" si="71"/>
        <v>1</v>
      </c>
      <c r="Q230">
        <f t="shared" si="72"/>
        <v>2</v>
      </c>
      <c r="R230">
        <f t="shared" si="73"/>
        <v>1</v>
      </c>
      <c r="S230">
        <f t="shared" si="74"/>
        <v>5</v>
      </c>
      <c r="T230">
        <f t="shared" si="75"/>
        <v>2.5</v>
      </c>
      <c r="U230">
        <f t="shared" si="76"/>
        <v>5</v>
      </c>
      <c r="V230">
        <f t="shared" si="77"/>
        <v>2.5</v>
      </c>
      <c r="W230">
        <f t="shared" si="78"/>
        <v>13</v>
      </c>
    </row>
    <row r="231" spans="1:23" x14ac:dyDescent="0.35">
      <c r="A231" s="81" t="s">
        <v>683</v>
      </c>
      <c r="B231" s="83">
        <v>1.5</v>
      </c>
      <c r="C231" s="83">
        <v>3.5</v>
      </c>
      <c r="D231" s="83">
        <v>1</v>
      </c>
      <c r="E231" s="87">
        <v>0.4</v>
      </c>
      <c r="F231" s="87">
        <v>0.1</v>
      </c>
      <c r="G231" s="87">
        <v>0.8</v>
      </c>
      <c r="H231" s="87">
        <v>0.02</v>
      </c>
      <c r="M231" s="86"/>
    </row>
    <row r="232" spans="1:23" x14ac:dyDescent="0.35">
      <c r="A232" s="82" t="s">
        <v>614</v>
      </c>
      <c r="B232" s="83">
        <v>1.5</v>
      </c>
      <c r="C232" s="83">
        <v>3.5</v>
      </c>
      <c r="D232" s="83">
        <v>1</v>
      </c>
      <c r="E232" s="87">
        <v>0.4</v>
      </c>
      <c r="F232" s="87">
        <v>0.1</v>
      </c>
      <c r="G232" s="87">
        <v>0.8</v>
      </c>
      <c r="H232" s="87">
        <v>0.02</v>
      </c>
      <c r="I232">
        <f t="shared" si="68"/>
        <v>2</v>
      </c>
      <c r="J232">
        <f>I232*2</f>
        <v>4</v>
      </c>
      <c r="K232">
        <f t="shared" si="69"/>
        <v>2</v>
      </c>
      <c r="L232">
        <f>K232*2</f>
        <v>4</v>
      </c>
      <c r="M232" s="83">
        <v>1</v>
      </c>
      <c r="N232">
        <f t="shared" si="70"/>
        <v>3</v>
      </c>
      <c r="O232">
        <f t="shared" si="79"/>
        <v>4</v>
      </c>
      <c r="P232">
        <f t="shared" si="71"/>
        <v>2</v>
      </c>
      <c r="Q232">
        <f t="shared" si="72"/>
        <v>3</v>
      </c>
      <c r="R232">
        <f t="shared" si="73"/>
        <v>1.5</v>
      </c>
      <c r="S232">
        <f t="shared" si="74"/>
        <v>5</v>
      </c>
      <c r="T232">
        <f t="shared" si="75"/>
        <v>2.5</v>
      </c>
      <c r="U232">
        <f t="shared" si="76"/>
        <v>2</v>
      </c>
      <c r="V232">
        <f t="shared" si="77"/>
        <v>1</v>
      </c>
      <c r="W232">
        <f t="shared" si="78"/>
        <v>18</v>
      </c>
    </row>
    <row r="233" spans="1:23" x14ac:dyDescent="0.35">
      <c r="A233" s="30" t="s">
        <v>445</v>
      </c>
      <c r="B233" s="83">
        <v>3</v>
      </c>
      <c r="C233" s="83">
        <v>3.8</v>
      </c>
      <c r="D233" s="83">
        <v>3</v>
      </c>
      <c r="E233" s="87">
        <v>0.25</v>
      </c>
      <c r="F233" s="87">
        <v>0.1</v>
      </c>
      <c r="G233" s="87">
        <v>0.1</v>
      </c>
      <c r="H233" s="87">
        <v>0.15</v>
      </c>
      <c r="M233" s="85"/>
    </row>
    <row r="234" spans="1:23" x14ac:dyDescent="0.35">
      <c r="A234" s="81" t="s">
        <v>447</v>
      </c>
      <c r="B234" s="83">
        <v>3</v>
      </c>
      <c r="C234" s="83">
        <v>3.8</v>
      </c>
      <c r="D234" s="83">
        <v>3</v>
      </c>
      <c r="E234" s="87">
        <v>0.25</v>
      </c>
      <c r="F234" s="87">
        <v>0.1</v>
      </c>
      <c r="G234" s="87">
        <v>0.1</v>
      </c>
      <c r="H234" s="87">
        <v>0.15</v>
      </c>
      <c r="M234" s="86"/>
    </row>
    <row r="235" spans="1:23" x14ac:dyDescent="0.35">
      <c r="A235" s="82" t="s">
        <v>692</v>
      </c>
      <c r="B235" s="83">
        <v>3</v>
      </c>
      <c r="C235" s="83">
        <v>3.8</v>
      </c>
      <c r="D235" s="83">
        <v>3</v>
      </c>
      <c r="E235" s="87">
        <v>0.25</v>
      </c>
      <c r="F235" s="87">
        <v>0.1</v>
      </c>
      <c r="G235" s="87">
        <v>0.1</v>
      </c>
      <c r="H235" s="87">
        <v>0.15</v>
      </c>
      <c r="I235">
        <f t="shared" si="68"/>
        <v>3</v>
      </c>
      <c r="J235">
        <f>I235*2</f>
        <v>6</v>
      </c>
      <c r="K235">
        <f t="shared" si="69"/>
        <v>3</v>
      </c>
      <c r="L235">
        <f>K235*2</f>
        <v>6</v>
      </c>
      <c r="M235" s="83">
        <v>3</v>
      </c>
      <c r="N235">
        <f t="shared" si="70"/>
        <v>9</v>
      </c>
      <c r="O235">
        <f t="shared" si="79"/>
        <v>3</v>
      </c>
      <c r="P235">
        <f t="shared" si="71"/>
        <v>1.5</v>
      </c>
      <c r="Q235">
        <f t="shared" si="72"/>
        <v>3</v>
      </c>
      <c r="R235">
        <f t="shared" si="73"/>
        <v>1.5</v>
      </c>
      <c r="S235">
        <f t="shared" si="74"/>
        <v>3</v>
      </c>
      <c r="T235">
        <f t="shared" si="75"/>
        <v>1.5</v>
      </c>
      <c r="U235">
        <f t="shared" si="76"/>
        <v>4</v>
      </c>
      <c r="V235">
        <f t="shared" si="77"/>
        <v>2</v>
      </c>
      <c r="W235">
        <f t="shared" si="78"/>
        <v>27.5</v>
      </c>
    </row>
    <row r="236" spans="1:23" x14ac:dyDescent="0.35">
      <c r="A236" s="30" t="s">
        <v>450</v>
      </c>
      <c r="B236" s="83">
        <v>8</v>
      </c>
      <c r="C236" s="83">
        <v>11.36</v>
      </c>
      <c r="D236" s="83">
        <v>9</v>
      </c>
      <c r="E236" s="87">
        <v>0.45999999999999996</v>
      </c>
      <c r="F236" s="87">
        <v>0.43000000000000005</v>
      </c>
      <c r="G236" s="87">
        <v>0.15</v>
      </c>
      <c r="H236" s="87">
        <v>0.31</v>
      </c>
      <c r="M236" s="85"/>
    </row>
    <row r="237" spans="1:23" x14ac:dyDescent="0.35">
      <c r="A237" s="81" t="s">
        <v>451</v>
      </c>
      <c r="B237" s="83">
        <v>5</v>
      </c>
      <c r="C237" s="83">
        <v>7.65</v>
      </c>
      <c r="D237" s="83">
        <v>6</v>
      </c>
      <c r="E237" s="87">
        <v>0.25</v>
      </c>
      <c r="F237" s="87">
        <v>0.15000000000000002</v>
      </c>
      <c r="G237" s="87">
        <v>0.02</v>
      </c>
      <c r="H237" s="87">
        <v>0.02</v>
      </c>
      <c r="M237" s="86"/>
    </row>
    <row r="238" spans="1:23" x14ac:dyDescent="0.35">
      <c r="A238" s="82" t="s">
        <v>65</v>
      </c>
      <c r="B238" s="83">
        <v>3</v>
      </c>
      <c r="C238" s="83">
        <v>3.65</v>
      </c>
      <c r="D238" s="83">
        <v>3</v>
      </c>
      <c r="E238" s="87">
        <v>0.15</v>
      </c>
      <c r="F238" s="87">
        <v>0.1</v>
      </c>
      <c r="G238" s="87">
        <v>0.01</v>
      </c>
      <c r="H238" s="87">
        <v>0.01</v>
      </c>
      <c r="I238">
        <f t="shared" si="68"/>
        <v>3</v>
      </c>
      <c r="J238">
        <f t="shared" ref="J238:J239" si="84">I238*2</f>
        <v>6</v>
      </c>
      <c r="K238">
        <f t="shared" si="69"/>
        <v>2</v>
      </c>
      <c r="L238">
        <f t="shared" ref="L238:L239" si="85">K238*2</f>
        <v>4</v>
      </c>
      <c r="M238" s="83">
        <v>3</v>
      </c>
      <c r="N238">
        <f t="shared" si="70"/>
        <v>9</v>
      </c>
      <c r="O238">
        <f t="shared" si="79"/>
        <v>2</v>
      </c>
      <c r="P238">
        <f t="shared" si="71"/>
        <v>1</v>
      </c>
      <c r="Q238">
        <f t="shared" si="72"/>
        <v>3</v>
      </c>
      <c r="R238">
        <f t="shared" si="73"/>
        <v>1.5</v>
      </c>
      <c r="S238">
        <f t="shared" si="74"/>
        <v>1</v>
      </c>
      <c r="T238">
        <f t="shared" si="75"/>
        <v>0.5</v>
      </c>
      <c r="U238">
        <f t="shared" si="76"/>
        <v>1</v>
      </c>
      <c r="V238">
        <f t="shared" si="77"/>
        <v>0.5</v>
      </c>
      <c r="W238">
        <f t="shared" si="78"/>
        <v>22.5</v>
      </c>
    </row>
    <row r="239" spans="1:23" x14ac:dyDescent="0.35">
      <c r="A239" s="82" t="s">
        <v>619</v>
      </c>
      <c r="B239" s="83">
        <v>2</v>
      </c>
      <c r="C239" s="83">
        <v>4</v>
      </c>
      <c r="D239" s="83">
        <v>3</v>
      </c>
      <c r="E239" s="87">
        <v>0.1</v>
      </c>
      <c r="F239" s="87">
        <v>0.05</v>
      </c>
      <c r="G239" s="87">
        <v>0.01</v>
      </c>
      <c r="H239" s="87">
        <v>0.01</v>
      </c>
      <c r="I239">
        <f t="shared" si="68"/>
        <v>2</v>
      </c>
      <c r="J239">
        <f t="shared" si="84"/>
        <v>4</v>
      </c>
      <c r="K239">
        <f t="shared" si="69"/>
        <v>4</v>
      </c>
      <c r="L239">
        <f t="shared" si="85"/>
        <v>8</v>
      </c>
      <c r="M239" s="83">
        <v>3</v>
      </c>
      <c r="N239">
        <f t="shared" si="70"/>
        <v>9</v>
      </c>
      <c r="O239">
        <f t="shared" si="79"/>
        <v>2</v>
      </c>
      <c r="P239">
        <f t="shared" si="71"/>
        <v>1</v>
      </c>
      <c r="Q239">
        <f t="shared" si="72"/>
        <v>2</v>
      </c>
      <c r="R239">
        <f t="shared" si="73"/>
        <v>1</v>
      </c>
      <c r="S239">
        <f t="shared" si="74"/>
        <v>1</v>
      </c>
      <c r="T239">
        <f t="shared" si="75"/>
        <v>0.5</v>
      </c>
      <c r="U239">
        <f t="shared" si="76"/>
        <v>1</v>
      </c>
      <c r="V239">
        <f t="shared" si="77"/>
        <v>0.5</v>
      </c>
      <c r="W239">
        <f t="shared" si="78"/>
        <v>24</v>
      </c>
    </row>
    <row r="240" spans="1:23" x14ac:dyDescent="0.35">
      <c r="A240" s="81" t="s">
        <v>454</v>
      </c>
      <c r="B240" s="83">
        <v>3</v>
      </c>
      <c r="C240" s="83">
        <v>3.71</v>
      </c>
      <c r="D240" s="83">
        <v>3</v>
      </c>
      <c r="E240" s="87">
        <v>0.21</v>
      </c>
      <c r="F240" s="87">
        <v>0.28000000000000003</v>
      </c>
      <c r="G240" s="87">
        <v>0.13</v>
      </c>
      <c r="H240" s="87">
        <v>0.28999999999999998</v>
      </c>
      <c r="M240" s="86"/>
    </row>
    <row r="241" spans="1:23" x14ac:dyDescent="0.35">
      <c r="A241" s="82" t="s">
        <v>608</v>
      </c>
      <c r="B241" s="83">
        <v>3</v>
      </c>
      <c r="C241" s="83">
        <v>3.71</v>
      </c>
      <c r="D241" s="83">
        <v>3</v>
      </c>
      <c r="E241" s="87">
        <v>0.21</v>
      </c>
      <c r="F241" s="87">
        <v>0.28000000000000003</v>
      </c>
      <c r="G241" s="87">
        <v>0.13</v>
      </c>
      <c r="H241" s="87">
        <v>0.28999999999999998</v>
      </c>
      <c r="I241">
        <f t="shared" si="68"/>
        <v>3</v>
      </c>
      <c r="J241">
        <f>I241*2</f>
        <v>6</v>
      </c>
      <c r="K241">
        <f t="shared" si="69"/>
        <v>3</v>
      </c>
      <c r="L241">
        <f>K241*2</f>
        <v>6</v>
      </c>
      <c r="M241" s="83">
        <v>3</v>
      </c>
      <c r="N241">
        <f t="shared" si="70"/>
        <v>9</v>
      </c>
      <c r="O241">
        <f t="shared" si="79"/>
        <v>3</v>
      </c>
      <c r="P241">
        <f t="shared" si="71"/>
        <v>1.5</v>
      </c>
      <c r="Q241">
        <f t="shared" si="72"/>
        <v>4</v>
      </c>
      <c r="R241">
        <f t="shared" si="73"/>
        <v>2</v>
      </c>
      <c r="S241">
        <f t="shared" si="74"/>
        <v>3</v>
      </c>
      <c r="T241">
        <f t="shared" si="75"/>
        <v>1.5</v>
      </c>
      <c r="U241">
        <f t="shared" si="76"/>
        <v>5</v>
      </c>
      <c r="V241">
        <f t="shared" si="77"/>
        <v>2.5</v>
      </c>
      <c r="W241">
        <f t="shared" si="78"/>
        <v>28.5</v>
      </c>
    </row>
    <row r="242" spans="1:23" x14ac:dyDescent="0.35">
      <c r="A242" s="30" t="s">
        <v>460</v>
      </c>
      <c r="B242" s="83">
        <v>2</v>
      </c>
      <c r="C242" s="83">
        <v>14.95</v>
      </c>
      <c r="D242" s="83">
        <v>6</v>
      </c>
      <c r="E242" s="87">
        <v>0.45999999999999996</v>
      </c>
      <c r="F242" s="87">
        <v>0.52</v>
      </c>
      <c r="G242" s="87">
        <v>0.13</v>
      </c>
      <c r="H242" s="87">
        <v>1.0999999999999999</v>
      </c>
      <c r="M242" s="85"/>
    </row>
    <row r="243" spans="1:23" x14ac:dyDescent="0.35">
      <c r="A243" s="81" t="s">
        <v>461</v>
      </c>
      <c r="B243" s="83"/>
      <c r="C243" s="83">
        <v>3.51</v>
      </c>
      <c r="D243" s="83">
        <v>3</v>
      </c>
      <c r="E243" s="87">
        <v>0.15</v>
      </c>
      <c r="F243" s="87">
        <v>0.25</v>
      </c>
      <c r="G243" s="87">
        <v>0.1</v>
      </c>
      <c r="H243" s="87">
        <v>0.5</v>
      </c>
      <c r="M243" s="86"/>
    </row>
    <row r="244" spans="1:23" x14ac:dyDescent="0.35">
      <c r="A244" s="82" t="s">
        <v>608</v>
      </c>
      <c r="B244" s="83"/>
      <c r="C244" s="83">
        <v>3.51</v>
      </c>
      <c r="D244" s="83">
        <v>3</v>
      </c>
      <c r="E244" s="87">
        <v>0.15</v>
      </c>
      <c r="F244" s="87">
        <v>0.25</v>
      </c>
      <c r="G244" s="87">
        <v>0.1</v>
      </c>
      <c r="H244" s="87">
        <v>0.5</v>
      </c>
      <c r="I244">
        <f t="shared" si="68"/>
        <v>1</v>
      </c>
      <c r="J244">
        <f>I244*2</f>
        <v>2</v>
      </c>
      <c r="K244">
        <f t="shared" si="69"/>
        <v>2</v>
      </c>
      <c r="L244">
        <f>K244*2</f>
        <v>4</v>
      </c>
      <c r="M244" s="83">
        <v>3</v>
      </c>
      <c r="N244">
        <f t="shared" si="70"/>
        <v>9</v>
      </c>
      <c r="O244">
        <f t="shared" si="79"/>
        <v>2</v>
      </c>
      <c r="P244">
        <f t="shared" si="71"/>
        <v>1</v>
      </c>
      <c r="Q244">
        <f t="shared" si="72"/>
        <v>4</v>
      </c>
      <c r="R244">
        <f t="shared" si="73"/>
        <v>2</v>
      </c>
      <c r="S244">
        <f t="shared" si="74"/>
        <v>3</v>
      </c>
      <c r="T244">
        <f t="shared" si="75"/>
        <v>1.5</v>
      </c>
      <c r="U244">
        <f t="shared" si="76"/>
        <v>5</v>
      </c>
      <c r="V244">
        <f t="shared" si="77"/>
        <v>2.5</v>
      </c>
      <c r="W244">
        <f t="shared" si="78"/>
        <v>22</v>
      </c>
    </row>
    <row r="245" spans="1:23" x14ac:dyDescent="0.35">
      <c r="A245" s="81" t="s">
        <v>462</v>
      </c>
      <c r="B245" s="83"/>
      <c r="C245" s="83">
        <v>8.01</v>
      </c>
      <c r="D245" s="83">
        <v>3</v>
      </c>
      <c r="E245" s="87">
        <v>0.21</v>
      </c>
      <c r="F245" s="87">
        <v>0.25</v>
      </c>
      <c r="G245" s="87">
        <v>0.02</v>
      </c>
      <c r="H245" s="87">
        <v>0.4</v>
      </c>
      <c r="M245" s="86"/>
    </row>
    <row r="246" spans="1:23" x14ac:dyDescent="0.35">
      <c r="A246" s="82" t="s">
        <v>610</v>
      </c>
      <c r="B246" s="83"/>
      <c r="C246" s="83">
        <v>4.09</v>
      </c>
      <c r="D246" s="83">
        <v>2</v>
      </c>
      <c r="E246" s="87">
        <v>0.15</v>
      </c>
      <c r="F246" s="87">
        <v>0.15</v>
      </c>
      <c r="G246" s="87">
        <v>0.01</v>
      </c>
      <c r="H246" s="87">
        <v>0.2</v>
      </c>
      <c r="I246">
        <f t="shared" si="68"/>
        <v>1</v>
      </c>
      <c r="J246">
        <f t="shared" ref="J246:J247" si="86">I246*2</f>
        <v>2</v>
      </c>
      <c r="K246">
        <f t="shared" si="69"/>
        <v>4</v>
      </c>
      <c r="L246">
        <f t="shared" ref="L246:L247" si="87">K246*2</f>
        <v>8</v>
      </c>
      <c r="M246" s="83">
        <v>2</v>
      </c>
      <c r="N246">
        <f t="shared" si="70"/>
        <v>6</v>
      </c>
      <c r="O246">
        <f t="shared" si="79"/>
        <v>2</v>
      </c>
      <c r="P246">
        <f t="shared" si="71"/>
        <v>1</v>
      </c>
      <c r="Q246">
        <f t="shared" si="72"/>
        <v>3</v>
      </c>
      <c r="R246">
        <f t="shared" si="73"/>
        <v>1.5</v>
      </c>
      <c r="S246">
        <f t="shared" si="74"/>
        <v>1</v>
      </c>
      <c r="T246">
        <f t="shared" si="75"/>
        <v>0.5</v>
      </c>
      <c r="U246">
        <f t="shared" si="76"/>
        <v>4</v>
      </c>
      <c r="V246">
        <f t="shared" si="77"/>
        <v>2</v>
      </c>
      <c r="W246">
        <f t="shared" si="78"/>
        <v>21</v>
      </c>
    </row>
    <row r="247" spans="1:23" x14ac:dyDescent="0.35">
      <c r="A247" s="82" t="s">
        <v>620</v>
      </c>
      <c r="B247" s="83"/>
      <c r="C247" s="83">
        <v>3.92</v>
      </c>
      <c r="D247" s="83">
        <v>1</v>
      </c>
      <c r="E247" s="87">
        <v>0.06</v>
      </c>
      <c r="F247" s="87">
        <v>0.1</v>
      </c>
      <c r="G247" s="87">
        <v>0.01</v>
      </c>
      <c r="H247" s="87">
        <v>0.2</v>
      </c>
      <c r="I247">
        <f t="shared" si="68"/>
        <v>1</v>
      </c>
      <c r="J247">
        <f t="shared" si="86"/>
        <v>2</v>
      </c>
      <c r="K247">
        <f t="shared" si="69"/>
        <v>4</v>
      </c>
      <c r="L247">
        <f t="shared" si="87"/>
        <v>8</v>
      </c>
      <c r="M247" s="83">
        <v>1</v>
      </c>
      <c r="N247">
        <f t="shared" si="70"/>
        <v>3</v>
      </c>
      <c r="O247">
        <f t="shared" si="79"/>
        <v>1</v>
      </c>
      <c r="P247">
        <f t="shared" si="71"/>
        <v>0.5</v>
      </c>
      <c r="Q247">
        <f t="shared" si="72"/>
        <v>3</v>
      </c>
      <c r="R247">
        <f t="shared" si="73"/>
        <v>1.5</v>
      </c>
      <c r="S247">
        <f t="shared" si="74"/>
        <v>1</v>
      </c>
      <c r="T247">
        <f t="shared" si="75"/>
        <v>0.5</v>
      </c>
      <c r="U247">
        <f t="shared" si="76"/>
        <v>4</v>
      </c>
      <c r="V247">
        <f t="shared" si="77"/>
        <v>2</v>
      </c>
      <c r="W247">
        <f t="shared" si="78"/>
        <v>17.5</v>
      </c>
    </row>
    <row r="248" spans="1:23" x14ac:dyDescent="0.35">
      <c r="A248" s="81" t="s">
        <v>463</v>
      </c>
      <c r="B248" s="83">
        <v>2</v>
      </c>
      <c r="C248" s="83">
        <v>3.43</v>
      </c>
      <c r="D248" s="83">
        <v>0</v>
      </c>
      <c r="E248" s="87">
        <v>0.1</v>
      </c>
      <c r="F248" s="87">
        <v>0.02</v>
      </c>
      <c r="G248" s="87">
        <v>0.01</v>
      </c>
      <c r="H248" s="87">
        <v>0.2</v>
      </c>
      <c r="M248" s="86"/>
    </row>
    <row r="249" spans="1:23" x14ac:dyDescent="0.35">
      <c r="A249" s="82" t="s">
        <v>611</v>
      </c>
      <c r="B249" s="83">
        <v>2</v>
      </c>
      <c r="C249" s="83">
        <v>3.43</v>
      </c>
      <c r="D249" s="83">
        <v>0</v>
      </c>
      <c r="E249" s="87">
        <v>0.1</v>
      </c>
      <c r="F249" s="87">
        <v>0.02</v>
      </c>
      <c r="G249" s="87">
        <v>0.01</v>
      </c>
      <c r="H249" s="87">
        <v>0.2</v>
      </c>
      <c r="I249">
        <f t="shared" si="68"/>
        <v>2</v>
      </c>
      <c r="J249">
        <f>I249*2</f>
        <v>4</v>
      </c>
      <c r="K249">
        <f t="shared" si="69"/>
        <v>2</v>
      </c>
      <c r="L249">
        <f>K249*2</f>
        <v>4</v>
      </c>
      <c r="M249" s="83">
        <v>0</v>
      </c>
      <c r="N249">
        <f t="shared" si="70"/>
        <v>0</v>
      </c>
      <c r="O249">
        <f t="shared" si="79"/>
        <v>2</v>
      </c>
      <c r="P249">
        <f t="shared" si="71"/>
        <v>1</v>
      </c>
      <c r="Q249">
        <f t="shared" si="72"/>
        <v>1</v>
      </c>
      <c r="R249">
        <f t="shared" si="73"/>
        <v>0.5</v>
      </c>
      <c r="S249">
        <f t="shared" si="74"/>
        <v>1</v>
      </c>
      <c r="T249">
        <f t="shared" si="75"/>
        <v>0.5</v>
      </c>
      <c r="U249">
        <f t="shared" si="76"/>
        <v>4</v>
      </c>
      <c r="V249">
        <f t="shared" si="77"/>
        <v>2</v>
      </c>
      <c r="W249">
        <f t="shared" si="78"/>
        <v>12</v>
      </c>
    </row>
    <row r="250" spans="1:23" x14ac:dyDescent="0.35">
      <c r="A250" s="30" t="s">
        <v>491</v>
      </c>
      <c r="B250" s="83">
        <v>3.8</v>
      </c>
      <c r="C250" s="83">
        <v>7.3</v>
      </c>
      <c r="D250" s="83">
        <v>4</v>
      </c>
      <c r="E250" s="87">
        <v>0.18</v>
      </c>
      <c r="F250" s="87">
        <v>0.57999999999999996</v>
      </c>
      <c r="M250" s="85"/>
    </row>
    <row r="251" spans="1:23" x14ac:dyDescent="0.35">
      <c r="A251" s="81" t="s">
        <v>497</v>
      </c>
      <c r="B251" s="83"/>
      <c r="C251" s="83">
        <v>3.5</v>
      </c>
      <c r="D251" s="83">
        <v>0</v>
      </c>
      <c r="E251" s="87">
        <v>0.1</v>
      </c>
      <c r="F251" s="87">
        <v>0.08</v>
      </c>
      <c r="M251" s="86"/>
    </row>
    <row r="252" spans="1:23" x14ac:dyDescent="0.35">
      <c r="A252" s="82" t="s">
        <v>617</v>
      </c>
      <c r="B252" s="83"/>
      <c r="C252" s="83">
        <v>3.5</v>
      </c>
      <c r="D252" s="83">
        <v>0</v>
      </c>
      <c r="E252" s="87">
        <v>0.1</v>
      </c>
      <c r="F252" s="87">
        <v>0.08</v>
      </c>
      <c r="I252">
        <f t="shared" si="68"/>
        <v>1</v>
      </c>
      <c r="J252">
        <f>I252*2</f>
        <v>2</v>
      </c>
      <c r="K252">
        <f t="shared" si="69"/>
        <v>2</v>
      </c>
      <c r="L252">
        <f>K252*2</f>
        <v>4</v>
      </c>
      <c r="M252" s="83">
        <v>0</v>
      </c>
      <c r="N252">
        <f t="shared" si="70"/>
        <v>0</v>
      </c>
      <c r="O252">
        <f t="shared" si="79"/>
        <v>2</v>
      </c>
      <c r="P252">
        <f t="shared" si="71"/>
        <v>1</v>
      </c>
      <c r="Q252">
        <f t="shared" si="72"/>
        <v>3</v>
      </c>
      <c r="R252">
        <f t="shared" si="73"/>
        <v>1.5</v>
      </c>
      <c r="S252">
        <f t="shared" si="74"/>
        <v>1</v>
      </c>
      <c r="T252">
        <f t="shared" si="75"/>
        <v>0.5</v>
      </c>
      <c r="U252">
        <f t="shared" si="76"/>
        <v>1</v>
      </c>
      <c r="V252">
        <f t="shared" si="77"/>
        <v>0.5</v>
      </c>
      <c r="W252">
        <f t="shared" si="78"/>
        <v>9.5</v>
      </c>
    </row>
    <row r="253" spans="1:23" x14ac:dyDescent="0.35">
      <c r="A253" s="81" t="s">
        <v>499</v>
      </c>
      <c r="B253" s="83">
        <v>3.8</v>
      </c>
      <c r="C253" s="83">
        <v>3.8</v>
      </c>
      <c r="D253" s="83">
        <v>4</v>
      </c>
      <c r="E253" s="87">
        <v>0.08</v>
      </c>
      <c r="F253" s="87">
        <v>0.5</v>
      </c>
      <c r="M253" s="86"/>
    </row>
    <row r="254" spans="1:23" x14ac:dyDescent="0.35">
      <c r="A254" s="82" t="s">
        <v>610</v>
      </c>
      <c r="B254" s="83">
        <v>3.8</v>
      </c>
      <c r="C254" s="83">
        <v>3.8</v>
      </c>
      <c r="D254" s="83">
        <v>4</v>
      </c>
      <c r="E254" s="87">
        <v>0.08</v>
      </c>
      <c r="F254" s="87">
        <v>0.5</v>
      </c>
      <c r="I254">
        <f t="shared" si="68"/>
        <v>4</v>
      </c>
      <c r="J254">
        <f>I254*2</f>
        <v>8</v>
      </c>
      <c r="K254">
        <f t="shared" si="69"/>
        <v>3</v>
      </c>
      <c r="L254">
        <f>K254*2</f>
        <v>6</v>
      </c>
      <c r="M254" s="83">
        <v>4</v>
      </c>
      <c r="N254">
        <f t="shared" si="70"/>
        <v>12</v>
      </c>
      <c r="O254">
        <f t="shared" si="79"/>
        <v>1</v>
      </c>
      <c r="P254">
        <f t="shared" si="71"/>
        <v>0.5</v>
      </c>
      <c r="Q254">
        <f t="shared" si="72"/>
        <v>5</v>
      </c>
      <c r="R254">
        <f t="shared" si="73"/>
        <v>2.5</v>
      </c>
      <c r="S254">
        <f t="shared" si="74"/>
        <v>1</v>
      </c>
      <c r="T254">
        <f t="shared" si="75"/>
        <v>0.5</v>
      </c>
      <c r="U254">
        <f t="shared" si="76"/>
        <v>1</v>
      </c>
      <c r="V254">
        <f t="shared" si="77"/>
        <v>0.5</v>
      </c>
      <c r="W254">
        <f t="shared" si="78"/>
        <v>30</v>
      </c>
    </row>
    <row r="255" spans="1:23" x14ac:dyDescent="0.35">
      <c r="A255" s="30" t="s">
        <v>464</v>
      </c>
      <c r="B255" s="83">
        <v>24.57</v>
      </c>
      <c r="C255" s="83">
        <v>23.5</v>
      </c>
      <c r="D255" s="83">
        <v>21</v>
      </c>
      <c r="E255" s="87">
        <v>1.9300000000000002</v>
      </c>
      <c r="F255" s="87">
        <v>0.60000000000000009</v>
      </c>
      <c r="G255" s="87">
        <v>0.86999999999999988</v>
      </c>
      <c r="H255" s="87">
        <v>0.45000000000000007</v>
      </c>
      <c r="M255" s="85"/>
    </row>
    <row r="256" spans="1:23" x14ac:dyDescent="0.35">
      <c r="A256" s="81" t="s">
        <v>465</v>
      </c>
      <c r="B256" s="83">
        <v>3.67</v>
      </c>
      <c r="C256" s="83">
        <v>3.6</v>
      </c>
      <c r="D256" s="83">
        <v>3</v>
      </c>
      <c r="E256" s="87">
        <v>0.28000000000000003</v>
      </c>
      <c r="F256" s="87">
        <v>0.03</v>
      </c>
      <c r="G256" s="87">
        <v>0.2</v>
      </c>
      <c r="H256" s="87">
        <v>0.02</v>
      </c>
      <c r="M256" s="86"/>
    </row>
    <row r="257" spans="1:23" x14ac:dyDescent="0.35">
      <c r="A257" s="82" t="s">
        <v>619</v>
      </c>
      <c r="B257" s="83">
        <v>3.67</v>
      </c>
      <c r="C257" s="83">
        <v>3.6</v>
      </c>
      <c r="D257" s="83">
        <v>3</v>
      </c>
      <c r="E257" s="87">
        <v>0.28000000000000003</v>
      </c>
      <c r="F257" s="87">
        <v>0.03</v>
      </c>
      <c r="G257" s="87">
        <v>0.2</v>
      </c>
      <c r="H257" s="87">
        <v>0.02</v>
      </c>
      <c r="I257">
        <f t="shared" si="68"/>
        <v>4</v>
      </c>
      <c r="J257">
        <f>I257*2</f>
        <v>8</v>
      </c>
      <c r="K257">
        <f t="shared" si="69"/>
        <v>2</v>
      </c>
      <c r="L257">
        <f>K257*2</f>
        <v>4</v>
      </c>
      <c r="M257" s="83">
        <v>3</v>
      </c>
      <c r="N257">
        <f t="shared" si="70"/>
        <v>9</v>
      </c>
      <c r="O257">
        <f t="shared" si="79"/>
        <v>3</v>
      </c>
      <c r="P257">
        <f t="shared" si="71"/>
        <v>1.5</v>
      </c>
      <c r="Q257">
        <f t="shared" si="72"/>
        <v>1</v>
      </c>
      <c r="R257">
        <f t="shared" si="73"/>
        <v>0.5</v>
      </c>
      <c r="S257">
        <f t="shared" si="74"/>
        <v>3</v>
      </c>
      <c r="T257">
        <f t="shared" si="75"/>
        <v>1.5</v>
      </c>
      <c r="U257">
        <f t="shared" si="76"/>
        <v>2</v>
      </c>
      <c r="V257">
        <f t="shared" si="77"/>
        <v>1</v>
      </c>
      <c r="W257">
        <f t="shared" si="78"/>
        <v>25.5</v>
      </c>
    </row>
    <row r="258" spans="1:23" x14ac:dyDescent="0.35">
      <c r="A258" s="81" t="s">
        <v>466</v>
      </c>
      <c r="B258" s="83">
        <v>3.9</v>
      </c>
      <c r="C258" s="83">
        <v>3.74</v>
      </c>
      <c r="D258" s="83">
        <v>2</v>
      </c>
      <c r="E258" s="87">
        <v>0.2</v>
      </c>
      <c r="F258" s="87">
        <v>0.1</v>
      </c>
      <c r="G258" s="87">
        <v>0.01</v>
      </c>
      <c r="H258" s="87">
        <v>0.01</v>
      </c>
      <c r="M258" s="86"/>
    </row>
    <row r="259" spans="1:23" x14ac:dyDescent="0.35">
      <c r="A259" s="82" t="s">
        <v>620</v>
      </c>
      <c r="B259" s="83">
        <v>3.9</v>
      </c>
      <c r="C259" s="83">
        <v>3.74</v>
      </c>
      <c r="D259" s="83">
        <v>2</v>
      </c>
      <c r="E259" s="87">
        <v>0.2</v>
      </c>
      <c r="F259" s="87">
        <v>0.1</v>
      </c>
      <c r="G259" s="87">
        <v>0.01</v>
      </c>
      <c r="H259" s="87">
        <v>0.01</v>
      </c>
      <c r="I259">
        <f t="shared" si="68"/>
        <v>4</v>
      </c>
      <c r="J259">
        <f>I259*2</f>
        <v>8</v>
      </c>
      <c r="K259">
        <f t="shared" si="69"/>
        <v>3</v>
      </c>
      <c r="L259">
        <f>K259*2</f>
        <v>6</v>
      </c>
      <c r="M259" s="83">
        <v>2</v>
      </c>
      <c r="N259">
        <f t="shared" si="70"/>
        <v>6</v>
      </c>
      <c r="O259">
        <f t="shared" si="79"/>
        <v>3</v>
      </c>
      <c r="P259">
        <f t="shared" si="71"/>
        <v>1.5</v>
      </c>
      <c r="Q259">
        <f t="shared" si="72"/>
        <v>3</v>
      </c>
      <c r="R259">
        <f t="shared" si="73"/>
        <v>1.5</v>
      </c>
      <c r="S259">
        <f t="shared" si="74"/>
        <v>1</v>
      </c>
      <c r="T259">
        <f t="shared" si="75"/>
        <v>0.5</v>
      </c>
      <c r="U259">
        <f t="shared" si="76"/>
        <v>1</v>
      </c>
      <c r="V259">
        <f t="shared" si="77"/>
        <v>0.5</v>
      </c>
      <c r="W259">
        <f t="shared" si="78"/>
        <v>24</v>
      </c>
    </row>
    <row r="260" spans="1:23" x14ac:dyDescent="0.35">
      <c r="A260" s="81" t="s">
        <v>467</v>
      </c>
      <c r="B260" s="83">
        <v>10.100000000000001</v>
      </c>
      <c r="C260" s="83">
        <v>8.3999999999999986</v>
      </c>
      <c r="D260" s="83">
        <v>10</v>
      </c>
      <c r="E260" s="87">
        <v>0.8</v>
      </c>
      <c r="F260" s="87">
        <v>0.2</v>
      </c>
      <c r="G260" s="87">
        <v>0.25</v>
      </c>
      <c r="H260" s="87">
        <v>0.30000000000000004</v>
      </c>
      <c r="M260" s="86"/>
    </row>
    <row r="261" spans="1:23" x14ac:dyDescent="0.35">
      <c r="A261" s="82" t="s">
        <v>610</v>
      </c>
      <c r="B261" s="83">
        <v>3.7</v>
      </c>
      <c r="C261" s="83">
        <v>4.3</v>
      </c>
      <c r="D261" s="83">
        <v>5</v>
      </c>
      <c r="E261" s="87">
        <v>0.5</v>
      </c>
      <c r="F261" s="87">
        <v>0.1</v>
      </c>
      <c r="G261" s="87">
        <v>0.15</v>
      </c>
      <c r="H261" s="87">
        <v>0.1</v>
      </c>
      <c r="I261">
        <f t="shared" si="68"/>
        <v>4</v>
      </c>
      <c r="J261">
        <f t="shared" ref="J261:J262" si="88">I261*2</f>
        <v>8</v>
      </c>
      <c r="K261">
        <f t="shared" si="69"/>
        <v>5</v>
      </c>
      <c r="L261">
        <f t="shared" ref="L261:L262" si="89">K261*2</f>
        <v>10</v>
      </c>
      <c r="M261" s="83">
        <v>5</v>
      </c>
      <c r="N261">
        <f t="shared" si="70"/>
        <v>15</v>
      </c>
      <c r="O261">
        <f t="shared" si="79"/>
        <v>5</v>
      </c>
      <c r="P261">
        <f t="shared" si="71"/>
        <v>2.5</v>
      </c>
      <c r="Q261">
        <f t="shared" si="72"/>
        <v>3</v>
      </c>
      <c r="R261">
        <f t="shared" si="73"/>
        <v>1.5</v>
      </c>
      <c r="S261">
        <f t="shared" si="74"/>
        <v>3</v>
      </c>
      <c r="T261">
        <f t="shared" si="75"/>
        <v>1.5</v>
      </c>
      <c r="U261">
        <f t="shared" si="76"/>
        <v>4</v>
      </c>
      <c r="V261">
        <f t="shared" si="77"/>
        <v>2</v>
      </c>
      <c r="W261">
        <f t="shared" si="78"/>
        <v>40.5</v>
      </c>
    </row>
    <row r="262" spans="1:23" x14ac:dyDescent="0.35">
      <c r="A262" s="82" t="s">
        <v>611</v>
      </c>
      <c r="B262" s="83">
        <v>6.4</v>
      </c>
      <c r="C262" s="83">
        <v>4.0999999999999996</v>
      </c>
      <c r="D262" s="83">
        <v>5</v>
      </c>
      <c r="E262" s="87">
        <v>0.3</v>
      </c>
      <c r="F262" s="87">
        <v>0.1</v>
      </c>
      <c r="G262" s="87">
        <v>0.1</v>
      </c>
      <c r="H262" s="87">
        <v>0.2</v>
      </c>
      <c r="I262">
        <f t="shared" si="68"/>
        <v>5</v>
      </c>
      <c r="J262">
        <f t="shared" si="88"/>
        <v>10</v>
      </c>
      <c r="K262">
        <f t="shared" si="69"/>
        <v>5</v>
      </c>
      <c r="L262">
        <f t="shared" si="89"/>
        <v>10</v>
      </c>
      <c r="M262" s="83">
        <v>5</v>
      </c>
      <c r="N262">
        <f t="shared" si="70"/>
        <v>15</v>
      </c>
      <c r="O262">
        <f t="shared" si="79"/>
        <v>3</v>
      </c>
      <c r="P262">
        <f t="shared" si="71"/>
        <v>1.5</v>
      </c>
      <c r="Q262">
        <f t="shared" si="72"/>
        <v>3</v>
      </c>
      <c r="R262">
        <f t="shared" si="73"/>
        <v>1.5</v>
      </c>
      <c r="S262">
        <f t="shared" si="74"/>
        <v>3</v>
      </c>
      <c r="T262">
        <f t="shared" si="75"/>
        <v>1.5</v>
      </c>
      <c r="U262">
        <f t="shared" si="76"/>
        <v>4</v>
      </c>
      <c r="V262">
        <f t="shared" si="77"/>
        <v>2</v>
      </c>
      <c r="W262">
        <f t="shared" si="78"/>
        <v>41.5</v>
      </c>
    </row>
    <row r="263" spans="1:23" x14ac:dyDescent="0.35">
      <c r="A263" s="81" t="s">
        <v>468</v>
      </c>
      <c r="B263" s="83">
        <v>3.7</v>
      </c>
      <c r="C263" s="83">
        <v>3.78</v>
      </c>
      <c r="D263" s="83">
        <v>3</v>
      </c>
      <c r="E263" s="87">
        <v>0.3</v>
      </c>
      <c r="F263" s="87">
        <v>0.02</v>
      </c>
      <c r="G263" s="87">
        <v>0.11</v>
      </c>
      <c r="H263" s="87">
        <v>0.02</v>
      </c>
      <c r="M263" s="86"/>
    </row>
    <row r="264" spans="1:23" x14ac:dyDescent="0.35">
      <c r="A264" s="82" t="s">
        <v>612</v>
      </c>
      <c r="B264" s="83">
        <v>3.7</v>
      </c>
      <c r="C264" s="83">
        <v>3.78</v>
      </c>
      <c r="D264" s="83">
        <v>3</v>
      </c>
      <c r="E264" s="87">
        <v>0.3</v>
      </c>
      <c r="F264" s="87">
        <v>0.02</v>
      </c>
      <c r="G264" s="87">
        <v>0.11</v>
      </c>
      <c r="H264" s="87">
        <v>0.02</v>
      </c>
      <c r="I264">
        <f t="shared" ref="I264:I324" si="90">IF(B264&gt;5.34,5,IF(B264=5.34,5,IF(3.34&lt;B264,4,IF(3&lt;B264,3,IF(B264=3,3,IF(B264&gt;1.34,2,1))))))</f>
        <v>4</v>
      </c>
      <c r="J264">
        <f>I264*2</f>
        <v>8</v>
      </c>
      <c r="K264">
        <f t="shared" ref="K264:K324" si="91">IF(C264&gt;4.1,5,IF(C264=4.1,5,IF(3.84&lt;C264,4,IF(C264=3.84,4,IF(3.67&lt;C264,3,IF(C264=3.67,3,IF(3.29&lt;C264,2,IF(C264=3.29,2,1))))))))</f>
        <v>3</v>
      </c>
      <c r="L264">
        <f>K264*2</f>
        <v>6</v>
      </c>
      <c r="M264" s="83">
        <v>3</v>
      </c>
      <c r="N264">
        <f t="shared" ref="N264:N324" si="92">M264*3</f>
        <v>9</v>
      </c>
      <c r="O264">
        <f t="shared" ref="O264:O327" si="93">IF(E264&gt;0.5,5,IF(E264=0.5,5,IF(0.4&lt;E264,4,IF(E264=0.4,4,IF(0.17&lt;E264,3,IF(E264=0.17,3,IF(0.1&lt;E264,2,IF(E264=0.1,2,1))))))))</f>
        <v>3</v>
      </c>
      <c r="P264">
        <f t="shared" ref="P264:P324" si="94">O264*0.5</f>
        <v>1.5</v>
      </c>
      <c r="Q264">
        <f t="shared" ref="Q264:Q324" si="95">IF(F264&gt;0.35,5,IF(F264=0.35,5,IF(0.18&lt;F264,4,IF(F264=0.18,4,IF(0.08&lt;F264,3,IF(F264=0.08,3,IF(0.04&lt;F264,2,IF(F264=0.04,2,1))))))))</f>
        <v>1</v>
      </c>
      <c r="R264">
        <f t="shared" ref="R264:R324" si="96">Q264*0.5</f>
        <v>0.5</v>
      </c>
      <c r="S264">
        <f t="shared" ref="S264:S324" si="97">IF(G264&gt;0.5,5,IF(G264=0.5,5,IF(0.25&lt;G264,4,IF(G264=0.25,4,IF(0.09&lt;G264,3,IF(G264=0.09,3,IF(0.03&lt;G264,2,IF(G264=0.03,2,1))))))))</f>
        <v>3</v>
      </c>
      <c r="T264">
        <f t="shared" ref="T264:T324" si="98">S264*0.5</f>
        <v>1.5</v>
      </c>
      <c r="U264">
        <f t="shared" ref="U264:U324" si="99">IF(H264&gt;0.25,5,IF(H264=0.25,5,IF(0.09&lt;H264,4,IF(H264=0.09,4,IF(0.06&lt;H264,3,IF(H264=0.06,3,IF(0.02&lt;H264,2,IF(H264=0.02,2,1))))))))</f>
        <v>2</v>
      </c>
      <c r="V264">
        <f t="shared" ref="V264:V324" si="100">U264*0.5</f>
        <v>1</v>
      </c>
      <c r="W264">
        <f t="shared" ref="W264:W324" si="101">J264+L264+N264+P264+R264+T264+V264</f>
        <v>27.5</v>
      </c>
    </row>
    <row r="265" spans="1:23" x14ac:dyDescent="0.35">
      <c r="A265" s="81" t="s">
        <v>470</v>
      </c>
      <c r="B265" s="83">
        <v>3.2</v>
      </c>
      <c r="C265" s="83">
        <v>3.98</v>
      </c>
      <c r="D265" s="83">
        <v>3</v>
      </c>
      <c r="E265" s="87">
        <v>0.35</v>
      </c>
      <c r="F265" s="87">
        <v>0.25</v>
      </c>
      <c r="G265" s="87">
        <v>0.3</v>
      </c>
      <c r="H265" s="87">
        <v>0.1</v>
      </c>
      <c r="M265" s="86"/>
    </row>
    <row r="266" spans="1:23" x14ac:dyDescent="0.35">
      <c r="A266" s="82" t="s">
        <v>617</v>
      </c>
      <c r="B266" s="83">
        <v>3.2</v>
      </c>
      <c r="C266" s="83">
        <v>3.98</v>
      </c>
      <c r="D266" s="83">
        <v>3</v>
      </c>
      <c r="E266" s="87">
        <v>0.35</v>
      </c>
      <c r="F266" s="87">
        <v>0.25</v>
      </c>
      <c r="G266" s="87">
        <v>0.3</v>
      </c>
      <c r="H266" s="87">
        <v>0.1</v>
      </c>
      <c r="I266">
        <f t="shared" si="90"/>
        <v>3</v>
      </c>
      <c r="J266">
        <f>I266*2</f>
        <v>6</v>
      </c>
      <c r="K266">
        <f t="shared" si="91"/>
        <v>4</v>
      </c>
      <c r="L266">
        <f>K266*2</f>
        <v>8</v>
      </c>
      <c r="M266" s="83">
        <v>3</v>
      </c>
      <c r="N266">
        <f t="shared" si="92"/>
        <v>9</v>
      </c>
      <c r="O266">
        <f t="shared" si="93"/>
        <v>3</v>
      </c>
      <c r="P266">
        <f t="shared" si="94"/>
        <v>1.5</v>
      </c>
      <c r="Q266">
        <f t="shared" si="95"/>
        <v>4</v>
      </c>
      <c r="R266">
        <f t="shared" si="96"/>
        <v>2</v>
      </c>
      <c r="S266">
        <f t="shared" si="97"/>
        <v>4</v>
      </c>
      <c r="T266">
        <f t="shared" si="98"/>
        <v>2</v>
      </c>
      <c r="U266">
        <f t="shared" si="99"/>
        <v>4</v>
      </c>
      <c r="V266">
        <f t="shared" si="100"/>
        <v>2</v>
      </c>
      <c r="W266">
        <f t="shared" si="101"/>
        <v>30.5</v>
      </c>
    </row>
    <row r="267" spans="1:23" x14ac:dyDescent="0.35">
      <c r="A267" s="30" t="s">
        <v>476</v>
      </c>
      <c r="B267" s="83"/>
      <c r="C267" s="83">
        <v>3.84</v>
      </c>
      <c r="D267" s="83">
        <v>0</v>
      </c>
      <c r="E267" s="87">
        <v>0.25</v>
      </c>
      <c r="F267" s="87">
        <v>0.15</v>
      </c>
      <c r="G267" s="87">
        <v>0.48</v>
      </c>
      <c r="H267" s="87">
        <v>0.46</v>
      </c>
      <c r="M267" s="85"/>
    </row>
    <row r="268" spans="1:23" x14ac:dyDescent="0.35">
      <c r="A268" s="81" t="s">
        <v>480</v>
      </c>
      <c r="B268" s="83"/>
      <c r="C268" s="83">
        <v>3.84</v>
      </c>
      <c r="D268" s="83">
        <v>0</v>
      </c>
      <c r="E268" s="87">
        <v>0.25</v>
      </c>
      <c r="F268" s="87">
        <v>0.15</v>
      </c>
      <c r="G268" s="87">
        <v>0.48</v>
      </c>
      <c r="H268" s="87">
        <v>0.46</v>
      </c>
      <c r="M268" s="86"/>
    </row>
    <row r="269" spans="1:23" x14ac:dyDescent="0.35">
      <c r="A269" s="82" t="s">
        <v>610</v>
      </c>
      <c r="B269" s="83"/>
      <c r="C269" s="83">
        <v>3.84</v>
      </c>
      <c r="D269" s="83">
        <v>0</v>
      </c>
      <c r="E269" s="87">
        <v>0.25</v>
      </c>
      <c r="F269" s="87">
        <v>0.15</v>
      </c>
      <c r="G269" s="87">
        <v>0.48</v>
      </c>
      <c r="H269" s="87">
        <v>0.46</v>
      </c>
      <c r="I269">
        <f t="shared" si="90"/>
        <v>1</v>
      </c>
      <c r="J269">
        <f>I269*2</f>
        <v>2</v>
      </c>
      <c r="K269">
        <f t="shared" si="91"/>
        <v>4</v>
      </c>
      <c r="L269">
        <f>K269*2</f>
        <v>8</v>
      </c>
      <c r="M269" s="83">
        <v>0</v>
      </c>
      <c r="N269">
        <f t="shared" si="92"/>
        <v>0</v>
      </c>
      <c r="O269">
        <f t="shared" si="93"/>
        <v>3</v>
      </c>
      <c r="P269">
        <f t="shared" si="94"/>
        <v>1.5</v>
      </c>
      <c r="Q269">
        <f t="shared" si="95"/>
        <v>3</v>
      </c>
      <c r="R269">
        <f t="shared" si="96"/>
        <v>1.5</v>
      </c>
      <c r="S269">
        <f t="shared" si="97"/>
        <v>4</v>
      </c>
      <c r="T269">
        <f t="shared" si="98"/>
        <v>2</v>
      </c>
      <c r="U269">
        <f t="shared" si="99"/>
        <v>5</v>
      </c>
      <c r="V269">
        <f t="shared" si="100"/>
        <v>2.5</v>
      </c>
      <c r="W269">
        <f t="shared" si="101"/>
        <v>17.5</v>
      </c>
    </row>
    <row r="270" spans="1:23" x14ac:dyDescent="0.35">
      <c r="A270" s="30" t="s">
        <v>500</v>
      </c>
      <c r="B270" s="83">
        <v>6</v>
      </c>
      <c r="C270" s="83">
        <v>15.790000000000001</v>
      </c>
      <c r="D270" s="83">
        <v>6</v>
      </c>
      <c r="E270" s="87">
        <v>0.7</v>
      </c>
      <c r="F270" s="87">
        <v>0.9</v>
      </c>
      <c r="G270" s="87">
        <v>1</v>
      </c>
      <c r="H270" s="87">
        <v>0.5</v>
      </c>
      <c r="M270" s="85"/>
    </row>
    <row r="271" spans="1:23" x14ac:dyDescent="0.35">
      <c r="A271" s="81" t="s">
        <v>502</v>
      </c>
      <c r="B271" s="83">
        <v>2</v>
      </c>
      <c r="C271" s="83">
        <v>8.5300000000000011</v>
      </c>
      <c r="D271" s="83">
        <v>2</v>
      </c>
      <c r="E271" s="87">
        <v>0.2</v>
      </c>
      <c r="F271" s="87">
        <v>0.1</v>
      </c>
      <c r="G271" s="87">
        <v>0.7</v>
      </c>
      <c r="H271" s="87">
        <v>0.2</v>
      </c>
      <c r="M271" s="86"/>
    </row>
    <row r="272" spans="1:23" x14ac:dyDescent="0.35">
      <c r="A272" s="82" t="s">
        <v>64</v>
      </c>
      <c r="B272" s="83">
        <v>2</v>
      </c>
      <c r="C272" s="83">
        <v>3.67</v>
      </c>
      <c r="D272" s="83">
        <v>2</v>
      </c>
      <c r="E272" s="87">
        <v>0.2</v>
      </c>
      <c r="F272" s="87">
        <v>0.1</v>
      </c>
      <c r="G272" s="87">
        <v>0.7</v>
      </c>
      <c r="H272" s="87">
        <v>0.2</v>
      </c>
      <c r="I272">
        <f t="shared" si="90"/>
        <v>2</v>
      </c>
      <c r="J272">
        <f t="shared" ref="J272:J273" si="102">I272*2</f>
        <v>4</v>
      </c>
      <c r="K272">
        <f t="shared" si="91"/>
        <v>3</v>
      </c>
      <c r="L272">
        <f t="shared" ref="L272:L273" si="103">K272*2</f>
        <v>6</v>
      </c>
      <c r="M272" s="83">
        <v>2</v>
      </c>
      <c r="N272">
        <f t="shared" si="92"/>
        <v>6</v>
      </c>
      <c r="O272">
        <f t="shared" si="93"/>
        <v>3</v>
      </c>
      <c r="P272">
        <f t="shared" si="94"/>
        <v>1.5</v>
      </c>
      <c r="Q272">
        <f t="shared" si="95"/>
        <v>3</v>
      </c>
      <c r="R272">
        <f t="shared" si="96"/>
        <v>1.5</v>
      </c>
      <c r="S272">
        <f t="shared" si="97"/>
        <v>5</v>
      </c>
      <c r="T272">
        <f t="shared" si="98"/>
        <v>2.5</v>
      </c>
      <c r="U272">
        <f t="shared" si="99"/>
        <v>4</v>
      </c>
      <c r="V272">
        <f t="shared" si="100"/>
        <v>2</v>
      </c>
      <c r="W272">
        <f t="shared" si="101"/>
        <v>23.5</v>
      </c>
    </row>
    <row r="273" spans="1:23" x14ac:dyDescent="0.35">
      <c r="A273" s="82" t="s">
        <v>613</v>
      </c>
      <c r="B273" s="83"/>
      <c r="C273" s="83">
        <v>4.8600000000000003</v>
      </c>
      <c r="D273" s="83">
        <v>0</v>
      </c>
      <c r="I273">
        <f t="shared" si="90"/>
        <v>1</v>
      </c>
      <c r="J273">
        <f t="shared" si="102"/>
        <v>2</v>
      </c>
      <c r="K273">
        <f t="shared" si="91"/>
        <v>5</v>
      </c>
      <c r="L273">
        <f t="shared" si="103"/>
        <v>10</v>
      </c>
      <c r="M273" s="83">
        <v>0</v>
      </c>
      <c r="N273">
        <f t="shared" si="92"/>
        <v>0</v>
      </c>
      <c r="O273">
        <f t="shared" si="93"/>
        <v>1</v>
      </c>
      <c r="P273">
        <f t="shared" si="94"/>
        <v>0.5</v>
      </c>
      <c r="Q273">
        <f t="shared" si="95"/>
        <v>1</v>
      </c>
      <c r="R273">
        <f t="shared" si="96"/>
        <v>0.5</v>
      </c>
      <c r="S273">
        <f t="shared" si="97"/>
        <v>1</v>
      </c>
      <c r="T273">
        <f t="shared" si="98"/>
        <v>0.5</v>
      </c>
      <c r="U273">
        <f t="shared" si="99"/>
        <v>1</v>
      </c>
      <c r="V273">
        <f t="shared" si="100"/>
        <v>0.5</v>
      </c>
      <c r="W273">
        <f t="shared" si="101"/>
        <v>14</v>
      </c>
    </row>
    <row r="274" spans="1:23" x14ac:dyDescent="0.35">
      <c r="A274" s="81" t="s">
        <v>503</v>
      </c>
      <c r="B274" s="83">
        <v>2</v>
      </c>
      <c r="C274" s="83">
        <v>3.75</v>
      </c>
      <c r="D274" s="83">
        <v>2</v>
      </c>
      <c r="E274" s="87">
        <v>0.3</v>
      </c>
      <c r="F274" s="87">
        <v>0.4</v>
      </c>
      <c r="G274" s="87">
        <v>0.15</v>
      </c>
      <c r="H274" s="87">
        <v>0.15</v>
      </c>
      <c r="M274" s="86"/>
    </row>
    <row r="275" spans="1:23" x14ac:dyDescent="0.35">
      <c r="A275" s="82" t="s">
        <v>620</v>
      </c>
      <c r="B275" s="83">
        <v>2</v>
      </c>
      <c r="C275" s="83">
        <v>3.75</v>
      </c>
      <c r="D275" s="83">
        <v>2</v>
      </c>
      <c r="E275" s="87">
        <v>0.3</v>
      </c>
      <c r="F275" s="87">
        <v>0.4</v>
      </c>
      <c r="G275" s="87">
        <v>0.15</v>
      </c>
      <c r="H275" s="87">
        <v>0.15</v>
      </c>
      <c r="I275">
        <f t="shared" si="90"/>
        <v>2</v>
      </c>
      <c r="J275">
        <f>I275*2</f>
        <v>4</v>
      </c>
      <c r="K275">
        <f t="shared" si="91"/>
        <v>3</v>
      </c>
      <c r="L275">
        <f>K275*2</f>
        <v>6</v>
      </c>
      <c r="M275" s="83">
        <v>2</v>
      </c>
      <c r="N275">
        <f t="shared" si="92"/>
        <v>6</v>
      </c>
      <c r="O275">
        <f t="shared" si="93"/>
        <v>3</v>
      </c>
      <c r="P275">
        <f t="shared" si="94"/>
        <v>1.5</v>
      </c>
      <c r="Q275">
        <f t="shared" si="95"/>
        <v>5</v>
      </c>
      <c r="R275">
        <f t="shared" si="96"/>
        <v>2.5</v>
      </c>
      <c r="S275">
        <f t="shared" si="97"/>
        <v>3</v>
      </c>
      <c r="T275">
        <f t="shared" si="98"/>
        <v>1.5</v>
      </c>
      <c r="U275">
        <f t="shared" si="99"/>
        <v>4</v>
      </c>
      <c r="V275">
        <f t="shared" si="100"/>
        <v>2</v>
      </c>
      <c r="W275">
        <f t="shared" si="101"/>
        <v>23.5</v>
      </c>
    </row>
    <row r="276" spans="1:23" x14ac:dyDescent="0.35">
      <c r="A276" s="81" t="s">
        <v>504</v>
      </c>
      <c r="B276" s="83">
        <v>2</v>
      </c>
      <c r="C276" s="83">
        <v>3.51</v>
      </c>
      <c r="D276" s="83">
        <v>2</v>
      </c>
      <c r="E276" s="87">
        <v>0.2</v>
      </c>
      <c r="F276" s="87">
        <v>0.4</v>
      </c>
      <c r="G276" s="87">
        <v>0.15</v>
      </c>
      <c r="H276" s="87">
        <v>0.15</v>
      </c>
      <c r="M276" s="86"/>
    </row>
    <row r="277" spans="1:23" x14ac:dyDescent="0.35">
      <c r="A277" s="82" t="s">
        <v>611</v>
      </c>
      <c r="B277" s="83">
        <v>2</v>
      </c>
      <c r="C277" s="83">
        <v>3.51</v>
      </c>
      <c r="D277" s="83">
        <v>2</v>
      </c>
      <c r="E277" s="87">
        <v>0.2</v>
      </c>
      <c r="F277" s="87">
        <v>0.4</v>
      </c>
      <c r="G277" s="87">
        <v>0.15</v>
      </c>
      <c r="H277" s="87">
        <v>0.15</v>
      </c>
      <c r="I277">
        <f t="shared" si="90"/>
        <v>2</v>
      </c>
      <c r="J277">
        <f>I277*2</f>
        <v>4</v>
      </c>
      <c r="K277">
        <f t="shared" si="91"/>
        <v>2</v>
      </c>
      <c r="L277">
        <f>K277*2</f>
        <v>4</v>
      </c>
      <c r="M277" s="83">
        <v>2</v>
      </c>
      <c r="N277">
        <f t="shared" si="92"/>
        <v>6</v>
      </c>
      <c r="O277">
        <f t="shared" si="93"/>
        <v>3</v>
      </c>
      <c r="P277">
        <f t="shared" si="94"/>
        <v>1.5</v>
      </c>
      <c r="Q277">
        <f t="shared" si="95"/>
        <v>5</v>
      </c>
      <c r="R277">
        <f t="shared" si="96"/>
        <v>2.5</v>
      </c>
      <c r="S277">
        <f t="shared" si="97"/>
        <v>3</v>
      </c>
      <c r="T277">
        <f t="shared" si="98"/>
        <v>1.5</v>
      </c>
      <c r="U277">
        <f t="shared" si="99"/>
        <v>4</v>
      </c>
      <c r="V277">
        <f t="shared" si="100"/>
        <v>2</v>
      </c>
      <c r="W277">
        <f t="shared" si="101"/>
        <v>21.5</v>
      </c>
    </row>
    <row r="278" spans="1:23" x14ac:dyDescent="0.35">
      <c r="A278" s="30" t="s">
        <v>505</v>
      </c>
      <c r="B278" s="83"/>
      <c r="C278" s="83">
        <v>3.96</v>
      </c>
      <c r="D278" s="83">
        <v>3</v>
      </c>
      <c r="E278" s="87">
        <v>0.15</v>
      </c>
      <c r="F278" s="87">
        <v>0.25</v>
      </c>
      <c r="G278" s="87">
        <v>0.2</v>
      </c>
      <c r="H278" s="87">
        <v>0.2</v>
      </c>
      <c r="M278" s="85"/>
    </row>
    <row r="279" spans="1:23" x14ac:dyDescent="0.35">
      <c r="A279" s="81" t="s">
        <v>506</v>
      </c>
      <c r="B279" s="83"/>
      <c r="C279" s="83">
        <v>3.96</v>
      </c>
      <c r="D279" s="83">
        <v>3</v>
      </c>
      <c r="E279" s="87">
        <v>0.15</v>
      </c>
      <c r="F279" s="87">
        <v>0.25</v>
      </c>
      <c r="G279" s="87">
        <v>0.2</v>
      </c>
      <c r="H279" s="87">
        <v>0.2</v>
      </c>
      <c r="M279" s="86"/>
    </row>
    <row r="280" spans="1:23" x14ac:dyDescent="0.35">
      <c r="A280" s="82" t="s">
        <v>610</v>
      </c>
      <c r="B280" s="83"/>
      <c r="C280" s="83">
        <v>3.96</v>
      </c>
      <c r="D280" s="83">
        <v>3</v>
      </c>
      <c r="E280" s="87">
        <v>0.15</v>
      </c>
      <c r="F280" s="87">
        <v>0.25</v>
      </c>
      <c r="G280" s="87">
        <v>0.2</v>
      </c>
      <c r="H280" s="87">
        <v>0.2</v>
      </c>
      <c r="I280">
        <f t="shared" si="90"/>
        <v>1</v>
      </c>
      <c r="J280">
        <f>I280*2</f>
        <v>2</v>
      </c>
      <c r="K280">
        <f t="shared" si="91"/>
        <v>4</v>
      </c>
      <c r="L280">
        <f>K280*2</f>
        <v>8</v>
      </c>
      <c r="M280" s="83">
        <v>3</v>
      </c>
      <c r="N280">
        <f t="shared" si="92"/>
        <v>9</v>
      </c>
      <c r="O280">
        <f t="shared" si="93"/>
        <v>2</v>
      </c>
      <c r="P280">
        <f t="shared" si="94"/>
        <v>1</v>
      </c>
      <c r="Q280">
        <f t="shared" si="95"/>
        <v>4</v>
      </c>
      <c r="R280">
        <f t="shared" si="96"/>
        <v>2</v>
      </c>
      <c r="S280">
        <f t="shared" si="97"/>
        <v>3</v>
      </c>
      <c r="T280">
        <f t="shared" si="98"/>
        <v>1.5</v>
      </c>
      <c r="U280">
        <f t="shared" si="99"/>
        <v>4</v>
      </c>
      <c r="V280">
        <f t="shared" si="100"/>
        <v>2</v>
      </c>
      <c r="W280">
        <f t="shared" si="101"/>
        <v>25.5</v>
      </c>
    </row>
    <row r="281" spans="1:23" x14ac:dyDescent="0.35">
      <c r="A281" s="30" t="s">
        <v>512</v>
      </c>
      <c r="B281" s="83">
        <v>15.7</v>
      </c>
      <c r="C281" s="83">
        <v>19.310000000000002</v>
      </c>
      <c r="D281" s="83">
        <v>18</v>
      </c>
      <c r="E281" s="87">
        <v>1.3499999999999999</v>
      </c>
      <c r="F281" s="87">
        <v>0.95</v>
      </c>
      <c r="G281" s="87">
        <v>0.95000000000000007</v>
      </c>
      <c r="H281" s="87">
        <v>0.37</v>
      </c>
      <c r="M281" s="85"/>
    </row>
    <row r="282" spans="1:23" x14ac:dyDescent="0.35">
      <c r="A282" s="81" t="s">
        <v>514</v>
      </c>
      <c r="B282" s="83">
        <v>5</v>
      </c>
      <c r="C282" s="83">
        <v>7.16</v>
      </c>
      <c r="D282" s="83">
        <v>8</v>
      </c>
      <c r="E282" s="87">
        <v>0.45</v>
      </c>
      <c r="F282" s="87">
        <v>0.45</v>
      </c>
      <c r="G282" s="87">
        <v>0.5</v>
      </c>
      <c r="H282" s="87">
        <v>0.2</v>
      </c>
      <c r="M282" s="86"/>
    </row>
    <row r="283" spans="1:23" x14ac:dyDescent="0.35">
      <c r="A283" s="82" t="s">
        <v>608</v>
      </c>
      <c r="B283" s="83">
        <v>3</v>
      </c>
      <c r="C283" s="83">
        <v>3.62</v>
      </c>
      <c r="D283" s="83">
        <v>4</v>
      </c>
      <c r="E283" s="87">
        <v>0.25</v>
      </c>
      <c r="F283" s="87">
        <v>0.25</v>
      </c>
      <c r="G283" s="87">
        <v>0.3</v>
      </c>
      <c r="H283" s="87">
        <v>0.1</v>
      </c>
      <c r="I283">
        <f t="shared" si="90"/>
        <v>3</v>
      </c>
      <c r="J283">
        <f t="shared" ref="J283:J284" si="104">I283*2</f>
        <v>6</v>
      </c>
      <c r="K283">
        <f t="shared" si="91"/>
        <v>2</v>
      </c>
      <c r="L283">
        <f t="shared" ref="L283:L284" si="105">K283*2</f>
        <v>4</v>
      </c>
      <c r="M283" s="83">
        <v>4</v>
      </c>
      <c r="N283">
        <f t="shared" si="92"/>
        <v>12</v>
      </c>
      <c r="O283">
        <f t="shared" si="93"/>
        <v>3</v>
      </c>
      <c r="P283">
        <f t="shared" si="94"/>
        <v>1.5</v>
      </c>
      <c r="Q283">
        <f t="shared" si="95"/>
        <v>4</v>
      </c>
      <c r="R283">
        <f t="shared" si="96"/>
        <v>2</v>
      </c>
      <c r="S283">
        <f t="shared" si="97"/>
        <v>4</v>
      </c>
      <c r="T283">
        <f t="shared" si="98"/>
        <v>2</v>
      </c>
      <c r="U283">
        <f t="shared" si="99"/>
        <v>4</v>
      </c>
      <c r="V283">
        <f t="shared" si="100"/>
        <v>2</v>
      </c>
      <c r="W283">
        <f t="shared" si="101"/>
        <v>29.5</v>
      </c>
    </row>
    <row r="284" spans="1:23" x14ac:dyDescent="0.35">
      <c r="A284" s="82" t="s">
        <v>65</v>
      </c>
      <c r="B284" s="83">
        <v>2</v>
      </c>
      <c r="C284" s="83">
        <v>3.54</v>
      </c>
      <c r="D284" s="83">
        <v>4</v>
      </c>
      <c r="E284" s="87">
        <v>0.2</v>
      </c>
      <c r="F284" s="87">
        <v>0.2</v>
      </c>
      <c r="G284" s="87">
        <v>0.2</v>
      </c>
      <c r="H284" s="87">
        <v>0.1</v>
      </c>
      <c r="I284">
        <f t="shared" si="90"/>
        <v>2</v>
      </c>
      <c r="J284">
        <f t="shared" si="104"/>
        <v>4</v>
      </c>
      <c r="K284">
        <f t="shared" si="91"/>
        <v>2</v>
      </c>
      <c r="L284">
        <f t="shared" si="105"/>
        <v>4</v>
      </c>
      <c r="M284" s="83">
        <v>4</v>
      </c>
      <c r="N284">
        <f t="shared" si="92"/>
        <v>12</v>
      </c>
      <c r="O284">
        <f t="shared" si="93"/>
        <v>3</v>
      </c>
      <c r="P284">
        <f t="shared" si="94"/>
        <v>1.5</v>
      </c>
      <c r="Q284">
        <f t="shared" si="95"/>
        <v>4</v>
      </c>
      <c r="R284">
        <f t="shared" si="96"/>
        <v>2</v>
      </c>
      <c r="S284">
        <f t="shared" si="97"/>
        <v>3</v>
      </c>
      <c r="T284">
        <f t="shared" si="98"/>
        <v>1.5</v>
      </c>
      <c r="U284">
        <f t="shared" si="99"/>
        <v>4</v>
      </c>
      <c r="V284">
        <f t="shared" si="100"/>
        <v>2</v>
      </c>
      <c r="W284">
        <f t="shared" si="101"/>
        <v>27</v>
      </c>
    </row>
    <row r="285" spans="1:23" x14ac:dyDescent="0.35">
      <c r="A285" s="81" t="s">
        <v>515</v>
      </c>
      <c r="B285" s="83">
        <v>2.7</v>
      </c>
      <c r="C285" s="83">
        <v>3.96</v>
      </c>
      <c r="D285" s="83">
        <v>3</v>
      </c>
      <c r="E285" s="87">
        <v>0.5</v>
      </c>
      <c r="F285" s="87">
        <v>0.3</v>
      </c>
      <c r="G285" s="87">
        <v>0.05</v>
      </c>
      <c r="H285" s="87">
        <v>0.05</v>
      </c>
      <c r="M285" s="86"/>
    </row>
    <row r="286" spans="1:23" x14ac:dyDescent="0.35">
      <c r="A286" s="82" t="s">
        <v>692</v>
      </c>
      <c r="B286" s="83">
        <v>2.7</v>
      </c>
      <c r="C286" s="83">
        <v>3.96</v>
      </c>
      <c r="D286" s="83">
        <v>3</v>
      </c>
      <c r="E286" s="87">
        <v>0.5</v>
      </c>
      <c r="F286" s="87">
        <v>0.3</v>
      </c>
      <c r="G286" s="87">
        <v>0.05</v>
      </c>
      <c r="H286" s="87">
        <v>0.05</v>
      </c>
      <c r="I286">
        <f t="shared" si="90"/>
        <v>2</v>
      </c>
      <c r="J286">
        <f>I286*2</f>
        <v>4</v>
      </c>
      <c r="K286">
        <f t="shared" si="91"/>
        <v>4</v>
      </c>
      <c r="L286">
        <f>K286*2</f>
        <v>8</v>
      </c>
      <c r="M286" s="83">
        <v>3</v>
      </c>
      <c r="N286">
        <f t="shared" si="92"/>
        <v>9</v>
      </c>
      <c r="O286">
        <f t="shared" si="93"/>
        <v>5</v>
      </c>
      <c r="P286">
        <f t="shared" si="94"/>
        <v>2.5</v>
      </c>
      <c r="Q286">
        <f t="shared" si="95"/>
        <v>4</v>
      </c>
      <c r="R286">
        <f t="shared" si="96"/>
        <v>2</v>
      </c>
      <c r="S286">
        <f t="shared" si="97"/>
        <v>2</v>
      </c>
      <c r="T286">
        <f t="shared" si="98"/>
        <v>1</v>
      </c>
      <c r="U286">
        <f t="shared" si="99"/>
        <v>2</v>
      </c>
      <c r="V286">
        <f t="shared" si="100"/>
        <v>1</v>
      </c>
      <c r="W286">
        <f t="shared" si="101"/>
        <v>27.5</v>
      </c>
    </row>
    <row r="287" spans="1:23" x14ac:dyDescent="0.35">
      <c r="A287" s="81" t="s">
        <v>516</v>
      </c>
      <c r="B287" s="83">
        <v>5</v>
      </c>
      <c r="C287" s="83">
        <v>3.99</v>
      </c>
      <c r="D287" s="83">
        <v>4</v>
      </c>
      <c r="E287" s="87">
        <v>0.2</v>
      </c>
      <c r="F287" s="87">
        <v>0.1</v>
      </c>
      <c r="G287" s="87">
        <v>0.3</v>
      </c>
      <c r="H287" s="87">
        <v>0.1</v>
      </c>
      <c r="M287" s="86"/>
    </row>
    <row r="288" spans="1:23" x14ac:dyDescent="0.35">
      <c r="A288" s="82" t="s">
        <v>610</v>
      </c>
      <c r="B288" s="83">
        <v>5</v>
      </c>
      <c r="C288" s="83">
        <v>3.99</v>
      </c>
      <c r="D288" s="83">
        <v>4</v>
      </c>
      <c r="E288" s="87">
        <v>0.2</v>
      </c>
      <c r="F288" s="87">
        <v>0.1</v>
      </c>
      <c r="G288" s="87">
        <v>0.3</v>
      </c>
      <c r="H288" s="87">
        <v>0.1</v>
      </c>
      <c r="I288">
        <f t="shared" si="90"/>
        <v>4</v>
      </c>
      <c r="J288">
        <f>I288*2</f>
        <v>8</v>
      </c>
      <c r="K288">
        <f t="shared" si="91"/>
        <v>4</v>
      </c>
      <c r="L288">
        <f>K288*2</f>
        <v>8</v>
      </c>
      <c r="M288" s="83">
        <v>4</v>
      </c>
      <c r="N288">
        <f t="shared" si="92"/>
        <v>12</v>
      </c>
      <c r="O288">
        <f t="shared" si="93"/>
        <v>3</v>
      </c>
      <c r="P288">
        <f t="shared" si="94"/>
        <v>1.5</v>
      </c>
      <c r="Q288">
        <f t="shared" si="95"/>
        <v>3</v>
      </c>
      <c r="R288">
        <f t="shared" si="96"/>
        <v>1.5</v>
      </c>
      <c r="S288">
        <f t="shared" si="97"/>
        <v>4</v>
      </c>
      <c r="T288">
        <f t="shared" si="98"/>
        <v>2</v>
      </c>
      <c r="U288">
        <f t="shared" si="99"/>
        <v>4</v>
      </c>
      <c r="V288">
        <f t="shared" si="100"/>
        <v>2</v>
      </c>
      <c r="W288">
        <f t="shared" si="101"/>
        <v>35</v>
      </c>
    </row>
    <row r="289" spans="1:23" x14ac:dyDescent="0.35">
      <c r="A289" s="81" t="s">
        <v>517</v>
      </c>
      <c r="B289" s="83">
        <v>3</v>
      </c>
      <c r="C289" s="83">
        <v>4.2</v>
      </c>
      <c r="D289" s="83">
        <v>3</v>
      </c>
      <c r="E289" s="87">
        <v>0.2</v>
      </c>
      <c r="F289" s="87">
        <v>0.1</v>
      </c>
      <c r="G289" s="87">
        <v>0.1</v>
      </c>
      <c r="H289" s="87">
        <v>0.02</v>
      </c>
      <c r="M289" s="86"/>
    </row>
    <row r="290" spans="1:23" x14ac:dyDescent="0.35">
      <c r="A290" s="82" t="s">
        <v>611</v>
      </c>
      <c r="B290" s="83">
        <v>3</v>
      </c>
      <c r="C290" s="83">
        <v>4.2</v>
      </c>
      <c r="D290" s="83">
        <v>3</v>
      </c>
      <c r="E290" s="87">
        <v>0.2</v>
      </c>
      <c r="F290" s="87">
        <v>0.1</v>
      </c>
      <c r="G290" s="87">
        <v>0.1</v>
      </c>
      <c r="H290" s="87">
        <v>0.02</v>
      </c>
      <c r="I290">
        <f t="shared" si="90"/>
        <v>3</v>
      </c>
      <c r="J290">
        <f>I290*2</f>
        <v>6</v>
      </c>
      <c r="K290">
        <f t="shared" si="91"/>
        <v>5</v>
      </c>
      <c r="L290">
        <f>K290*2</f>
        <v>10</v>
      </c>
      <c r="M290" s="83">
        <v>3</v>
      </c>
      <c r="N290">
        <f t="shared" si="92"/>
        <v>9</v>
      </c>
      <c r="O290">
        <f t="shared" si="93"/>
        <v>3</v>
      </c>
      <c r="P290">
        <f t="shared" si="94"/>
        <v>1.5</v>
      </c>
      <c r="Q290">
        <f t="shared" si="95"/>
        <v>3</v>
      </c>
      <c r="R290">
        <f t="shared" si="96"/>
        <v>1.5</v>
      </c>
      <c r="S290">
        <f t="shared" si="97"/>
        <v>3</v>
      </c>
      <c r="T290">
        <f t="shared" si="98"/>
        <v>1.5</v>
      </c>
      <c r="U290">
        <f t="shared" si="99"/>
        <v>2</v>
      </c>
      <c r="V290">
        <f t="shared" si="100"/>
        <v>1</v>
      </c>
      <c r="W290">
        <f t="shared" si="101"/>
        <v>30.5</v>
      </c>
    </row>
    <row r="291" spans="1:23" x14ac:dyDescent="0.35">
      <c r="A291" s="30" t="s">
        <v>519</v>
      </c>
      <c r="B291" s="83">
        <v>6</v>
      </c>
      <c r="C291" s="83">
        <v>11.899999999999999</v>
      </c>
      <c r="D291" s="83">
        <v>1</v>
      </c>
      <c r="E291" s="87">
        <v>0.5</v>
      </c>
      <c r="F291" s="87">
        <v>0.38999999999999996</v>
      </c>
      <c r="G291" s="87">
        <v>0.2</v>
      </c>
      <c r="H291" s="87">
        <v>0.39999999999999997</v>
      </c>
      <c r="M291" s="85"/>
    </row>
    <row r="292" spans="1:23" x14ac:dyDescent="0.35">
      <c r="A292" s="81" t="s">
        <v>520</v>
      </c>
      <c r="B292" s="83"/>
      <c r="C292" s="83">
        <v>3.8</v>
      </c>
      <c r="D292" s="83">
        <v>0</v>
      </c>
      <c r="E292" s="87">
        <v>0.3</v>
      </c>
      <c r="F292" s="87">
        <v>0.15</v>
      </c>
      <c r="G292" s="87">
        <v>0.1</v>
      </c>
      <c r="H292" s="87">
        <v>0.05</v>
      </c>
      <c r="M292" s="86"/>
    </row>
    <row r="293" spans="1:23" x14ac:dyDescent="0.35">
      <c r="A293" s="82" t="s">
        <v>68</v>
      </c>
      <c r="B293" s="83"/>
      <c r="C293" s="83">
        <v>3.8</v>
      </c>
      <c r="D293" s="83">
        <v>0</v>
      </c>
      <c r="E293" s="87">
        <v>0.3</v>
      </c>
      <c r="F293" s="87">
        <v>0.15</v>
      </c>
      <c r="G293" s="87">
        <v>0.1</v>
      </c>
      <c r="H293" s="87">
        <v>0.05</v>
      </c>
      <c r="I293">
        <f t="shared" si="90"/>
        <v>1</v>
      </c>
      <c r="J293">
        <f>I293*2</f>
        <v>2</v>
      </c>
      <c r="K293">
        <f t="shared" si="91"/>
        <v>3</v>
      </c>
      <c r="L293">
        <f>K293*2</f>
        <v>6</v>
      </c>
      <c r="M293" s="83">
        <v>0</v>
      </c>
      <c r="N293">
        <f t="shared" si="92"/>
        <v>0</v>
      </c>
      <c r="O293">
        <f t="shared" si="93"/>
        <v>3</v>
      </c>
      <c r="P293">
        <f t="shared" si="94"/>
        <v>1.5</v>
      </c>
      <c r="Q293">
        <f t="shared" si="95"/>
        <v>3</v>
      </c>
      <c r="R293">
        <f t="shared" si="96"/>
        <v>1.5</v>
      </c>
      <c r="S293">
        <f t="shared" si="97"/>
        <v>3</v>
      </c>
      <c r="T293">
        <f t="shared" si="98"/>
        <v>1.5</v>
      </c>
      <c r="U293">
        <f t="shared" si="99"/>
        <v>2</v>
      </c>
      <c r="V293">
        <f t="shared" si="100"/>
        <v>1</v>
      </c>
      <c r="W293">
        <f t="shared" si="101"/>
        <v>13.5</v>
      </c>
    </row>
    <row r="294" spans="1:23" x14ac:dyDescent="0.35">
      <c r="A294" s="81" t="s">
        <v>521</v>
      </c>
      <c r="B294" s="83"/>
      <c r="C294" s="83">
        <v>4</v>
      </c>
      <c r="D294" s="83">
        <v>0</v>
      </c>
      <c r="E294" s="87">
        <v>0.1</v>
      </c>
      <c r="F294" s="87">
        <v>0.2</v>
      </c>
      <c r="G294" s="87">
        <v>0.05</v>
      </c>
      <c r="H294" s="87">
        <v>0.3</v>
      </c>
      <c r="M294" s="86"/>
    </row>
    <row r="295" spans="1:23" x14ac:dyDescent="0.35">
      <c r="A295" s="82" t="s">
        <v>692</v>
      </c>
      <c r="B295" s="83"/>
      <c r="C295" s="83">
        <v>4</v>
      </c>
      <c r="D295" s="83">
        <v>0</v>
      </c>
      <c r="E295" s="87">
        <v>0.1</v>
      </c>
      <c r="F295" s="87">
        <v>0.2</v>
      </c>
      <c r="G295" s="87">
        <v>0.05</v>
      </c>
      <c r="H295" s="87">
        <v>0.3</v>
      </c>
      <c r="I295">
        <f t="shared" si="90"/>
        <v>1</v>
      </c>
      <c r="J295">
        <f>I295*2</f>
        <v>2</v>
      </c>
      <c r="K295">
        <f t="shared" si="91"/>
        <v>4</v>
      </c>
      <c r="L295">
        <f>K295*2</f>
        <v>8</v>
      </c>
      <c r="M295" s="83">
        <v>0</v>
      </c>
      <c r="N295">
        <f t="shared" si="92"/>
        <v>0</v>
      </c>
      <c r="O295">
        <f t="shared" si="93"/>
        <v>2</v>
      </c>
      <c r="P295">
        <f t="shared" si="94"/>
        <v>1</v>
      </c>
      <c r="Q295">
        <f t="shared" si="95"/>
        <v>4</v>
      </c>
      <c r="R295">
        <f t="shared" si="96"/>
        <v>2</v>
      </c>
      <c r="S295">
        <f t="shared" si="97"/>
        <v>2</v>
      </c>
      <c r="T295">
        <f t="shared" si="98"/>
        <v>1</v>
      </c>
      <c r="U295">
        <f t="shared" si="99"/>
        <v>5</v>
      </c>
      <c r="V295">
        <f t="shared" si="100"/>
        <v>2.5</v>
      </c>
      <c r="W295">
        <f t="shared" si="101"/>
        <v>16.5</v>
      </c>
    </row>
    <row r="296" spans="1:23" x14ac:dyDescent="0.35">
      <c r="A296" s="81" t="s">
        <v>525</v>
      </c>
      <c r="B296" s="83">
        <v>6</v>
      </c>
      <c r="C296" s="83">
        <v>4.0999999999999996</v>
      </c>
      <c r="D296" s="83">
        <v>1</v>
      </c>
      <c r="E296" s="87">
        <v>0.1</v>
      </c>
      <c r="F296" s="87">
        <v>0.04</v>
      </c>
      <c r="G296" s="87">
        <v>0.05</v>
      </c>
      <c r="H296" s="87">
        <v>0.05</v>
      </c>
      <c r="M296" s="86"/>
    </row>
    <row r="297" spans="1:23" x14ac:dyDescent="0.35">
      <c r="A297" s="82" t="s">
        <v>63</v>
      </c>
      <c r="B297" s="83">
        <v>6</v>
      </c>
      <c r="C297" s="83">
        <v>4.0999999999999996</v>
      </c>
      <c r="D297" s="83">
        <v>1</v>
      </c>
      <c r="E297" s="87">
        <v>0.1</v>
      </c>
      <c r="F297" s="87">
        <v>0.04</v>
      </c>
      <c r="G297" s="87">
        <v>0.05</v>
      </c>
      <c r="H297" s="87">
        <v>0.05</v>
      </c>
      <c r="I297">
        <f t="shared" si="90"/>
        <v>5</v>
      </c>
      <c r="J297">
        <f>I297*2</f>
        <v>10</v>
      </c>
      <c r="K297">
        <f t="shared" si="91"/>
        <v>5</v>
      </c>
      <c r="L297">
        <f>K297*2</f>
        <v>10</v>
      </c>
      <c r="M297" s="83">
        <v>1</v>
      </c>
      <c r="N297">
        <f t="shared" si="92"/>
        <v>3</v>
      </c>
      <c r="O297">
        <f t="shared" si="93"/>
        <v>2</v>
      </c>
      <c r="P297">
        <f t="shared" si="94"/>
        <v>1</v>
      </c>
      <c r="Q297">
        <f t="shared" si="95"/>
        <v>2</v>
      </c>
      <c r="R297">
        <f t="shared" si="96"/>
        <v>1</v>
      </c>
      <c r="S297">
        <f t="shared" si="97"/>
        <v>2</v>
      </c>
      <c r="T297">
        <f t="shared" si="98"/>
        <v>1</v>
      </c>
      <c r="U297">
        <f t="shared" si="99"/>
        <v>2</v>
      </c>
      <c r="V297">
        <f t="shared" si="100"/>
        <v>1</v>
      </c>
      <c r="W297">
        <f t="shared" si="101"/>
        <v>27</v>
      </c>
    </row>
    <row r="298" spans="1:23" x14ac:dyDescent="0.35">
      <c r="A298" s="30" t="s">
        <v>537</v>
      </c>
      <c r="B298" s="83">
        <v>2</v>
      </c>
      <c r="C298" s="83">
        <v>11.3</v>
      </c>
      <c r="D298" s="83">
        <v>3</v>
      </c>
      <c r="E298" s="87">
        <v>0.5</v>
      </c>
      <c r="F298" s="87">
        <v>0.25</v>
      </c>
      <c r="G298" s="87">
        <v>0.03</v>
      </c>
      <c r="H298" s="87">
        <v>0.05</v>
      </c>
      <c r="M298" s="85"/>
    </row>
    <row r="299" spans="1:23" x14ac:dyDescent="0.35">
      <c r="A299" s="81" t="s">
        <v>540</v>
      </c>
      <c r="B299" s="83"/>
      <c r="C299" s="83">
        <v>7.3</v>
      </c>
      <c r="D299" s="83">
        <v>0</v>
      </c>
      <c r="E299" s="87">
        <v>0.3</v>
      </c>
      <c r="F299" s="87">
        <v>0.2</v>
      </c>
      <c r="G299" s="87">
        <v>0.02</v>
      </c>
      <c r="H299" s="87">
        <v>0.04</v>
      </c>
      <c r="M299" s="86"/>
    </row>
    <row r="300" spans="1:23" x14ac:dyDescent="0.35">
      <c r="A300" s="82" t="s">
        <v>608</v>
      </c>
      <c r="B300" s="83"/>
      <c r="C300" s="83">
        <v>3.8</v>
      </c>
      <c r="D300" s="83">
        <v>0</v>
      </c>
      <c r="E300" s="87">
        <v>0.15</v>
      </c>
      <c r="F300" s="87">
        <v>0.1</v>
      </c>
      <c r="G300" s="87">
        <v>0.01</v>
      </c>
      <c r="H300" s="87">
        <v>0.02</v>
      </c>
      <c r="I300">
        <f t="shared" si="90"/>
        <v>1</v>
      </c>
      <c r="J300">
        <f t="shared" ref="J300:J301" si="106">I300*2</f>
        <v>2</v>
      </c>
      <c r="K300">
        <f t="shared" si="91"/>
        <v>3</v>
      </c>
      <c r="L300">
        <f t="shared" ref="L300:L301" si="107">K300*2</f>
        <v>6</v>
      </c>
      <c r="M300" s="83">
        <v>0</v>
      </c>
      <c r="N300">
        <f t="shared" si="92"/>
        <v>0</v>
      </c>
      <c r="O300">
        <f t="shared" si="93"/>
        <v>2</v>
      </c>
      <c r="P300">
        <f t="shared" si="94"/>
        <v>1</v>
      </c>
      <c r="Q300">
        <f t="shared" si="95"/>
        <v>3</v>
      </c>
      <c r="R300">
        <f t="shared" si="96"/>
        <v>1.5</v>
      </c>
      <c r="S300">
        <f t="shared" si="97"/>
        <v>1</v>
      </c>
      <c r="T300">
        <f t="shared" si="98"/>
        <v>0.5</v>
      </c>
      <c r="U300">
        <f t="shared" si="99"/>
        <v>2</v>
      </c>
      <c r="V300">
        <f t="shared" si="100"/>
        <v>1</v>
      </c>
      <c r="W300">
        <f t="shared" si="101"/>
        <v>12</v>
      </c>
    </row>
    <row r="301" spans="1:23" x14ac:dyDescent="0.35">
      <c r="A301" s="82" t="s">
        <v>65</v>
      </c>
      <c r="B301" s="83"/>
      <c r="C301" s="83">
        <v>3.5</v>
      </c>
      <c r="D301" s="83">
        <v>0</v>
      </c>
      <c r="E301" s="87">
        <v>0.15</v>
      </c>
      <c r="F301" s="87">
        <v>0.1</v>
      </c>
      <c r="G301" s="87">
        <v>0.01</v>
      </c>
      <c r="H301" s="87">
        <v>0.02</v>
      </c>
      <c r="I301">
        <f t="shared" si="90"/>
        <v>1</v>
      </c>
      <c r="J301">
        <f t="shared" si="106"/>
        <v>2</v>
      </c>
      <c r="K301">
        <f t="shared" si="91"/>
        <v>2</v>
      </c>
      <c r="L301">
        <f t="shared" si="107"/>
        <v>4</v>
      </c>
      <c r="M301" s="83">
        <v>0</v>
      </c>
      <c r="N301">
        <f t="shared" si="92"/>
        <v>0</v>
      </c>
      <c r="O301">
        <f t="shared" si="93"/>
        <v>2</v>
      </c>
      <c r="P301">
        <f t="shared" si="94"/>
        <v>1</v>
      </c>
      <c r="Q301">
        <f t="shared" si="95"/>
        <v>3</v>
      </c>
      <c r="R301">
        <f t="shared" si="96"/>
        <v>1.5</v>
      </c>
      <c r="S301">
        <f t="shared" si="97"/>
        <v>1</v>
      </c>
      <c r="T301">
        <f t="shared" si="98"/>
        <v>0.5</v>
      </c>
      <c r="U301">
        <f t="shared" si="99"/>
        <v>2</v>
      </c>
      <c r="V301">
        <f t="shared" si="100"/>
        <v>1</v>
      </c>
      <c r="W301">
        <f t="shared" si="101"/>
        <v>10</v>
      </c>
    </row>
    <row r="302" spans="1:23" x14ac:dyDescent="0.35">
      <c r="A302" s="81" t="s">
        <v>541</v>
      </c>
      <c r="B302" s="83">
        <v>2</v>
      </c>
      <c r="C302" s="83">
        <v>4</v>
      </c>
      <c r="D302" s="83">
        <v>3</v>
      </c>
      <c r="E302" s="87">
        <v>0.2</v>
      </c>
      <c r="F302" s="87">
        <v>0.05</v>
      </c>
      <c r="G302" s="87">
        <v>0.01</v>
      </c>
      <c r="H302" s="87">
        <v>0.01</v>
      </c>
      <c r="M302" s="86"/>
    </row>
    <row r="303" spans="1:23" x14ac:dyDescent="0.35">
      <c r="A303" s="82" t="s">
        <v>611</v>
      </c>
      <c r="B303" s="83">
        <v>2</v>
      </c>
      <c r="C303" s="83">
        <v>4</v>
      </c>
      <c r="D303" s="83">
        <v>3</v>
      </c>
      <c r="E303" s="87">
        <v>0.2</v>
      </c>
      <c r="F303" s="87">
        <v>0.05</v>
      </c>
      <c r="G303" s="87">
        <v>0.01</v>
      </c>
      <c r="H303" s="87">
        <v>0.01</v>
      </c>
      <c r="I303">
        <f t="shared" si="90"/>
        <v>2</v>
      </c>
      <c r="J303">
        <f>I303*2</f>
        <v>4</v>
      </c>
      <c r="K303">
        <f t="shared" si="91"/>
        <v>4</v>
      </c>
      <c r="L303">
        <f>K303*2</f>
        <v>8</v>
      </c>
      <c r="M303" s="83">
        <v>3</v>
      </c>
      <c r="N303">
        <f t="shared" si="92"/>
        <v>9</v>
      </c>
      <c r="O303">
        <f t="shared" si="93"/>
        <v>3</v>
      </c>
      <c r="P303">
        <f t="shared" si="94"/>
        <v>1.5</v>
      </c>
      <c r="Q303">
        <f t="shared" si="95"/>
        <v>2</v>
      </c>
      <c r="R303">
        <f t="shared" si="96"/>
        <v>1</v>
      </c>
      <c r="S303">
        <f t="shared" si="97"/>
        <v>1</v>
      </c>
      <c r="T303">
        <f t="shared" si="98"/>
        <v>0.5</v>
      </c>
      <c r="U303">
        <f t="shared" si="99"/>
        <v>1</v>
      </c>
      <c r="V303">
        <f t="shared" si="100"/>
        <v>0.5</v>
      </c>
      <c r="W303">
        <f t="shared" si="101"/>
        <v>24.5</v>
      </c>
    </row>
    <row r="304" spans="1:23" x14ac:dyDescent="0.35">
      <c r="A304" s="30" t="s">
        <v>544</v>
      </c>
      <c r="B304" s="83">
        <v>15.3</v>
      </c>
      <c r="C304" s="83">
        <v>32.29</v>
      </c>
      <c r="D304" s="83">
        <v>24</v>
      </c>
      <c r="E304" s="87">
        <v>2.8200000000000003</v>
      </c>
      <c r="F304" s="87">
        <v>1.7700000000000002</v>
      </c>
      <c r="G304" s="87">
        <v>0.87</v>
      </c>
      <c r="H304" s="87">
        <v>0.77000000000000013</v>
      </c>
      <c r="M304" s="85"/>
    </row>
    <row r="305" spans="1:23" x14ac:dyDescent="0.35">
      <c r="A305" s="81" t="s">
        <v>546</v>
      </c>
      <c r="B305" s="83">
        <v>2</v>
      </c>
      <c r="C305" s="83">
        <v>3.68</v>
      </c>
      <c r="D305" s="83">
        <v>3</v>
      </c>
      <c r="E305" s="87">
        <v>0.37</v>
      </c>
      <c r="F305" s="87">
        <v>0.27</v>
      </c>
      <c r="G305" s="87">
        <v>0.15</v>
      </c>
      <c r="H305" s="87">
        <v>0.2</v>
      </c>
      <c r="M305" s="86"/>
    </row>
    <row r="306" spans="1:23" x14ac:dyDescent="0.35">
      <c r="A306" s="82" t="s">
        <v>65</v>
      </c>
      <c r="B306" s="83">
        <v>2</v>
      </c>
      <c r="C306" s="83">
        <v>3.68</v>
      </c>
      <c r="D306" s="83">
        <v>3</v>
      </c>
      <c r="E306" s="87">
        <v>0.37</v>
      </c>
      <c r="F306" s="87">
        <v>0.27</v>
      </c>
      <c r="G306" s="87">
        <v>0.15</v>
      </c>
      <c r="H306" s="87">
        <v>0.2</v>
      </c>
      <c r="I306">
        <f t="shared" si="90"/>
        <v>2</v>
      </c>
      <c r="J306">
        <f>I306*2</f>
        <v>4</v>
      </c>
      <c r="K306">
        <f t="shared" si="91"/>
        <v>3</v>
      </c>
      <c r="L306">
        <f>K306*2</f>
        <v>6</v>
      </c>
      <c r="M306" s="83">
        <v>6</v>
      </c>
      <c r="N306">
        <f t="shared" si="92"/>
        <v>18</v>
      </c>
      <c r="O306">
        <f t="shared" si="93"/>
        <v>3</v>
      </c>
      <c r="P306">
        <f t="shared" si="94"/>
        <v>1.5</v>
      </c>
      <c r="Q306">
        <f t="shared" si="95"/>
        <v>4</v>
      </c>
      <c r="R306">
        <f t="shared" si="96"/>
        <v>2</v>
      </c>
      <c r="S306">
        <f t="shared" si="97"/>
        <v>3</v>
      </c>
      <c r="T306">
        <f t="shared" si="98"/>
        <v>1.5</v>
      </c>
      <c r="U306">
        <f t="shared" si="99"/>
        <v>4</v>
      </c>
      <c r="V306">
        <f t="shared" si="100"/>
        <v>2</v>
      </c>
      <c r="W306">
        <f t="shared" si="101"/>
        <v>35</v>
      </c>
    </row>
    <row r="307" spans="1:23" x14ac:dyDescent="0.35">
      <c r="A307" s="81" t="s">
        <v>549</v>
      </c>
      <c r="B307" s="83">
        <v>8</v>
      </c>
      <c r="C307" s="83">
        <v>16.5</v>
      </c>
      <c r="D307" s="83">
        <v>12</v>
      </c>
      <c r="E307" s="87">
        <v>1.4</v>
      </c>
      <c r="F307" s="87">
        <v>0.6</v>
      </c>
      <c r="G307" s="87">
        <v>0.4</v>
      </c>
      <c r="H307" s="87">
        <v>0.12</v>
      </c>
      <c r="M307" s="86"/>
    </row>
    <row r="308" spans="1:23" x14ac:dyDescent="0.35">
      <c r="A308" s="82" t="s">
        <v>608</v>
      </c>
      <c r="B308" s="83">
        <v>2</v>
      </c>
      <c r="C308" s="83">
        <v>3.9</v>
      </c>
      <c r="D308" s="83">
        <v>3</v>
      </c>
      <c r="E308" s="87">
        <v>0.35</v>
      </c>
      <c r="F308" s="87">
        <v>0.15</v>
      </c>
      <c r="G308" s="87">
        <v>0.1</v>
      </c>
      <c r="H308" s="87">
        <v>0.03</v>
      </c>
      <c r="I308">
        <f t="shared" si="90"/>
        <v>2</v>
      </c>
      <c r="J308">
        <f t="shared" ref="J308:J311" si="108">I308*2</f>
        <v>4</v>
      </c>
      <c r="K308">
        <f t="shared" si="91"/>
        <v>4</v>
      </c>
      <c r="L308">
        <f t="shared" ref="L308:L311" si="109">K308*2</f>
        <v>8</v>
      </c>
      <c r="M308" s="83">
        <v>3</v>
      </c>
      <c r="N308">
        <f t="shared" si="92"/>
        <v>9</v>
      </c>
      <c r="O308">
        <f t="shared" si="93"/>
        <v>3</v>
      </c>
      <c r="P308">
        <f t="shared" si="94"/>
        <v>1.5</v>
      </c>
      <c r="Q308">
        <f t="shared" si="95"/>
        <v>3</v>
      </c>
      <c r="R308">
        <f t="shared" si="96"/>
        <v>1.5</v>
      </c>
      <c r="S308">
        <f t="shared" si="97"/>
        <v>3</v>
      </c>
      <c r="T308">
        <f t="shared" si="98"/>
        <v>1.5</v>
      </c>
      <c r="U308">
        <f t="shared" si="99"/>
        <v>2</v>
      </c>
      <c r="V308">
        <f t="shared" si="100"/>
        <v>1</v>
      </c>
      <c r="W308">
        <f t="shared" si="101"/>
        <v>26.5</v>
      </c>
    </row>
    <row r="309" spans="1:23" x14ac:dyDescent="0.35">
      <c r="A309" s="82" t="s">
        <v>611</v>
      </c>
      <c r="B309" s="83">
        <v>2</v>
      </c>
      <c r="C309" s="83">
        <v>4.3</v>
      </c>
      <c r="D309" s="83">
        <v>3</v>
      </c>
      <c r="E309" s="87">
        <v>0.35</v>
      </c>
      <c r="F309" s="87">
        <v>0.15</v>
      </c>
      <c r="G309" s="87">
        <v>0.1</v>
      </c>
      <c r="H309" s="87">
        <v>0.03</v>
      </c>
      <c r="I309">
        <f t="shared" si="90"/>
        <v>2</v>
      </c>
      <c r="J309">
        <f t="shared" si="108"/>
        <v>4</v>
      </c>
      <c r="K309">
        <f t="shared" si="91"/>
        <v>5</v>
      </c>
      <c r="L309">
        <f t="shared" si="109"/>
        <v>10</v>
      </c>
      <c r="M309" s="83">
        <v>3</v>
      </c>
      <c r="N309">
        <f t="shared" si="92"/>
        <v>9</v>
      </c>
      <c r="O309">
        <f t="shared" si="93"/>
        <v>3</v>
      </c>
      <c r="P309">
        <f t="shared" si="94"/>
        <v>1.5</v>
      </c>
      <c r="Q309">
        <f t="shared" si="95"/>
        <v>3</v>
      </c>
      <c r="R309">
        <f t="shared" si="96"/>
        <v>1.5</v>
      </c>
      <c r="S309">
        <f t="shared" si="97"/>
        <v>3</v>
      </c>
      <c r="T309">
        <f t="shared" si="98"/>
        <v>1.5</v>
      </c>
      <c r="U309">
        <f t="shared" si="99"/>
        <v>2</v>
      </c>
      <c r="V309">
        <f t="shared" si="100"/>
        <v>1</v>
      </c>
      <c r="W309">
        <f t="shared" si="101"/>
        <v>28.5</v>
      </c>
    </row>
    <row r="310" spans="1:23" x14ac:dyDescent="0.35">
      <c r="A310" s="82" t="s">
        <v>612</v>
      </c>
      <c r="B310" s="83">
        <v>2</v>
      </c>
      <c r="C310" s="83">
        <v>4.0999999999999996</v>
      </c>
      <c r="D310" s="83">
        <v>3</v>
      </c>
      <c r="E310" s="87">
        <v>0.35</v>
      </c>
      <c r="F310" s="87">
        <v>0.15</v>
      </c>
      <c r="G310" s="87">
        <v>0.1</v>
      </c>
      <c r="H310" s="87">
        <v>0.03</v>
      </c>
      <c r="I310">
        <f t="shared" si="90"/>
        <v>2</v>
      </c>
      <c r="J310">
        <f t="shared" si="108"/>
        <v>4</v>
      </c>
      <c r="K310">
        <f t="shared" si="91"/>
        <v>5</v>
      </c>
      <c r="L310">
        <f t="shared" si="109"/>
        <v>10</v>
      </c>
      <c r="M310" s="83">
        <v>3</v>
      </c>
      <c r="N310">
        <f t="shared" si="92"/>
        <v>9</v>
      </c>
      <c r="O310">
        <f t="shared" si="93"/>
        <v>3</v>
      </c>
      <c r="P310">
        <f t="shared" si="94"/>
        <v>1.5</v>
      </c>
      <c r="Q310">
        <f t="shared" si="95"/>
        <v>3</v>
      </c>
      <c r="R310">
        <f t="shared" si="96"/>
        <v>1.5</v>
      </c>
      <c r="S310">
        <f t="shared" si="97"/>
        <v>3</v>
      </c>
      <c r="T310">
        <f t="shared" si="98"/>
        <v>1.5</v>
      </c>
      <c r="U310">
        <f t="shared" si="99"/>
        <v>2</v>
      </c>
      <c r="V310">
        <f t="shared" si="100"/>
        <v>1</v>
      </c>
      <c r="W310">
        <f t="shared" si="101"/>
        <v>28.5</v>
      </c>
    </row>
    <row r="311" spans="1:23" x14ac:dyDescent="0.35">
      <c r="A311" s="82" t="s">
        <v>73</v>
      </c>
      <c r="B311" s="83">
        <v>2</v>
      </c>
      <c r="C311" s="83">
        <v>4.2</v>
      </c>
      <c r="D311" s="83">
        <v>3</v>
      </c>
      <c r="E311" s="87">
        <v>0.35</v>
      </c>
      <c r="F311" s="87">
        <v>0.15</v>
      </c>
      <c r="G311" s="87">
        <v>0.1</v>
      </c>
      <c r="H311" s="87">
        <v>0.03</v>
      </c>
      <c r="I311">
        <f t="shared" si="90"/>
        <v>2</v>
      </c>
      <c r="J311">
        <f t="shared" si="108"/>
        <v>4</v>
      </c>
      <c r="K311">
        <f t="shared" si="91"/>
        <v>5</v>
      </c>
      <c r="L311">
        <f t="shared" si="109"/>
        <v>10</v>
      </c>
      <c r="M311" s="83">
        <v>3</v>
      </c>
      <c r="N311">
        <f t="shared" si="92"/>
        <v>9</v>
      </c>
      <c r="O311">
        <f t="shared" si="93"/>
        <v>3</v>
      </c>
      <c r="P311">
        <f t="shared" si="94"/>
        <v>1.5</v>
      </c>
      <c r="Q311">
        <f t="shared" si="95"/>
        <v>3</v>
      </c>
      <c r="R311">
        <f t="shared" si="96"/>
        <v>1.5</v>
      </c>
      <c r="S311">
        <f t="shared" si="97"/>
        <v>3</v>
      </c>
      <c r="T311">
        <f t="shared" si="98"/>
        <v>1.5</v>
      </c>
      <c r="U311">
        <f t="shared" si="99"/>
        <v>2</v>
      </c>
      <c r="V311">
        <f t="shared" si="100"/>
        <v>1</v>
      </c>
      <c r="W311">
        <f t="shared" si="101"/>
        <v>28.5</v>
      </c>
    </row>
    <row r="312" spans="1:23" x14ac:dyDescent="0.35">
      <c r="A312" s="81" t="s">
        <v>553</v>
      </c>
      <c r="B312" s="83">
        <v>5.3</v>
      </c>
      <c r="C312" s="83">
        <v>12.11</v>
      </c>
      <c r="D312" s="83">
        <v>9</v>
      </c>
      <c r="E312" s="87">
        <v>1.0499999999999998</v>
      </c>
      <c r="F312" s="87">
        <v>0.89999999999999991</v>
      </c>
      <c r="G312" s="87">
        <v>0.31999999999999995</v>
      </c>
      <c r="H312" s="87">
        <v>0.44999999999999996</v>
      </c>
      <c r="M312" s="86"/>
    </row>
    <row r="313" spans="1:23" x14ac:dyDescent="0.35">
      <c r="A313" s="82" t="s">
        <v>617</v>
      </c>
      <c r="B313" s="83">
        <v>1.3</v>
      </c>
      <c r="C313" s="83">
        <v>3.93</v>
      </c>
      <c r="D313" s="83">
        <v>3</v>
      </c>
      <c r="E313" s="87">
        <v>0.35</v>
      </c>
      <c r="F313" s="87">
        <v>0.3</v>
      </c>
      <c r="G313" s="87">
        <v>0.02</v>
      </c>
      <c r="H313" s="87">
        <v>0.15</v>
      </c>
      <c r="I313">
        <f t="shared" si="90"/>
        <v>1</v>
      </c>
      <c r="J313">
        <f t="shared" ref="J313:J315" si="110">I313*2</f>
        <v>2</v>
      </c>
      <c r="K313">
        <f t="shared" si="91"/>
        <v>4</v>
      </c>
      <c r="L313">
        <f t="shared" ref="L313:L315" si="111">K313*2</f>
        <v>8</v>
      </c>
      <c r="M313" s="83">
        <v>3</v>
      </c>
      <c r="N313">
        <f t="shared" si="92"/>
        <v>9</v>
      </c>
      <c r="O313">
        <f t="shared" si="93"/>
        <v>3</v>
      </c>
      <c r="P313">
        <f t="shared" si="94"/>
        <v>1.5</v>
      </c>
      <c r="Q313">
        <f t="shared" si="95"/>
        <v>4</v>
      </c>
      <c r="R313">
        <f t="shared" si="96"/>
        <v>2</v>
      </c>
      <c r="S313">
        <f t="shared" si="97"/>
        <v>1</v>
      </c>
      <c r="T313">
        <f t="shared" si="98"/>
        <v>0.5</v>
      </c>
      <c r="U313">
        <f t="shared" si="99"/>
        <v>4</v>
      </c>
      <c r="V313">
        <f t="shared" si="100"/>
        <v>2</v>
      </c>
      <c r="W313">
        <f t="shared" si="101"/>
        <v>25</v>
      </c>
    </row>
    <row r="314" spans="1:23" x14ac:dyDescent="0.35">
      <c r="A314" s="82" t="s">
        <v>610</v>
      </c>
      <c r="B314" s="83">
        <v>2</v>
      </c>
      <c r="C314" s="83">
        <v>4.13</v>
      </c>
      <c r="D314" s="83">
        <v>3</v>
      </c>
      <c r="E314" s="87">
        <v>0.35</v>
      </c>
      <c r="F314" s="87">
        <v>0.3</v>
      </c>
      <c r="G314" s="87">
        <v>0.15</v>
      </c>
      <c r="H314" s="87">
        <v>0.15</v>
      </c>
      <c r="I314">
        <f t="shared" si="90"/>
        <v>2</v>
      </c>
      <c r="J314">
        <f t="shared" si="110"/>
        <v>4</v>
      </c>
      <c r="K314">
        <f t="shared" si="91"/>
        <v>5</v>
      </c>
      <c r="L314">
        <f t="shared" si="111"/>
        <v>10</v>
      </c>
      <c r="M314" s="83">
        <v>3</v>
      </c>
      <c r="N314">
        <f t="shared" si="92"/>
        <v>9</v>
      </c>
      <c r="O314">
        <f t="shared" si="93"/>
        <v>3</v>
      </c>
      <c r="P314">
        <f t="shared" si="94"/>
        <v>1.5</v>
      </c>
      <c r="Q314">
        <f t="shared" si="95"/>
        <v>4</v>
      </c>
      <c r="R314">
        <f t="shared" si="96"/>
        <v>2</v>
      </c>
      <c r="S314">
        <f t="shared" si="97"/>
        <v>3</v>
      </c>
      <c r="T314">
        <f t="shared" si="98"/>
        <v>1.5</v>
      </c>
      <c r="U314">
        <f t="shared" si="99"/>
        <v>4</v>
      </c>
      <c r="V314">
        <f t="shared" si="100"/>
        <v>2</v>
      </c>
      <c r="W314">
        <f t="shared" si="101"/>
        <v>30</v>
      </c>
    </row>
    <row r="315" spans="1:23" x14ac:dyDescent="0.35">
      <c r="A315" s="82" t="s">
        <v>620</v>
      </c>
      <c r="B315" s="83">
        <v>2</v>
      </c>
      <c r="C315" s="83">
        <v>4.05</v>
      </c>
      <c r="D315" s="83">
        <v>3</v>
      </c>
      <c r="E315" s="87">
        <v>0.35</v>
      </c>
      <c r="F315" s="87">
        <v>0.3</v>
      </c>
      <c r="G315" s="87">
        <v>0.15</v>
      </c>
      <c r="H315" s="87">
        <v>0.15</v>
      </c>
      <c r="I315">
        <f t="shared" si="90"/>
        <v>2</v>
      </c>
      <c r="J315">
        <f t="shared" si="110"/>
        <v>4</v>
      </c>
      <c r="K315">
        <f t="shared" si="91"/>
        <v>4</v>
      </c>
      <c r="L315">
        <f t="shared" si="111"/>
        <v>8</v>
      </c>
      <c r="M315" s="83">
        <v>3</v>
      </c>
      <c r="N315">
        <f t="shared" si="92"/>
        <v>9</v>
      </c>
      <c r="O315">
        <f t="shared" si="93"/>
        <v>3</v>
      </c>
      <c r="P315">
        <f t="shared" si="94"/>
        <v>1.5</v>
      </c>
      <c r="Q315">
        <f t="shared" si="95"/>
        <v>4</v>
      </c>
      <c r="R315">
        <f t="shared" si="96"/>
        <v>2</v>
      </c>
      <c r="S315">
        <f t="shared" si="97"/>
        <v>3</v>
      </c>
      <c r="T315">
        <f t="shared" si="98"/>
        <v>1.5</v>
      </c>
      <c r="U315">
        <f t="shared" si="99"/>
        <v>4</v>
      </c>
      <c r="V315">
        <f t="shared" si="100"/>
        <v>2</v>
      </c>
      <c r="W315">
        <f t="shared" si="101"/>
        <v>28</v>
      </c>
    </row>
    <row r="316" spans="1:23" x14ac:dyDescent="0.35">
      <c r="A316" s="30" t="s">
        <v>554</v>
      </c>
      <c r="B316" s="83">
        <v>17</v>
      </c>
      <c r="C316" s="83">
        <v>7.86</v>
      </c>
      <c r="D316" s="83">
        <v>5</v>
      </c>
      <c r="E316" s="87">
        <v>0.46</v>
      </c>
      <c r="F316" s="87">
        <v>0.13</v>
      </c>
      <c r="G316" s="87">
        <v>0.11600000000000001</v>
      </c>
      <c r="H316" s="87">
        <v>0.11</v>
      </c>
      <c r="M316" s="85"/>
    </row>
    <row r="317" spans="1:23" x14ac:dyDescent="0.35">
      <c r="A317" s="81" t="s">
        <v>560</v>
      </c>
      <c r="B317" s="83">
        <v>12</v>
      </c>
      <c r="C317" s="83">
        <v>4.03</v>
      </c>
      <c r="D317" s="83">
        <v>2</v>
      </c>
      <c r="E317" s="87">
        <v>0.4</v>
      </c>
      <c r="F317" s="87">
        <v>0.1</v>
      </c>
      <c r="G317" s="87">
        <v>0.05</v>
      </c>
      <c r="H317" s="87">
        <v>0.01</v>
      </c>
      <c r="M317" s="86"/>
    </row>
    <row r="318" spans="1:23" x14ac:dyDescent="0.35">
      <c r="A318" s="82" t="s">
        <v>613</v>
      </c>
      <c r="B318" s="83">
        <v>12</v>
      </c>
      <c r="C318" s="83">
        <v>4.03</v>
      </c>
      <c r="D318" s="83">
        <v>2</v>
      </c>
      <c r="E318" s="87">
        <v>0.4</v>
      </c>
      <c r="F318" s="87">
        <v>0.1</v>
      </c>
      <c r="G318" s="87">
        <v>0.05</v>
      </c>
      <c r="H318" s="87">
        <v>0.01</v>
      </c>
      <c r="I318">
        <f t="shared" si="90"/>
        <v>5</v>
      </c>
      <c r="J318">
        <f>I318*2</f>
        <v>10</v>
      </c>
      <c r="K318">
        <f t="shared" si="91"/>
        <v>4</v>
      </c>
      <c r="L318">
        <f>K318*2</f>
        <v>8</v>
      </c>
      <c r="M318" s="83">
        <v>2</v>
      </c>
      <c r="N318">
        <f t="shared" si="92"/>
        <v>6</v>
      </c>
      <c r="O318">
        <f t="shared" si="93"/>
        <v>4</v>
      </c>
      <c r="P318">
        <f t="shared" si="94"/>
        <v>2</v>
      </c>
      <c r="Q318">
        <f t="shared" si="95"/>
        <v>3</v>
      </c>
      <c r="R318">
        <f t="shared" si="96"/>
        <v>1.5</v>
      </c>
      <c r="S318">
        <f t="shared" si="97"/>
        <v>2</v>
      </c>
      <c r="T318">
        <f t="shared" si="98"/>
        <v>1</v>
      </c>
      <c r="U318">
        <f t="shared" si="99"/>
        <v>1</v>
      </c>
      <c r="V318">
        <f t="shared" si="100"/>
        <v>0.5</v>
      </c>
      <c r="W318">
        <f t="shared" si="101"/>
        <v>29</v>
      </c>
    </row>
    <row r="319" spans="1:23" x14ac:dyDescent="0.35">
      <c r="A319" s="81" t="s">
        <v>563</v>
      </c>
      <c r="B319" s="83">
        <v>5</v>
      </c>
      <c r="C319" s="83">
        <v>3.83</v>
      </c>
      <c r="D319" s="83">
        <v>3</v>
      </c>
      <c r="E319" s="87">
        <v>0.06</v>
      </c>
      <c r="F319" s="87">
        <v>0.03</v>
      </c>
      <c r="G319" s="87">
        <v>6.6000000000000003E-2</v>
      </c>
      <c r="H319" s="87">
        <v>0.1</v>
      </c>
      <c r="M319" s="86"/>
    </row>
    <row r="320" spans="1:23" x14ac:dyDescent="0.35">
      <c r="A320" s="82" t="s">
        <v>611</v>
      </c>
      <c r="B320" s="83">
        <v>5</v>
      </c>
      <c r="C320" s="83">
        <v>3.83</v>
      </c>
      <c r="D320" s="83">
        <v>3</v>
      </c>
      <c r="E320" s="87">
        <v>0.06</v>
      </c>
      <c r="F320" s="87">
        <v>0.03</v>
      </c>
      <c r="G320" s="87">
        <v>6.6000000000000003E-2</v>
      </c>
      <c r="H320" s="87">
        <v>0.1</v>
      </c>
      <c r="I320">
        <f t="shared" si="90"/>
        <v>4</v>
      </c>
      <c r="J320">
        <f>I320*2</f>
        <v>8</v>
      </c>
      <c r="K320">
        <f t="shared" si="91"/>
        <v>3</v>
      </c>
      <c r="L320">
        <f>K320*2</f>
        <v>6</v>
      </c>
      <c r="M320" s="83">
        <v>3</v>
      </c>
      <c r="N320">
        <f t="shared" si="92"/>
        <v>9</v>
      </c>
      <c r="O320">
        <f t="shared" si="93"/>
        <v>1</v>
      </c>
      <c r="P320">
        <f t="shared" si="94"/>
        <v>0.5</v>
      </c>
      <c r="Q320">
        <f t="shared" si="95"/>
        <v>1</v>
      </c>
      <c r="R320">
        <f t="shared" si="96"/>
        <v>0.5</v>
      </c>
      <c r="S320">
        <f t="shared" si="97"/>
        <v>2</v>
      </c>
      <c r="T320">
        <f t="shared" si="98"/>
        <v>1</v>
      </c>
      <c r="U320">
        <f t="shared" si="99"/>
        <v>4</v>
      </c>
      <c r="V320">
        <f t="shared" si="100"/>
        <v>2</v>
      </c>
      <c r="W320">
        <f t="shared" si="101"/>
        <v>27</v>
      </c>
    </row>
    <row r="321" spans="1:23" x14ac:dyDescent="0.35">
      <c r="A321" s="30" t="s">
        <v>568</v>
      </c>
      <c r="B321" s="83">
        <v>30</v>
      </c>
      <c r="C321" s="83">
        <v>8.32</v>
      </c>
      <c r="D321" s="83">
        <v>8</v>
      </c>
      <c r="E321" s="87">
        <v>0.4</v>
      </c>
      <c r="F321" s="87">
        <v>0.42</v>
      </c>
      <c r="G321" s="87">
        <v>0.6</v>
      </c>
      <c r="H321" s="87">
        <v>0.02</v>
      </c>
      <c r="M321" s="85"/>
    </row>
    <row r="322" spans="1:23" x14ac:dyDescent="0.35">
      <c r="A322" s="81" t="s">
        <v>569</v>
      </c>
      <c r="B322" s="83">
        <v>30</v>
      </c>
      <c r="C322" s="83">
        <v>8.32</v>
      </c>
      <c r="D322" s="83">
        <v>8</v>
      </c>
      <c r="E322" s="87">
        <v>0.4</v>
      </c>
      <c r="F322" s="87">
        <v>0.42</v>
      </c>
      <c r="G322" s="87">
        <v>0.6</v>
      </c>
      <c r="H322" s="87">
        <v>0.02</v>
      </c>
      <c r="M322" s="86"/>
    </row>
    <row r="323" spans="1:23" x14ac:dyDescent="0.35">
      <c r="A323" s="82" t="s">
        <v>608</v>
      </c>
      <c r="B323" s="83">
        <v>20</v>
      </c>
      <c r="C323" s="83">
        <v>4.12</v>
      </c>
      <c r="D323" s="83">
        <v>4</v>
      </c>
      <c r="E323" s="87">
        <v>0.2</v>
      </c>
      <c r="F323" s="87">
        <v>0.12</v>
      </c>
      <c r="G323" s="87">
        <v>0.3</v>
      </c>
      <c r="H323" s="87">
        <v>0.01</v>
      </c>
      <c r="I323">
        <f t="shared" si="90"/>
        <v>5</v>
      </c>
      <c r="J323">
        <f t="shared" ref="J323:J324" si="112">I323*2</f>
        <v>10</v>
      </c>
      <c r="K323">
        <f t="shared" si="91"/>
        <v>5</v>
      </c>
      <c r="L323">
        <f t="shared" ref="L323:L324" si="113">K323*2</f>
        <v>10</v>
      </c>
      <c r="M323" s="83">
        <v>4</v>
      </c>
      <c r="N323">
        <f t="shared" si="92"/>
        <v>12</v>
      </c>
      <c r="O323">
        <f t="shared" si="93"/>
        <v>3</v>
      </c>
      <c r="P323">
        <f t="shared" si="94"/>
        <v>1.5</v>
      </c>
      <c r="Q323">
        <f t="shared" si="95"/>
        <v>3</v>
      </c>
      <c r="R323">
        <f t="shared" si="96"/>
        <v>1.5</v>
      </c>
      <c r="S323">
        <f t="shared" si="97"/>
        <v>4</v>
      </c>
      <c r="T323">
        <f t="shared" si="98"/>
        <v>2</v>
      </c>
      <c r="U323">
        <f t="shared" si="99"/>
        <v>1</v>
      </c>
      <c r="V323">
        <f t="shared" si="100"/>
        <v>0.5</v>
      </c>
      <c r="W323">
        <f t="shared" si="101"/>
        <v>37.5</v>
      </c>
    </row>
    <row r="324" spans="1:23" x14ac:dyDescent="0.35">
      <c r="A324" s="82" t="s">
        <v>65</v>
      </c>
      <c r="B324" s="83">
        <v>10</v>
      </c>
      <c r="C324" s="83">
        <v>4.2</v>
      </c>
      <c r="D324" s="83">
        <v>4</v>
      </c>
      <c r="E324" s="87">
        <v>0.2</v>
      </c>
      <c r="F324" s="87">
        <v>0.3</v>
      </c>
      <c r="G324" s="87">
        <v>0.3</v>
      </c>
      <c r="H324" s="87">
        <v>0.01</v>
      </c>
      <c r="I324">
        <f t="shared" si="90"/>
        <v>5</v>
      </c>
      <c r="J324">
        <f t="shared" si="112"/>
        <v>10</v>
      </c>
      <c r="K324">
        <f t="shared" si="91"/>
        <v>5</v>
      </c>
      <c r="L324">
        <f t="shared" si="113"/>
        <v>10</v>
      </c>
      <c r="M324" s="83">
        <v>4</v>
      </c>
      <c r="N324">
        <f t="shared" si="92"/>
        <v>12</v>
      </c>
      <c r="O324">
        <f t="shared" si="93"/>
        <v>3</v>
      </c>
      <c r="P324">
        <f t="shared" si="94"/>
        <v>1.5</v>
      </c>
      <c r="Q324">
        <f t="shared" si="95"/>
        <v>4</v>
      </c>
      <c r="R324">
        <f t="shared" si="96"/>
        <v>2</v>
      </c>
      <c r="S324">
        <f t="shared" si="97"/>
        <v>4</v>
      </c>
      <c r="T324">
        <f t="shared" si="98"/>
        <v>2</v>
      </c>
      <c r="U324">
        <f t="shared" si="99"/>
        <v>1</v>
      </c>
      <c r="V324">
        <f t="shared" si="100"/>
        <v>0.5</v>
      </c>
      <c r="W324">
        <f t="shared" si="101"/>
        <v>38</v>
      </c>
    </row>
    <row r="325" spans="1:23" x14ac:dyDescent="0.35">
      <c r="A325" s="30" t="s">
        <v>577</v>
      </c>
      <c r="B325" s="83">
        <v>12</v>
      </c>
      <c r="C325" s="83">
        <v>15.120000000000001</v>
      </c>
      <c r="D325" s="83">
        <v>11</v>
      </c>
      <c r="E325" s="87">
        <v>1.2600000000000002</v>
      </c>
      <c r="F325" s="87">
        <v>1.25</v>
      </c>
      <c r="G325" s="87">
        <v>0.57000000000000006</v>
      </c>
      <c r="H325" s="87">
        <v>0.29100000000000004</v>
      </c>
      <c r="M325" s="85"/>
    </row>
    <row r="326" spans="1:23" x14ac:dyDescent="0.35">
      <c r="A326" s="81" t="s">
        <v>578</v>
      </c>
      <c r="B326" s="83">
        <v>4</v>
      </c>
      <c r="C326" s="83">
        <v>3.46</v>
      </c>
      <c r="D326" s="83">
        <v>3</v>
      </c>
      <c r="E326" s="87">
        <v>0.18</v>
      </c>
      <c r="F326" s="87">
        <v>0.35</v>
      </c>
      <c r="G326" s="87">
        <v>0.3</v>
      </c>
      <c r="H326" s="87">
        <v>0.2</v>
      </c>
      <c r="M326" s="86"/>
    </row>
    <row r="327" spans="1:23" x14ac:dyDescent="0.35">
      <c r="A327" s="82" t="s">
        <v>65</v>
      </c>
      <c r="B327" s="83">
        <v>4</v>
      </c>
      <c r="C327" s="83">
        <v>3.46</v>
      </c>
      <c r="D327" s="83">
        <v>3</v>
      </c>
      <c r="E327" s="87">
        <v>0.18</v>
      </c>
      <c r="F327" s="87">
        <v>0.35</v>
      </c>
      <c r="G327" s="87">
        <v>0.3</v>
      </c>
      <c r="H327" s="87">
        <v>0.2</v>
      </c>
      <c r="I327">
        <f t="shared" ref="I327:I352" si="114">IF(B327&gt;5.34,5,IF(B327=5.34,5,IF(3.34&lt;B327,4,IF(3&lt;B327,3,IF(B327=3,3,IF(B327&gt;1.34,2,1))))))</f>
        <v>4</v>
      </c>
      <c r="J327">
        <f>I327*2</f>
        <v>8</v>
      </c>
      <c r="K327">
        <f t="shared" ref="K327:K352" si="115">IF(C327&gt;4.1,5,IF(C327=4.1,5,IF(3.84&lt;C327,4,IF(C327=3.84,4,IF(3.67&lt;C327,3,IF(C327=3.67,3,IF(3.29&lt;C327,2,IF(C327=3.29,2,1))))))))</f>
        <v>2</v>
      </c>
      <c r="L327">
        <f>K327*2</f>
        <v>4</v>
      </c>
      <c r="M327" s="83">
        <v>3</v>
      </c>
      <c r="N327">
        <f t="shared" ref="N327:N352" si="116">M327*3</f>
        <v>9</v>
      </c>
      <c r="O327">
        <f t="shared" si="93"/>
        <v>3</v>
      </c>
      <c r="P327">
        <f t="shared" ref="P327:P352" si="117">O327*0.5</f>
        <v>1.5</v>
      </c>
      <c r="Q327">
        <f t="shared" ref="Q327:Q352" si="118">IF(F327&gt;0.35,5,IF(F327=0.35,5,IF(0.18&lt;F327,4,IF(F327=0.18,4,IF(0.08&lt;F327,3,IF(F327=0.08,3,IF(0.04&lt;F327,2,IF(F327=0.04,2,1))))))))</f>
        <v>5</v>
      </c>
      <c r="R327">
        <f t="shared" ref="R327:R352" si="119">Q327*0.5</f>
        <v>2.5</v>
      </c>
      <c r="S327">
        <f t="shared" ref="S327:S352" si="120">IF(G327&gt;0.5,5,IF(G327=0.5,5,IF(0.25&lt;G327,4,IF(G327=0.25,4,IF(0.09&lt;G327,3,IF(G327=0.09,3,IF(0.03&lt;G327,2,IF(G327=0.03,2,1))))))))</f>
        <v>4</v>
      </c>
      <c r="T327">
        <f t="shared" ref="T327:T352" si="121">S327*0.5</f>
        <v>2</v>
      </c>
      <c r="U327">
        <f t="shared" ref="U327:U352" si="122">IF(H327&gt;0.25,5,IF(H327=0.25,5,IF(0.09&lt;H327,4,IF(H327=0.09,4,IF(0.06&lt;H327,3,IF(H327=0.06,3,IF(0.02&lt;H327,2,IF(H327=0.02,2,1))))))))</f>
        <v>4</v>
      </c>
      <c r="V327">
        <f t="shared" ref="V327:V352" si="123">U327*0.5</f>
        <v>2</v>
      </c>
      <c r="W327">
        <f t="shared" ref="W327:W352" si="124">J327+L327+N327+P327+R327+T327+V327</f>
        <v>29</v>
      </c>
    </row>
    <row r="328" spans="1:23" x14ac:dyDescent="0.35">
      <c r="A328" s="81" t="s">
        <v>754</v>
      </c>
      <c r="B328" s="83">
        <v>2</v>
      </c>
      <c r="C328" s="83">
        <v>3.66</v>
      </c>
      <c r="D328" s="83">
        <v>2</v>
      </c>
      <c r="E328" s="87">
        <v>0.4</v>
      </c>
      <c r="F328" s="87">
        <v>0.4</v>
      </c>
      <c r="G328" s="87">
        <v>0.02</v>
      </c>
      <c r="H328" s="87">
        <v>0.04</v>
      </c>
      <c r="M328" s="86"/>
    </row>
    <row r="329" spans="1:23" x14ac:dyDescent="0.35">
      <c r="A329" s="82" t="s">
        <v>608</v>
      </c>
      <c r="B329" s="83">
        <v>2</v>
      </c>
      <c r="C329" s="83">
        <v>3.66</v>
      </c>
      <c r="D329" s="83">
        <v>2</v>
      </c>
      <c r="E329" s="87">
        <v>0.4</v>
      </c>
      <c r="F329" s="87">
        <v>0.4</v>
      </c>
      <c r="G329" s="87">
        <v>0.02</v>
      </c>
      <c r="H329" s="87">
        <v>0.04</v>
      </c>
      <c r="I329">
        <f t="shared" si="114"/>
        <v>2</v>
      </c>
      <c r="J329">
        <f>I329*2</f>
        <v>4</v>
      </c>
      <c r="K329">
        <f t="shared" si="115"/>
        <v>2</v>
      </c>
      <c r="L329">
        <f>K329*2</f>
        <v>4</v>
      </c>
      <c r="M329" s="83">
        <v>2</v>
      </c>
      <c r="N329">
        <f t="shared" si="116"/>
        <v>6</v>
      </c>
      <c r="O329">
        <f t="shared" ref="O329:O352" si="125">IF(E329&gt;0.5,5,IF(E329=0.5,5,IF(0.4&lt;E329,4,IF(E329=0.4,4,IF(0.17&lt;E329,3,IF(E329=0.17,3,IF(0.1&lt;E329,2,IF(E329=0.1,2,1))))))))</f>
        <v>4</v>
      </c>
      <c r="P329">
        <f t="shared" si="117"/>
        <v>2</v>
      </c>
      <c r="Q329">
        <f t="shared" si="118"/>
        <v>5</v>
      </c>
      <c r="R329">
        <f t="shared" si="119"/>
        <v>2.5</v>
      </c>
      <c r="S329">
        <f t="shared" si="120"/>
        <v>1</v>
      </c>
      <c r="T329">
        <f t="shared" si="121"/>
        <v>0.5</v>
      </c>
      <c r="U329">
        <f t="shared" si="122"/>
        <v>2</v>
      </c>
      <c r="V329">
        <f t="shared" si="123"/>
        <v>1</v>
      </c>
      <c r="W329">
        <f t="shared" si="124"/>
        <v>20</v>
      </c>
    </row>
    <row r="330" spans="1:23" x14ac:dyDescent="0.35">
      <c r="A330" s="81" t="s">
        <v>580</v>
      </c>
      <c r="B330" s="83">
        <v>2</v>
      </c>
      <c r="C330" s="83">
        <v>4</v>
      </c>
      <c r="D330" s="83">
        <v>4</v>
      </c>
      <c r="E330" s="87">
        <v>0.4</v>
      </c>
      <c r="F330" s="87">
        <v>0.3</v>
      </c>
      <c r="G330" s="87">
        <v>0.1</v>
      </c>
      <c r="H330" s="87">
        <v>1E-3</v>
      </c>
      <c r="M330" s="86"/>
    </row>
    <row r="331" spans="1:23" x14ac:dyDescent="0.35">
      <c r="A331" s="82" t="s">
        <v>67</v>
      </c>
      <c r="B331" s="83">
        <v>2</v>
      </c>
      <c r="C331" s="83">
        <v>4</v>
      </c>
      <c r="D331" s="83">
        <v>4</v>
      </c>
      <c r="E331" s="87">
        <v>0.4</v>
      </c>
      <c r="F331" s="87">
        <v>0.3</v>
      </c>
      <c r="G331" s="87">
        <v>0.1</v>
      </c>
      <c r="H331" s="87">
        <v>1E-3</v>
      </c>
      <c r="I331">
        <f t="shared" si="114"/>
        <v>2</v>
      </c>
      <c r="J331">
        <f>I331*2</f>
        <v>4</v>
      </c>
      <c r="K331">
        <f t="shared" si="115"/>
        <v>4</v>
      </c>
      <c r="L331">
        <f>K331*2</f>
        <v>8</v>
      </c>
      <c r="M331" s="83">
        <v>4</v>
      </c>
      <c r="N331">
        <f t="shared" si="116"/>
        <v>12</v>
      </c>
      <c r="O331">
        <f t="shared" si="125"/>
        <v>4</v>
      </c>
      <c r="P331">
        <f t="shared" si="117"/>
        <v>2</v>
      </c>
      <c r="Q331">
        <f t="shared" si="118"/>
        <v>4</v>
      </c>
      <c r="R331">
        <f t="shared" si="119"/>
        <v>2</v>
      </c>
      <c r="S331">
        <f t="shared" si="120"/>
        <v>3</v>
      </c>
      <c r="T331">
        <f t="shared" si="121"/>
        <v>1.5</v>
      </c>
      <c r="U331">
        <f t="shared" si="122"/>
        <v>1</v>
      </c>
      <c r="V331">
        <f t="shared" si="123"/>
        <v>0.5</v>
      </c>
      <c r="W331">
        <f t="shared" si="124"/>
        <v>30</v>
      </c>
    </row>
    <row r="332" spans="1:23" x14ac:dyDescent="0.35">
      <c r="A332" s="81" t="s">
        <v>584</v>
      </c>
      <c r="B332" s="83">
        <v>4</v>
      </c>
      <c r="C332" s="83">
        <v>4</v>
      </c>
      <c r="D332" s="83">
        <v>2</v>
      </c>
      <c r="E332" s="87">
        <v>0.28000000000000003</v>
      </c>
      <c r="F332" s="87">
        <v>0.2</v>
      </c>
      <c r="G332" s="87">
        <v>0.15</v>
      </c>
      <c r="H332" s="87">
        <v>0.05</v>
      </c>
      <c r="M332" s="86"/>
    </row>
    <row r="333" spans="1:23" x14ac:dyDescent="0.35">
      <c r="A333" s="82" t="s">
        <v>613</v>
      </c>
      <c r="B333" s="83">
        <v>4</v>
      </c>
      <c r="C333" s="83">
        <v>4</v>
      </c>
      <c r="D333" s="83">
        <v>2</v>
      </c>
      <c r="E333" s="87">
        <v>0.28000000000000003</v>
      </c>
      <c r="F333" s="87">
        <v>0.2</v>
      </c>
      <c r="G333" s="87">
        <v>0.15</v>
      </c>
      <c r="H333" s="87">
        <v>0.05</v>
      </c>
      <c r="I333">
        <f t="shared" si="114"/>
        <v>4</v>
      </c>
      <c r="J333">
        <f>I333*2</f>
        <v>8</v>
      </c>
      <c r="K333">
        <f t="shared" si="115"/>
        <v>4</v>
      </c>
      <c r="L333">
        <f>K333*2</f>
        <v>8</v>
      </c>
      <c r="M333" s="83">
        <v>2</v>
      </c>
      <c r="N333">
        <f t="shared" si="116"/>
        <v>6</v>
      </c>
      <c r="O333">
        <f t="shared" si="125"/>
        <v>3</v>
      </c>
      <c r="P333">
        <f t="shared" si="117"/>
        <v>1.5</v>
      </c>
      <c r="Q333">
        <f t="shared" si="118"/>
        <v>4</v>
      </c>
      <c r="R333">
        <f t="shared" si="119"/>
        <v>2</v>
      </c>
      <c r="S333">
        <f t="shared" si="120"/>
        <v>3</v>
      </c>
      <c r="T333">
        <f t="shared" si="121"/>
        <v>1.5</v>
      </c>
      <c r="U333">
        <f t="shared" si="122"/>
        <v>2</v>
      </c>
      <c r="V333">
        <f t="shared" si="123"/>
        <v>1</v>
      </c>
      <c r="W333">
        <f t="shared" si="124"/>
        <v>28</v>
      </c>
    </row>
    <row r="334" spans="1:23" x14ac:dyDescent="0.35">
      <c r="A334" s="30" t="s">
        <v>586</v>
      </c>
      <c r="B334" s="83">
        <v>24</v>
      </c>
      <c r="C334" s="83">
        <v>15.25</v>
      </c>
      <c r="D334" s="83">
        <v>16</v>
      </c>
      <c r="E334" s="87">
        <v>0.5</v>
      </c>
      <c r="F334" s="87">
        <v>0.2</v>
      </c>
      <c r="G334" s="87">
        <v>0.32000000000000006</v>
      </c>
      <c r="H334" s="87">
        <v>0.11001000000000001</v>
      </c>
      <c r="M334" s="85"/>
    </row>
    <row r="335" spans="1:23" x14ac:dyDescent="0.35">
      <c r="A335" s="81" t="s">
        <v>588</v>
      </c>
      <c r="B335" s="83">
        <v>24</v>
      </c>
      <c r="C335" s="83">
        <v>15.25</v>
      </c>
      <c r="D335" s="83">
        <v>16</v>
      </c>
      <c r="E335" s="87">
        <v>0.5</v>
      </c>
      <c r="F335" s="87">
        <v>0.2</v>
      </c>
      <c r="G335" s="87">
        <v>0.32000000000000006</v>
      </c>
      <c r="H335" s="87">
        <v>0.11001000000000001</v>
      </c>
      <c r="M335" s="86"/>
    </row>
    <row r="336" spans="1:23" x14ac:dyDescent="0.35">
      <c r="A336" s="82" t="s">
        <v>65</v>
      </c>
      <c r="B336" s="83">
        <v>5</v>
      </c>
      <c r="C336" s="83">
        <v>3.6</v>
      </c>
      <c r="D336" s="83">
        <v>4</v>
      </c>
      <c r="E336" s="87">
        <v>0.15</v>
      </c>
      <c r="F336" s="87">
        <v>0.04</v>
      </c>
      <c r="G336" s="87">
        <v>0.1</v>
      </c>
      <c r="H336" s="87">
        <v>0.01</v>
      </c>
      <c r="I336">
        <f t="shared" si="114"/>
        <v>4</v>
      </c>
      <c r="J336">
        <f t="shared" ref="J336:J339" si="126">I336*2</f>
        <v>8</v>
      </c>
      <c r="K336">
        <f t="shared" si="115"/>
        <v>2</v>
      </c>
      <c r="L336">
        <f t="shared" ref="L336:L339" si="127">K336*2</f>
        <v>4</v>
      </c>
      <c r="M336" s="83">
        <v>4</v>
      </c>
      <c r="N336">
        <f t="shared" si="116"/>
        <v>12</v>
      </c>
      <c r="O336">
        <f t="shared" si="125"/>
        <v>2</v>
      </c>
      <c r="P336">
        <f t="shared" si="117"/>
        <v>1</v>
      </c>
      <c r="Q336">
        <f t="shared" si="118"/>
        <v>2</v>
      </c>
      <c r="R336">
        <f t="shared" si="119"/>
        <v>1</v>
      </c>
      <c r="S336">
        <f t="shared" si="120"/>
        <v>3</v>
      </c>
      <c r="T336">
        <f t="shared" si="121"/>
        <v>1.5</v>
      </c>
      <c r="U336">
        <f t="shared" si="122"/>
        <v>1</v>
      </c>
      <c r="V336">
        <f t="shared" si="123"/>
        <v>0.5</v>
      </c>
      <c r="W336">
        <f t="shared" si="124"/>
        <v>28</v>
      </c>
    </row>
    <row r="337" spans="1:23" x14ac:dyDescent="0.35">
      <c r="A337" s="82" t="s">
        <v>611</v>
      </c>
      <c r="B337" s="83">
        <v>10</v>
      </c>
      <c r="C337" s="83">
        <v>4.45</v>
      </c>
      <c r="D337" s="83">
        <v>4</v>
      </c>
      <c r="E337" s="87">
        <v>0.1</v>
      </c>
      <c r="F337" s="87">
        <v>0.08</v>
      </c>
      <c r="G337" s="87">
        <v>0.02</v>
      </c>
      <c r="H337" s="87">
        <v>0.05</v>
      </c>
      <c r="I337">
        <f t="shared" si="114"/>
        <v>5</v>
      </c>
      <c r="J337">
        <f t="shared" si="126"/>
        <v>10</v>
      </c>
      <c r="K337">
        <f t="shared" si="115"/>
        <v>5</v>
      </c>
      <c r="L337">
        <f t="shared" si="127"/>
        <v>10</v>
      </c>
      <c r="M337" s="83">
        <v>4</v>
      </c>
      <c r="N337">
        <f t="shared" si="116"/>
        <v>12</v>
      </c>
      <c r="O337">
        <f t="shared" si="125"/>
        <v>2</v>
      </c>
      <c r="P337">
        <f t="shared" si="117"/>
        <v>1</v>
      </c>
      <c r="Q337">
        <f t="shared" si="118"/>
        <v>3</v>
      </c>
      <c r="R337">
        <f t="shared" si="119"/>
        <v>1.5</v>
      </c>
      <c r="S337">
        <f t="shared" si="120"/>
        <v>1</v>
      </c>
      <c r="T337">
        <f t="shared" si="121"/>
        <v>0.5</v>
      </c>
      <c r="U337">
        <f t="shared" si="122"/>
        <v>2</v>
      </c>
      <c r="V337">
        <f t="shared" si="123"/>
        <v>1</v>
      </c>
      <c r="W337">
        <f t="shared" si="124"/>
        <v>36</v>
      </c>
    </row>
    <row r="338" spans="1:23" x14ac:dyDescent="0.35">
      <c r="A338" s="82" t="s">
        <v>619</v>
      </c>
      <c r="B338" s="83">
        <v>6</v>
      </c>
      <c r="C338" s="83">
        <v>3.7</v>
      </c>
      <c r="D338" s="83">
        <v>4</v>
      </c>
      <c r="E338" s="87">
        <v>0.15</v>
      </c>
      <c r="F338" s="87">
        <v>0.04</v>
      </c>
      <c r="G338" s="87">
        <v>0.1</v>
      </c>
      <c r="H338" s="87">
        <v>1.0000000000000001E-5</v>
      </c>
      <c r="I338">
        <f t="shared" si="114"/>
        <v>5</v>
      </c>
      <c r="J338">
        <f t="shared" si="126"/>
        <v>10</v>
      </c>
      <c r="K338">
        <f t="shared" si="115"/>
        <v>3</v>
      </c>
      <c r="L338">
        <f t="shared" si="127"/>
        <v>6</v>
      </c>
      <c r="M338" s="83">
        <v>4</v>
      </c>
      <c r="N338">
        <f t="shared" si="116"/>
        <v>12</v>
      </c>
      <c r="O338">
        <f t="shared" si="125"/>
        <v>2</v>
      </c>
      <c r="P338">
        <f t="shared" si="117"/>
        <v>1</v>
      </c>
      <c r="Q338">
        <f t="shared" si="118"/>
        <v>2</v>
      </c>
      <c r="R338">
        <f t="shared" si="119"/>
        <v>1</v>
      </c>
      <c r="S338">
        <f t="shared" si="120"/>
        <v>3</v>
      </c>
      <c r="T338">
        <f t="shared" si="121"/>
        <v>1.5</v>
      </c>
      <c r="U338">
        <f t="shared" si="122"/>
        <v>1</v>
      </c>
      <c r="V338">
        <f t="shared" si="123"/>
        <v>0.5</v>
      </c>
      <c r="W338">
        <f t="shared" si="124"/>
        <v>32</v>
      </c>
    </row>
    <row r="339" spans="1:23" x14ac:dyDescent="0.35">
      <c r="A339" s="82" t="s">
        <v>73</v>
      </c>
      <c r="B339" s="83">
        <v>3</v>
      </c>
      <c r="C339" s="83">
        <v>3.5</v>
      </c>
      <c r="D339" s="83">
        <v>4</v>
      </c>
      <c r="E339" s="87">
        <v>0.1</v>
      </c>
      <c r="F339" s="87">
        <v>0.04</v>
      </c>
      <c r="G339" s="87">
        <v>0.1</v>
      </c>
      <c r="H339" s="87">
        <v>0.05</v>
      </c>
      <c r="I339">
        <f t="shared" si="114"/>
        <v>3</v>
      </c>
      <c r="J339">
        <f t="shared" si="126"/>
        <v>6</v>
      </c>
      <c r="K339">
        <f t="shared" si="115"/>
        <v>2</v>
      </c>
      <c r="L339">
        <f t="shared" si="127"/>
        <v>4</v>
      </c>
      <c r="M339" s="83">
        <v>4</v>
      </c>
      <c r="N339">
        <f t="shared" si="116"/>
        <v>12</v>
      </c>
      <c r="O339">
        <f t="shared" si="125"/>
        <v>2</v>
      </c>
      <c r="P339">
        <f t="shared" si="117"/>
        <v>1</v>
      </c>
      <c r="Q339">
        <f t="shared" si="118"/>
        <v>2</v>
      </c>
      <c r="R339">
        <f t="shared" si="119"/>
        <v>1</v>
      </c>
      <c r="S339">
        <f t="shared" si="120"/>
        <v>3</v>
      </c>
      <c r="T339">
        <f t="shared" si="121"/>
        <v>1.5</v>
      </c>
      <c r="U339">
        <f t="shared" si="122"/>
        <v>2</v>
      </c>
      <c r="V339">
        <f t="shared" si="123"/>
        <v>1</v>
      </c>
      <c r="W339">
        <f t="shared" si="124"/>
        <v>26.5</v>
      </c>
    </row>
    <row r="340" spans="1:23" x14ac:dyDescent="0.35">
      <c r="A340" s="30" t="s">
        <v>594</v>
      </c>
      <c r="B340" s="83">
        <v>7</v>
      </c>
      <c r="C340" s="83">
        <v>26.55</v>
      </c>
      <c r="D340" s="83">
        <v>19</v>
      </c>
      <c r="E340" s="87">
        <v>1.85</v>
      </c>
      <c r="F340" s="87">
        <v>1.57</v>
      </c>
      <c r="G340" s="87">
        <v>2.2600000000000002</v>
      </c>
      <c r="H340" s="87">
        <v>1.36</v>
      </c>
      <c r="M340" s="85"/>
    </row>
    <row r="341" spans="1:23" x14ac:dyDescent="0.35">
      <c r="A341" s="81" t="s">
        <v>596</v>
      </c>
      <c r="B341" s="83">
        <v>3</v>
      </c>
      <c r="C341" s="83">
        <v>8.2199999999999989</v>
      </c>
      <c r="D341" s="83">
        <v>6</v>
      </c>
      <c r="E341" s="87">
        <v>0.15000000000000002</v>
      </c>
      <c r="F341" s="87">
        <v>0.12</v>
      </c>
      <c r="G341" s="87">
        <v>1.1000000000000001</v>
      </c>
      <c r="H341" s="87">
        <v>0.9</v>
      </c>
      <c r="M341" s="86"/>
    </row>
    <row r="342" spans="1:23" x14ac:dyDescent="0.35">
      <c r="A342" s="82" t="s">
        <v>610</v>
      </c>
      <c r="B342" s="83">
        <v>1.5</v>
      </c>
      <c r="C342" s="83">
        <v>4.3099999999999996</v>
      </c>
      <c r="D342" s="83">
        <v>3</v>
      </c>
      <c r="E342" s="87">
        <v>0.1</v>
      </c>
      <c r="F342" s="87">
        <v>0.08</v>
      </c>
      <c r="G342" s="87">
        <v>0.6</v>
      </c>
      <c r="H342" s="87">
        <v>0.4</v>
      </c>
      <c r="I342">
        <f t="shared" si="114"/>
        <v>2</v>
      </c>
      <c r="J342">
        <f t="shared" ref="J342:J343" si="128">I342*2</f>
        <v>4</v>
      </c>
      <c r="K342">
        <f t="shared" si="115"/>
        <v>5</v>
      </c>
      <c r="L342">
        <f t="shared" ref="L342:L343" si="129">K342*2</f>
        <v>10</v>
      </c>
      <c r="M342" s="83">
        <v>3</v>
      </c>
      <c r="N342">
        <f t="shared" si="116"/>
        <v>9</v>
      </c>
      <c r="O342">
        <f t="shared" si="125"/>
        <v>2</v>
      </c>
      <c r="P342">
        <f t="shared" si="117"/>
        <v>1</v>
      </c>
      <c r="Q342">
        <f t="shared" si="118"/>
        <v>3</v>
      </c>
      <c r="R342">
        <f t="shared" si="119"/>
        <v>1.5</v>
      </c>
      <c r="S342">
        <f t="shared" si="120"/>
        <v>5</v>
      </c>
      <c r="T342">
        <f t="shared" si="121"/>
        <v>2.5</v>
      </c>
      <c r="U342">
        <f t="shared" si="122"/>
        <v>5</v>
      </c>
      <c r="V342">
        <f t="shared" si="123"/>
        <v>2.5</v>
      </c>
      <c r="W342">
        <f t="shared" si="124"/>
        <v>30.5</v>
      </c>
    </row>
    <row r="343" spans="1:23" x14ac:dyDescent="0.35">
      <c r="A343" s="82" t="s">
        <v>611</v>
      </c>
      <c r="B343" s="83">
        <v>1.5</v>
      </c>
      <c r="C343" s="83">
        <v>3.91</v>
      </c>
      <c r="D343" s="83">
        <v>3</v>
      </c>
      <c r="E343" s="87">
        <v>0.05</v>
      </c>
      <c r="F343" s="87">
        <v>0.04</v>
      </c>
      <c r="G343" s="87">
        <v>0.5</v>
      </c>
      <c r="H343" s="87">
        <v>0.5</v>
      </c>
      <c r="I343">
        <f t="shared" si="114"/>
        <v>2</v>
      </c>
      <c r="J343">
        <f t="shared" si="128"/>
        <v>4</v>
      </c>
      <c r="K343">
        <f t="shared" si="115"/>
        <v>4</v>
      </c>
      <c r="L343">
        <f t="shared" si="129"/>
        <v>8</v>
      </c>
      <c r="M343" s="83">
        <v>3</v>
      </c>
      <c r="N343">
        <f t="shared" si="116"/>
        <v>9</v>
      </c>
      <c r="O343">
        <f t="shared" si="125"/>
        <v>1</v>
      </c>
      <c r="P343">
        <f t="shared" si="117"/>
        <v>0.5</v>
      </c>
      <c r="Q343">
        <f t="shared" si="118"/>
        <v>2</v>
      </c>
      <c r="R343">
        <f t="shared" si="119"/>
        <v>1</v>
      </c>
      <c r="S343">
        <f t="shared" si="120"/>
        <v>5</v>
      </c>
      <c r="T343">
        <f t="shared" si="121"/>
        <v>2.5</v>
      </c>
      <c r="U343">
        <f t="shared" si="122"/>
        <v>5</v>
      </c>
      <c r="V343">
        <f t="shared" si="123"/>
        <v>2.5</v>
      </c>
      <c r="W343">
        <f t="shared" si="124"/>
        <v>27.5</v>
      </c>
    </row>
    <row r="344" spans="1:23" x14ac:dyDescent="0.35">
      <c r="A344" s="81" t="s">
        <v>597</v>
      </c>
      <c r="B344" s="83"/>
      <c r="C344" s="83">
        <v>3.5</v>
      </c>
      <c r="D344" s="83">
        <v>0</v>
      </c>
      <c r="E344" s="87">
        <v>0.2</v>
      </c>
      <c r="F344" s="87">
        <v>0.1</v>
      </c>
      <c r="G344" s="87">
        <v>0.5</v>
      </c>
      <c r="H344" s="87">
        <v>0.01</v>
      </c>
      <c r="M344" s="86"/>
    </row>
    <row r="345" spans="1:23" x14ac:dyDescent="0.35">
      <c r="A345" s="82" t="s">
        <v>618</v>
      </c>
      <c r="B345" s="83"/>
      <c r="C345" s="83">
        <v>3.5</v>
      </c>
      <c r="D345" s="83">
        <v>0</v>
      </c>
      <c r="E345" s="87">
        <v>0.2</v>
      </c>
      <c r="F345" s="87">
        <v>0.1</v>
      </c>
      <c r="G345" s="87">
        <v>0.5</v>
      </c>
      <c r="H345" s="87">
        <v>0.01</v>
      </c>
      <c r="I345">
        <f t="shared" si="114"/>
        <v>1</v>
      </c>
      <c r="J345">
        <f>I345*2</f>
        <v>2</v>
      </c>
      <c r="K345">
        <f t="shared" si="115"/>
        <v>2</v>
      </c>
      <c r="L345">
        <f>K345*2</f>
        <v>4</v>
      </c>
      <c r="M345" s="83">
        <v>0</v>
      </c>
      <c r="N345">
        <f t="shared" si="116"/>
        <v>0</v>
      </c>
      <c r="O345">
        <f t="shared" si="125"/>
        <v>3</v>
      </c>
      <c r="P345">
        <f t="shared" si="117"/>
        <v>1.5</v>
      </c>
      <c r="Q345">
        <f t="shared" si="118"/>
        <v>3</v>
      </c>
      <c r="R345">
        <f t="shared" si="119"/>
        <v>1.5</v>
      </c>
      <c r="S345">
        <f t="shared" si="120"/>
        <v>5</v>
      </c>
      <c r="T345">
        <f t="shared" si="121"/>
        <v>2.5</v>
      </c>
      <c r="U345">
        <f t="shared" si="122"/>
        <v>1</v>
      </c>
      <c r="V345">
        <f t="shared" si="123"/>
        <v>0.5</v>
      </c>
      <c r="W345">
        <f t="shared" si="124"/>
        <v>12</v>
      </c>
    </row>
    <row r="346" spans="1:23" x14ac:dyDescent="0.35">
      <c r="A346" s="81" t="s">
        <v>598</v>
      </c>
      <c r="B346" s="83"/>
      <c r="C346" s="83">
        <v>6.86</v>
      </c>
      <c r="D346" s="83">
        <v>6</v>
      </c>
      <c r="E346" s="87">
        <v>0.6</v>
      </c>
      <c r="F346" s="87">
        <v>0.60000000000000009</v>
      </c>
      <c r="G346" s="87">
        <v>0.08</v>
      </c>
      <c r="H346" s="87">
        <v>0.2</v>
      </c>
      <c r="M346" s="86"/>
    </row>
    <row r="347" spans="1:23" x14ac:dyDescent="0.35">
      <c r="A347" s="82" t="s">
        <v>65</v>
      </c>
      <c r="B347" s="83"/>
      <c r="C347" s="83">
        <v>3.43</v>
      </c>
      <c r="D347" s="83">
        <v>3</v>
      </c>
      <c r="E347" s="87">
        <v>0.3</v>
      </c>
      <c r="F347" s="87">
        <v>0.4</v>
      </c>
      <c r="G347" s="87">
        <v>0.04</v>
      </c>
      <c r="H347" s="87">
        <v>0.1</v>
      </c>
      <c r="I347">
        <f t="shared" si="114"/>
        <v>1</v>
      </c>
      <c r="J347">
        <f t="shared" ref="J347:J348" si="130">I347*2</f>
        <v>2</v>
      </c>
      <c r="K347">
        <f t="shared" si="115"/>
        <v>2</v>
      </c>
      <c r="L347">
        <f t="shared" ref="L347:L348" si="131">K347*2</f>
        <v>4</v>
      </c>
      <c r="M347" s="83">
        <v>3</v>
      </c>
      <c r="N347">
        <f t="shared" si="116"/>
        <v>9</v>
      </c>
      <c r="O347">
        <f t="shared" si="125"/>
        <v>3</v>
      </c>
      <c r="P347">
        <f t="shared" si="117"/>
        <v>1.5</v>
      </c>
      <c r="Q347">
        <f t="shared" si="118"/>
        <v>5</v>
      </c>
      <c r="R347">
        <f t="shared" si="119"/>
        <v>2.5</v>
      </c>
      <c r="S347">
        <f t="shared" si="120"/>
        <v>2</v>
      </c>
      <c r="T347">
        <f t="shared" si="121"/>
        <v>1</v>
      </c>
      <c r="U347">
        <f t="shared" si="122"/>
        <v>4</v>
      </c>
      <c r="V347">
        <f t="shared" si="123"/>
        <v>2</v>
      </c>
      <c r="W347">
        <f t="shared" si="124"/>
        <v>22</v>
      </c>
    </row>
    <row r="348" spans="1:23" x14ac:dyDescent="0.35">
      <c r="A348" s="82" t="s">
        <v>611</v>
      </c>
      <c r="B348" s="83"/>
      <c r="C348" s="83">
        <v>3.43</v>
      </c>
      <c r="D348" s="83">
        <v>3</v>
      </c>
      <c r="E348" s="87">
        <v>0.3</v>
      </c>
      <c r="F348" s="87">
        <v>0.2</v>
      </c>
      <c r="G348" s="87">
        <v>0.04</v>
      </c>
      <c r="H348" s="87">
        <v>0.1</v>
      </c>
      <c r="I348">
        <f t="shared" si="114"/>
        <v>1</v>
      </c>
      <c r="J348">
        <f t="shared" si="130"/>
        <v>2</v>
      </c>
      <c r="K348">
        <f t="shared" si="115"/>
        <v>2</v>
      </c>
      <c r="L348">
        <f t="shared" si="131"/>
        <v>4</v>
      </c>
      <c r="M348" s="83">
        <v>3</v>
      </c>
      <c r="N348">
        <f t="shared" si="116"/>
        <v>9</v>
      </c>
      <c r="O348">
        <f t="shared" si="125"/>
        <v>3</v>
      </c>
      <c r="P348">
        <f t="shared" si="117"/>
        <v>1.5</v>
      </c>
      <c r="Q348">
        <f t="shared" si="118"/>
        <v>4</v>
      </c>
      <c r="R348">
        <f t="shared" si="119"/>
        <v>2</v>
      </c>
      <c r="S348">
        <f t="shared" si="120"/>
        <v>2</v>
      </c>
      <c r="T348">
        <f t="shared" si="121"/>
        <v>1</v>
      </c>
      <c r="U348">
        <f t="shared" si="122"/>
        <v>4</v>
      </c>
      <c r="V348">
        <f t="shared" si="123"/>
        <v>2</v>
      </c>
      <c r="W348">
        <f t="shared" si="124"/>
        <v>21.5</v>
      </c>
    </row>
    <row r="349" spans="1:23" x14ac:dyDescent="0.35">
      <c r="A349" s="81" t="s">
        <v>600</v>
      </c>
      <c r="B349" s="83">
        <v>4</v>
      </c>
      <c r="C349" s="83">
        <v>4.1900000000000004</v>
      </c>
      <c r="D349" s="83">
        <v>4</v>
      </c>
      <c r="E349" s="87">
        <v>0.3</v>
      </c>
      <c r="F349" s="87">
        <v>0.15</v>
      </c>
      <c r="G349" s="87">
        <v>0.5</v>
      </c>
      <c r="H349" s="87">
        <v>0.2</v>
      </c>
      <c r="M349" s="86"/>
    </row>
    <row r="350" spans="1:23" x14ac:dyDescent="0.35">
      <c r="A350" s="82" t="s">
        <v>610</v>
      </c>
      <c r="B350" s="83">
        <v>4</v>
      </c>
      <c r="C350" s="83">
        <v>4.1900000000000004</v>
      </c>
      <c r="D350" s="83">
        <v>4</v>
      </c>
      <c r="E350" s="87">
        <v>0.3</v>
      </c>
      <c r="F350" s="87">
        <v>0.15</v>
      </c>
      <c r="G350" s="87">
        <v>0.5</v>
      </c>
      <c r="H350" s="87">
        <v>0.2</v>
      </c>
      <c r="I350">
        <f t="shared" si="114"/>
        <v>4</v>
      </c>
      <c r="J350">
        <f>I350*2</f>
        <v>8</v>
      </c>
      <c r="K350">
        <f t="shared" si="115"/>
        <v>5</v>
      </c>
      <c r="L350">
        <f>K350*2</f>
        <v>10</v>
      </c>
      <c r="M350" s="83">
        <v>4</v>
      </c>
      <c r="N350">
        <f t="shared" si="116"/>
        <v>12</v>
      </c>
      <c r="O350">
        <f t="shared" si="125"/>
        <v>3</v>
      </c>
      <c r="P350">
        <f t="shared" si="117"/>
        <v>1.5</v>
      </c>
      <c r="Q350">
        <f t="shared" si="118"/>
        <v>3</v>
      </c>
      <c r="R350">
        <f t="shared" si="119"/>
        <v>1.5</v>
      </c>
      <c r="S350">
        <f t="shared" si="120"/>
        <v>5</v>
      </c>
      <c r="T350">
        <f t="shared" si="121"/>
        <v>2.5</v>
      </c>
      <c r="U350">
        <f t="shared" si="122"/>
        <v>4</v>
      </c>
      <c r="V350">
        <f t="shared" si="123"/>
        <v>2</v>
      </c>
      <c r="W350">
        <f t="shared" si="124"/>
        <v>37.5</v>
      </c>
    </row>
    <row r="351" spans="1:23" x14ac:dyDescent="0.35">
      <c r="A351" s="81" t="s">
        <v>603</v>
      </c>
      <c r="B351" s="83"/>
      <c r="C351" s="83">
        <v>3.78</v>
      </c>
      <c r="D351" s="83">
        <v>3</v>
      </c>
      <c r="E351" s="87">
        <v>0.6</v>
      </c>
      <c r="F351" s="87">
        <v>0.6</v>
      </c>
      <c r="G351" s="87">
        <v>0.08</v>
      </c>
      <c r="H351" s="87">
        <v>0.05</v>
      </c>
      <c r="M351" s="86"/>
    </row>
    <row r="352" spans="1:23" x14ac:dyDescent="0.35">
      <c r="A352" s="82" t="s">
        <v>63</v>
      </c>
      <c r="B352" s="83"/>
      <c r="C352" s="83">
        <v>3.78</v>
      </c>
      <c r="D352" s="83">
        <v>3</v>
      </c>
      <c r="E352" s="87">
        <v>0.6</v>
      </c>
      <c r="F352" s="87">
        <v>0.6</v>
      </c>
      <c r="G352" s="87">
        <v>0.08</v>
      </c>
      <c r="H352" s="87">
        <v>0.05</v>
      </c>
      <c r="I352">
        <f t="shared" si="114"/>
        <v>1</v>
      </c>
      <c r="J352">
        <f>I352*2</f>
        <v>2</v>
      </c>
      <c r="K352">
        <f t="shared" si="115"/>
        <v>3</v>
      </c>
      <c r="L352">
        <f>K352*2</f>
        <v>6</v>
      </c>
      <c r="M352" s="83">
        <v>3</v>
      </c>
      <c r="N352">
        <f t="shared" si="116"/>
        <v>9</v>
      </c>
      <c r="O352">
        <f t="shared" si="125"/>
        <v>5</v>
      </c>
      <c r="P352">
        <f t="shared" si="117"/>
        <v>2.5</v>
      </c>
      <c r="Q352">
        <f t="shared" si="118"/>
        <v>5</v>
      </c>
      <c r="R352">
        <f t="shared" si="119"/>
        <v>2.5</v>
      </c>
      <c r="S352">
        <f t="shared" si="120"/>
        <v>2</v>
      </c>
      <c r="T352">
        <f t="shared" si="121"/>
        <v>1</v>
      </c>
      <c r="U352">
        <f t="shared" si="122"/>
        <v>2</v>
      </c>
      <c r="V352">
        <f t="shared" si="123"/>
        <v>1</v>
      </c>
      <c r="W352">
        <f t="shared" si="124"/>
        <v>24</v>
      </c>
    </row>
    <row r="353" spans="1:23" x14ac:dyDescent="0.35">
      <c r="A353" s="30" t="s">
        <v>772</v>
      </c>
      <c r="B353" s="83">
        <v>437.77999999999992</v>
      </c>
      <c r="C353" s="83">
        <v>650.63599999999997</v>
      </c>
      <c r="D353" s="83">
        <v>404</v>
      </c>
      <c r="E353" s="87">
        <v>45.240000000000009</v>
      </c>
      <c r="F353" s="87">
        <v>23.931099999999986</v>
      </c>
      <c r="G353" s="87">
        <v>37.891499999999986</v>
      </c>
      <c r="H353" s="87">
        <v>15.998010099999984</v>
      </c>
    </row>
    <row r="355" spans="1:23" x14ac:dyDescent="0.35">
      <c r="A355" t="s">
        <v>689</v>
      </c>
      <c r="B355">
        <v>8</v>
      </c>
      <c r="C355">
        <v>4.0999999999999996</v>
      </c>
      <c r="D355">
        <v>0</v>
      </c>
      <c r="E355" s="87">
        <v>0.4</v>
      </c>
      <c r="F355" s="87">
        <v>0.05</v>
      </c>
      <c r="G355" s="87">
        <v>0.5</v>
      </c>
      <c r="H355" s="87">
        <v>0.01</v>
      </c>
      <c r="I355">
        <f t="shared" ref="I355:I356" si="132">IF(B355&gt;5.34,5,IF(B355=5.34,5,IF(3.34&lt;B355,4,IF(3&lt;B355,3,IF(B355=3,3,IF(B355&gt;1.34,2,1))))))</f>
        <v>5</v>
      </c>
      <c r="J355">
        <f>I355*2</f>
        <v>10</v>
      </c>
      <c r="K355">
        <f t="shared" ref="K355" si="133">IF(C355&gt;4.1,5,IF(C355=4.1,5,IF(3.84&lt;C355,4,IF(C355=3.84,4,IF(3.67&lt;C355,3,IF(C355=3.67,3,IF(3.29&lt;C355,2,IF(C355=3.29,2,1))))))))</f>
        <v>5</v>
      </c>
      <c r="L355">
        <f>K355*2</f>
        <v>10</v>
      </c>
      <c r="M355" s="83">
        <v>3</v>
      </c>
      <c r="N355">
        <f t="shared" ref="N355" si="134">M355*3</f>
        <v>9</v>
      </c>
      <c r="O355">
        <f t="shared" ref="O355" si="135">IF(E355&gt;0.5,5,IF(E355=0.5,5,IF(0.4&lt;E355,4,IF(E355=0.4,4,IF(0.17&lt;E355,3,IF(E355=0.17,3,IF(0.1&lt;E355,2,IF(E355=0.1,2,1))))))))</f>
        <v>4</v>
      </c>
      <c r="P355">
        <f t="shared" ref="P355" si="136">O355*0.5</f>
        <v>2</v>
      </c>
      <c r="Q355">
        <f t="shared" ref="Q355" si="137">IF(F355&gt;0.35,5,IF(F355=0.35,5,IF(0.18&lt;F355,4,IF(F355=0.18,4,IF(0.08&lt;F355,3,IF(F355=0.08,3,IF(0.04&lt;F355,2,IF(F355=0.04,2,1))))))))</f>
        <v>2</v>
      </c>
      <c r="R355">
        <f t="shared" ref="R355" si="138">Q355*0.5</f>
        <v>1</v>
      </c>
      <c r="S355">
        <f t="shared" ref="S355" si="139">IF(G355&gt;0.5,5,IF(G355=0.5,5,IF(0.25&lt;G355,4,IF(G355=0.25,4,IF(0.09&lt;G355,3,IF(G355=0.09,3,IF(0.03&lt;G355,2,IF(G355=0.03,2,1))))))))</f>
        <v>5</v>
      </c>
      <c r="T355">
        <f t="shared" ref="T355" si="140">S355*0.5</f>
        <v>2.5</v>
      </c>
      <c r="U355">
        <f t="shared" ref="U355" si="141">IF(H355&gt;0.25,5,IF(H355=0.25,5,IF(0.09&lt;H355,4,IF(H355=0.09,4,IF(0.06&lt;H355,3,IF(H355=0.06,3,IF(0.02&lt;H355,2,IF(H355=0.02,2,1))))))))</f>
        <v>1</v>
      </c>
      <c r="V355">
        <f t="shared" ref="V355" si="142">U355*0.5</f>
        <v>0.5</v>
      </c>
      <c r="W355">
        <f t="shared" ref="W355" si="143">J355+L355+N355+P355+R355+T355+V355</f>
        <v>35</v>
      </c>
    </row>
    <row r="356" spans="1:23" x14ac:dyDescent="0.35">
      <c r="A356" t="s">
        <v>691</v>
      </c>
      <c r="B356">
        <v>3</v>
      </c>
      <c r="C356">
        <v>3.8</v>
      </c>
      <c r="D356">
        <v>0</v>
      </c>
      <c r="E356" s="87">
        <v>0.01</v>
      </c>
      <c r="F356" s="87">
        <v>0.01</v>
      </c>
      <c r="G356" s="87">
        <v>0.01</v>
      </c>
      <c r="H356" s="87">
        <v>0.01</v>
      </c>
      <c r="I356">
        <f t="shared" si="132"/>
        <v>3</v>
      </c>
      <c r="J356">
        <f>I356*2</f>
        <v>6</v>
      </c>
      <c r="K356">
        <f t="shared" ref="K356" si="144">IF(C356&gt;4.1,5,IF(C356=4.1,5,IF(3.84&lt;C356,4,IF(C356=3.84,4,IF(3.67&lt;C356,3,IF(C356=3.67,3,IF(3.29&lt;C356,2,IF(C356=3.29,2,1))))))))</f>
        <v>3</v>
      </c>
      <c r="L356">
        <f>K356*2</f>
        <v>6</v>
      </c>
      <c r="M356" s="83">
        <v>4</v>
      </c>
      <c r="N356">
        <f t="shared" ref="N356" si="145">M356*3</f>
        <v>12</v>
      </c>
      <c r="O356">
        <f t="shared" ref="O356" si="146">IF(E356&gt;0.5,5,IF(E356=0.5,5,IF(0.4&lt;E356,4,IF(E356=0.4,4,IF(0.17&lt;E356,3,IF(E356=0.17,3,IF(0.1&lt;E356,2,IF(E356=0.1,2,1))))))))</f>
        <v>1</v>
      </c>
      <c r="P356">
        <f t="shared" ref="P356" si="147">O356*0.5</f>
        <v>0.5</v>
      </c>
      <c r="Q356">
        <f t="shared" ref="Q356" si="148">IF(F356&gt;0.35,5,IF(F356=0.35,5,IF(0.18&lt;F356,4,IF(F356=0.18,4,IF(0.08&lt;F356,3,IF(F356=0.08,3,IF(0.04&lt;F356,2,IF(F356=0.04,2,1))))))))</f>
        <v>1</v>
      </c>
      <c r="R356">
        <f t="shared" ref="R356" si="149">Q356*0.5</f>
        <v>0.5</v>
      </c>
      <c r="S356">
        <f t="shared" ref="S356" si="150">IF(G356&gt;0.5,5,IF(G356=0.5,5,IF(0.25&lt;G356,4,IF(G356=0.25,4,IF(0.09&lt;G356,3,IF(G356=0.09,3,IF(0.03&lt;G356,2,IF(G356=0.03,2,1))))))))</f>
        <v>1</v>
      </c>
      <c r="T356">
        <f t="shared" ref="T356" si="151">S356*0.5</f>
        <v>0.5</v>
      </c>
      <c r="U356">
        <f t="shared" ref="U356" si="152">IF(H356&gt;0.25,5,IF(H356=0.25,5,IF(0.09&lt;H356,4,IF(H356=0.09,4,IF(0.06&lt;H356,3,IF(H356=0.06,3,IF(0.02&lt;H356,2,IF(H356=0.02,2,1))))))))</f>
        <v>1</v>
      </c>
      <c r="V356">
        <f t="shared" ref="V356" si="153">U356*0.5</f>
        <v>0.5</v>
      </c>
      <c r="W356">
        <f t="shared" ref="W356" si="154">J356+L356+N356+P356+R356+T356+V356</f>
        <v>26</v>
      </c>
    </row>
    <row r="358" spans="1:23" x14ac:dyDescent="0.35">
      <c r="A358" t="s">
        <v>790</v>
      </c>
      <c r="B358" s="79" t="e">
        <f>AVERAGE(#REF!)</f>
        <v>#REF!</v>
      </c>
      <c r="C358" s="79" t="e">
        <f>AVERAGE(#REF!)</f>
        <v>#REF!</v>
      </c>
      <c r="D358" s="79" t="e">
        <f>AVERAGE(#REF!)</f>
        <v>#REF!</v>
      </c>
      <c r="E358" s="88" t="e">
        <f>AVERAGE(#REF!)</f>
        <v>#REF!</v>
      </c>
      <c r="F358" s="88" t="e">
        <f>AVERAGE(#REF!)</f>
        <v>#REF!</v>
      </c>
      <c r="G358" s="88" t="e">
        <f>AVERAGE(#REF!)</f>
        <v>#REF!</v>
      </c>
      <c r="H358" s="88" t="e">
        <f>AVERAGE(#REF!)</f>
        <v>#REF!</v>
      </c>
    </row>
    <row r="359" spans="1:23" x14ac:dyDescent="0.35">
      <c r="A359" t="s">
        <v>791</v>
      </c>
      <c r="B359" t="e">
        <f>_xlfn.MODE.SNGL(#REF!)</f>
        <v>#REF!</v>
      </c>
      <c r="C359" t="e">
        <f>_xlfn.MODE.SNGL(#REF!)</f>
        <v>#REF!</v>
      </c>
      <c r="D359" t="e">
        <f>_xlfn.MODE.SNGL(#REF!)</f>
        <v>#REF!</v>
      </c>
      <c r="E359" s="88" t="e">
        <f>_xlfn.MODE.SNGL(#REF!)</f>
        <v>#REF!</v>
      </c>
      <c r="F359" s="88" t="e">
        <f>_xlfn.MODE.SNGL(#REF!)</f>
        <v>#REF!</v>
      </c>
      <c r="G359" s="88" t="e">
        <f>_xlfn.MODE.SNGL(#REF!)</f>
        <v>#REF!</v>
      </c>
      <c r="H359" s="88" t="e">
        <f>_xlfn.MODE.SNGL(#REF!)</f>
        <v>#REF!</v>
      </c>
    </row>
    <row r="360" spans="1:23" x14ac:dyDescent="0.35">
      <c r="A360" t="s">
        <v>792</v>
      </c>
      <c r="B360" s="79" t="e">
        <f>MEDIAN(#REF!)</f>
        <v>#REF!</v>
      </c>
      <c r="C360" s="79" t="e">
        <f>MEDIAN(#REF!)</f>
        <v>#REF!</v>
      </c>
      <c r="D360" s="79" t="e">
        <f>MEDIAN(#REF!)</f>
        <v>#REF!</v>
      </c>
      <c r="E360" s="88" t="e">
        <f>MEDIAN(#REF!)</f>
        <v>#REF!</v>
      </c>
      <c r="F360" s="88" t="e">
        <f>MEDIAN(#REF!)</f>
        <v>#REF!</v>
      </c>
      <c r="G360" s="88" t="e">
        <f>MEDIAN(#REF!)</f>
        <v>#REF!</v>
      </c>
      <c r="H360" s="88" t="e">
        <f>MEDIAN(#REF!)</f>
        <v>#REF!</v>
      </c>
    </row>
    <row r="361" spans="1:23" x14ac:dyDescent="0.35">
      <c r="A361" t="s">
        <v>793</v>
      </c>
      <c r="B361" t="e">
        <f>_xlfn.STDEV.P(#REF!)</f>
        <v>#REF!</v>
      </c>
      <c r="C361" t="e">
        <f>_xlfn.STDEV.P(#REF!)</f>
        <v>#REF!</v>
      </c>
      <c r="D361" t="e">
        <f>_xlfn.STDEV.P(#REF!)</f>
        <v>#REF!</v>
      </c>
      <c r="E361" s="88" t="e">
        <f>_xlfn.STDEV.P(#REF!)</f>
        <v>#REF!</v>
      </c>
      <c r="F361" s="88" t="e">
        <f>_xlfn.STDEV.P(#REF!)</f>
        <v>#REF!</v>
      </c>
      <c r="G361" s="88" t="e">
        <f>_xlfn.STDEV.P(#REF!)</f>
        <v>#REF!</v>
      </c>
      <c r="H361" s="88" t="e">
        <f>_xlfn.STDEV.P(#REF!)</f>
        <v>#REF!</v>
      </c>
    </row>
  </sheetData>
  <autoFilter ref="I3:W353" xr:uid="{00000000-0009-0000-0000-00000B000000}"/>
  <conditionalFormatting sqref="W6:W35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55:W3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W79"/>
  <sheetViews>
    <sheetView topLeftCell="A25" zoomScale="80" zoomScaleNormal="80" workbookViewId="0">
      <selection activeCell="I78" sqref="I78:W79"/>
    </sheetView>
  </sheetViews>
  <sheetFormatPr defaultRowHeight="14.5" x14ac:dyDescent="0.35"/>
  <cols>
    <col min="1" max="1" width="99.26953125" bestFit="1" customWidth="1"/>
    <col min="2" max="2" width="15" customWidth="1"/>
  </cols>
  <sheetData>
    <row r="3" spans="1:23" ht="43.5" x14ac:dyDescent="0.35">
      <c r="A3" t="s">
        <v>771</v>
      </c>
      <c r="B3" t="s">
        <v>773</v>
      </c>
      <c r="C3" t="s">
        <v>3420</v>
      </c>
      <c r="D3" t="s">
        <v>3421</v>
      </c>
      <c r="E3" t="s">
        <v>3422</v>
      </c>
      <c r="F3" t="s">
        <v>3423</v>
      </c>
      <c r="G3" t="s">
        <v>3424</v>
      </c>
      <c r="H3" t="s">
        <v>3425</v>
      </c>
      <c r="I3" s="84" t="s">
        <v>782</v>
      </c>
      <c r="J3" s="84" t="s">
        <v>781</v>
      </c>
      <c r="K3" s="84" t="s">
        <v>783</v>
      </c>
      <c r="L3" s="84" t="s">
        <v>781</v>
      </c>
      <c r="M3" s="84" t="s">
        <v>784</v>
      </c>
      <c r="N3" s="84" t="s">
        <v>781</v>
      </c>
      <c r="O3" s="84" t="s">
        <v>785</v>
      </c>
      <c r="P3" s="84" t="s">
        <v>781</v>
      </c>
      <c r="Q3" s="84" t="s">
        <v>786</v>
      </c>
      <c r="R3" s="84" t="s">
        <v>781</v>
      </c>
      <c r="S3" s="84" t="s">
        <v>787</v>
      </c>
      <c r="T3" s="84" t="s">
        <v>781</v>
      </c>
      <c r="U3" s="84" t="s">
        <v>788</v>
      </c>
      <c r="V3" s="84" t="s">
        <v>781</v>
      </c>
      <c r="W3" s="84" t="s">
        <v>789</v>
      </c>
    </row>
    <row r="4" spans="1:23" x14ac:dyDescent="0.35">
      <c r="A4" s="30" t="s">
        <v>3410</v>
      </c>
      <c r="B4" s="83">
        <v>38</v>
      </c>
      <c r="C4" s="83">
        <v>62.05</v>
      </c>
      <c r="D4" s="83">
        <v>41</v>
      </c>
      <c r="E4" s="83">
        <v>3.2199999999999998</v>
      </c>
      <c r="F4" s="83">
        <v>1.1099999999999999</v>
      </c>
      <c r="G4" s="83">
        <v>1.29</v>
      </c>
      <c r="H4" s="83">
        <v>0.16999999999999998</v>
      </c>
      <c r="M4" s="85"/>
    </row>
    <row r="5" spans="1:23" x14ac:dyDescent="0.35">
      <c r="A5" s="81" t="s">
        <v>1124</v>
      </c>
      <c r="B5" s="83">
        <v>10</v>
      </c>
      <c r="C5" s="83">
        <v>3.58</v>
      </c>
      <c r="D5" s="83">
        <v>2</v>
      </c>
      <c r="E5" s="83">
        <v>0.02</v>
      </c>
      <c r="F5" s="83">
        <v>0</v>
      </c>
      <c r="G5" s="83">
        <v>0</v>
      </c>
      <c r="H5" s="83">
        <v>0</v>
      </c>
      <c r="M5" s="86"/>
    </row>
    <row r="6" spans="1:23" x14ac:dyDescent="0.35">
      <c r="A6" s="82" t="s">
        <v>3412</v>
      </c>
      <c r="B6" s="83">
        <v>10</v>
      </c>
      <c r="C6" s="83">
        <v>3.58</v>
      </c>
      <c r="D6" s="83">
        <v>2</v>
      </c>
      <c r="E6" s="83">
        <v>0.02</v>
      </c>
      <c r="F6" s="83">
        <v>0</v>
      </c>
      <c r="G6" s="83">
        <v>0</v>
      </c>
      <c r="H6" s="83">
        <v>0</v>
      </c>
      <c r="M6" s="83"/>
    </row>
    <row r="7" spans="1:23" x14ac:dyDescent="0.35">
      <c r="A7" s="257" t="s">
        <v>67</v>
      </c>
      <c r="B7" s="83">
        <v>10</v>
      </c>
      <c r="C7" s="83">
        <v>3.58</v>
      </c>
      <c r="D7" s="83">
        <v>2</v>
      </c>
      <c r="E7" s="83">
        <v>0.02</v>
      </c>
      <c r="F7" s="83">
        <v>0</v>
      </c>
      <c r="G7" s="83">
        <v>0</v>
      </c>
      <c r="H7" s="83">
        <v>0</v>
      </c>
      <c r="I7">
        <f t="shared" ref="I7:I70" si="0">IF(B7&gt;5.34,5,IF(B7=5.34,5,IF(3.34&lt;B7,4,IF(3&lt;B7,3,IF(B7=3,3,IF(B7&gt;1.34,2,1))))))</f>
        <v>5</v>
      </c>
      <c r="J7">
        <f t="shared" ref="J7:J70" si="1">I7*2</f>
        <v>10</v>
      </c>
      <c r="K7">
        <f t="shared" ref="K7:K70" si="2">IF(C7&gt;4.1,5,IF(C7=4.1,5,IF(3.84&lt;C7,4,IF(C7=3.84,4,IF(3.67&lt;C7,3,IF(C7=3.67,3,IF(3.29&lt;C7,2,IF(C7=3.29,2,1))))))))</f>
        <v>2</v>
      </c>
      <c r="L7">
        <f t="shared" ref="L7:L70" si="3">K7*2</f>
        <v>4</v>
      </c>
      <c r="M7" s="83">
        <v>2</v>
      </c>
      <c r="N7">
        <f t="shared" ref="N7:N70" si="4">M7*3</f>
        <v>6</v>
      </c>
      <c r="O7">
        <f t="shared" ref="O7:O70" si="5">IF(E7&gt;0.5,5,IF(E7=0.5,5,IF(0.4&lt;E7,4,IF(E7=0.4,4,IF(0.17&lt;E7,3,IF(E7=0.17,3,IF(0.1&lt;E7,2,IF(E7=0.1,2,1))))))))</f>
        <v>1</v>
      </c>
      <c r="P7">
        <f t="shared" ref="P7:P70" si="6">O7*0.5</f>
        <v>0.5</v>
      </c>
      <c r="Q7">
        <f t="shared" ref="Q7:Q70" si="7">IF(F7&gt;0.35,5,IF(F7=0.35,5,IF(0.18&lt;F7,4,IF(F7=0.18,4,IF(0.08&lt;F7,3,IF(F7=0.08,3,IF(0.04&lt;F7,2,IF(F7=0.04,2,1))))))))</f>
        <v>1</v>
      </c>
      <c r="R7">
        <f t="shared" ref="R7:R70" si="8">Q7*0.5</f>
        <v>0.5</v>
      </c>
      <c r="S7">
        <f t="shared" ref="S7:S70" si="9">IF(G7&gt;0.5,5,IF(G7=0.5,5,IF(0.25&lt;G7,4,IF(G7=0.25,4,IF(0.09&lt;G7,3,IF(G7=0.09,3,IF(0.03&lt;G7,2,IF(G7=0.03,2,1))))))))</f>
        <v>1</v>
      </c>
      <c r="T7">
        <f t="shared" ref="T7:T70" si="10">S7*0.5</f>
        <v>0.5</v>
      </c>
      <c r="U7">
        <f t="shared" ref="U7:U70" si="11">IF(H7&gt;0.25,5,IF(H7=0.25,5,IF(0.09&lt;H7,4,IF(H7=0.09,4,IF(0.06&lt;H7,3,IF(H7=0.06,3,IF(0.02&lt;H7,2,IF(H7=0.02,2,1))))))))</f>
        <v>1</v>
      </c>
      <c r="V7">
        <f t="shared" ref="V7:V70" si="12">U7*0.5</f>
        <v>0.5</v>
      </c>
      <c r="W7">
        <f t="shared" ref="W7:W70" si="13">J7+L7+N7+P7+R7+T7+V7</f>
        <v>22</v>
      </c>
    </row>
    <row r="8" spans="1:23" x14ac:dyDescent="0.35">
      <c r="A8" s="81" t="s">
        <v>22</v>
      </c>
      <c r="B8" s="83">
        <v>12</v>
      </c>
      <c r="C8" s="83">
        <v>17.100000000000001</v>
      </c>
      <c r="D8" s="83">
        <v>16</v>
      </c>
      <c r="E8" s="83">
        <v>0.4</v>
      </c>
      <c r="F8" s="83"/>
      <c r="G8" s="83">
        <v>0.04</v>
      </c>
      <c r="H8" s="83"/>
      <c r="M8" s="83"/>
    </row>
    <row r="9" spans="1:23" x14ac:dyDescent="0.35">
      <c r="A9" s="82" t="s">
        <v>1122</v>
      </c>
      <c r="B9" s="83">
        <v>12</v>
      </c>
      <c r="C9" s="83">
        <v>17.100000000000001</v>
      </c>
      <c r="D9" s="83">
        <v>16</v>
      </c>
      <c r="E9" s="83">
        <v>0.4</v>
      </c>
      <c r="F9" s="83"/>
      <c r="G9" s="83">
        <v>0.04</v>
      </c>
      <c r="H9" s="83"/>
      <c r="M9" s="83"/>
    </row>
    <row r="10" spans="1:23" x14ac:dyDescent="0.35">
      <c r="A10" s="257" t="s">
        <v>610</v>
      </c>
      <c r="B10" s="83">
        <v>3</v>
      </c>
      <c r="C10" s="83">
        <v>4.5</v>
      </c>
      <c r="D10" s="83">
        <v>4</v>
      </c>
      <c r="E10" s="83">
        <v>0.1</v>
      </c>
      <c r="F10" s="83"/>
      <c r="G10" s="83">
        <v>0.01</v>
      </c>
      <c r="H10" s="83"/>
      <c r="I10">
        <f t="shared" si="0"/>
        <v>3</v>
      </c>
      <c r="J10">
        <f t="shared" si="1"/>
        <v>6</v>
      </c>
      <c r="K10">
        <f t="shared" si="2"/>
        <v>5</v>
      </c>
      <c r="L10">
        <f t="shared" si="3"/>
        <v>10</v>
      </c>
      <c r="M10" s="83">
        <v>2</v>
      </c>
      <c r="N10">
        <f t="shared" si="4"/>
        <v>6</v>
      </c>
      <c r="O10">
        <f t="shared" si="5"/>
        <v>2</v>
      </c>
      <c r="P10">
        <f t="shared" si="6"/>
        <v>1</v>
      </c>
      <c r="Q10">
        <f t="shared" si="7"/>
        <v>1</v>
      </c>
      <c r="R10">
        <f t="shared" si="8"/>
        <v>0.5</v>
      </c>
      <c r="S10">
        <f t="shared" si="9"/>
        <v>1</v>
      </c>
      <c r="T10">
        <f t="shared" si="10"/>
        <v>0.5</v>
      </c>
      <c r="U10">
        <f t="shared" si="11"/>
        <v>1</v>
      </c>
      <c r="V10">
        <f t="shared" si="12"/>
        <v>0.5</v>
      </c>
      <c r="W10">
        <f t="shared" si="13"/>
        <v>24.5</v>
      </c>
    </row>
    <row r="11" spans="1:23" x14ac:dyDescent="0.35">
      <c r="A11" s="257" t="s">
        <v>613</v>
      </c>
      <c r="B11" s="83">
        <v>3</v>
      </c>
      <c r="C11" s="83">
        <v>4.5</v>
      </c>
      <c r="D11" s="83">
        <v>4</v>
      </c>
      <c r="E11" s="83">
        <v>0.1</v>
      </c>
      <c r="F11" s="83"/>
      <c r="G11" s="83">
        <v>0.01</v>
      </c>
      <c r="H11" s="83"/>
      <c r="I11">
        <f t="shared" si="0"/>
        <v>3</v>
      </c>
      <c r="J11">
        <f t="shared" si="1"/>
        <v>6</v>
      </c>
      <c r="K11">
        <f t="shared" si="2"/>
        <v>5</v>
      </c>
      <c r="L11">
        <f t="shared" si="3"/>
        <v>10</v>
      </c>
      <c r="M11" s="83">
        <v>2</v>
      </c>
      <c r="N11">
        <f t="shared" si="4"/>
        <v>6</v>
      </c>
      <c r="O11">
        <f t="shared" si="5"/>
        <v>2</v>
      </c>
      <c r="P11">
        <f t="shared" si="6"/>
        <v>1</v>
      </c>
      <c r="Q11">
        <f t="shared" si="7"/>
        <v>1</v>
      </c>
      <c r="R11">
        <f t="shared" si="8"/>
        <v>0.5</v>
      </c>
      <c r="S11">
        <f t="shared" si="9"/>
        <v>1</v>
      </c>
      <c r="T11">
        <f t="shared" si="10"/>
        <v>0.5</v>
      </c>
      <c r="U11">
        <f t="shared" si="11"/>
        <v>1</v>
      </c>
      <c r="V11">
        <f t="shared" si="12"/>
        <v>0.5</v>
      </c>
      <c r="W11">
        <f t="shared" si="13"/>
        <v>24.5</v>
      </c>
    </row>
    <row r="12" spans="1:23" x14ac:dyDescent="0.35">
      <c r="A12" s="257" t="s">
        <v>614</v>
      </c>
      <c r="B12" s="83">
        <v>3</v>
      </c>
      <c r="C12" s="83">
        <v>3.9</v>
      </c>
      <c r="D12" s="83">
        <v>4</v>
      </c>
      <c r="E12" s="83">
        <v>0.1</v>
      </c>
      <c r="F12" s="83"/>
      <c r="G12" s="83">
        <v>0.01</v>
      </c>
      <c r="H12" s="83"/>
      <c r="I12">
        <f t="shared" si="0"/>
        <v>3</v>
      </c>
      <c r="J12">
        <f t="shared" si="1"/>
        <v>6</v>
      </c>
      <c r="K12">
        <f t="shared" si="2"/>
        <v>4</v>
      </c>
      <c r="L12">
        <f t="shared" si="3"/>
        <v>8</v>
      </c>
      <c r="M12" s="83">
        <v>2</v>
      </c>
      <c r="N12">
        <f t="shared" si="4"/>
        <v>6</v>
      </c>
      <c r="O12">
        <f t="shared" si="5"/>
        <v>2</v>
      </c>
      <c r="P12">
        <f t="shared" si="6"/>
        <v>1</v>
      </c>
      <c r="Q12">
        <f t="shared" si="7"/>
        <v>1</v>
      </c>
      <c r="R12">
        <f t="shared" si="8"/>
        <v>0.5</v>
      </c>
      <c r="S12">
        <f t="shared" si="9"/>
        <v>1</v>
      </c>
      <c r="T12">
        <f t="shared" si="10"/>
        <v>0.5</v>
      </c>
      <c r="U12">
        <f t="shared" si="11"/>
        <v>1</v>
      </c>
      <c r="V12">
        <f t="shared" si="12"/>
        <v>0.5</v>
      </c>
      <c r="W12">
        <f t="shared" si="13"/>
        <v>22.5</v>
      </c>
    </row>
    <row r="13" spans="1:23" x14ac:dyDescent="0.35">
      <c r="A13" s="257" t="s">
        <v>69</v>
      </c>
      <c r="B13" s="83">
        <v>3</v>
      </c>
      <c r="C13" s="83">
        <v>4.2</v>
      </c>
      <c r="D13" s="83">
        <v>4</v>
      </c>
      <c r="E13" s="83">
        <v>0.1</v>
      </c>
      <c r="F13" s="83"/>
      <c r="G13" s="83">
        <v>0.01</v>
      </c>
      <c r="H13" s="83"/>
      <c r="I13">
        <f t="shared" si="0"/>
        <v>3</v>
      </c>
      <c r="J13">
        <f t="shared" si="1"/>
        <v>6</v>
      </c>
      <c r="K13">
        <f t="shared" si="2"/>
        <v>5</v>
      </c>
      <c r="L13">
        <f t="shared" si="3"/>
        <v>10</v>
      </c>
      <c r="M13" s="83">
        <v>2</v>
      </c>
      <c r="N13">
        <f t="shared" si="4"/>
        <v>6</v>
      </c>
      <c r="O13">
        <f t="shared" si="5"/>
        <v>2</v>
      </c>
      <c r="P13">
        <f t="shared" si="6"/>
        <v>1</v>
      </c>
      <c r="Q13">
        <f t="shared" si="7"/>
        <v>1</v>
      </c>
      <c r="R13">
        <f t="shared" si="8"/>
        <v>0.5</v>
      </c>
      <c r="S13">
        <f t="shared" si="9"/>
        <v>1</v>
      </c>
      <c r="T13">
        <f t="shared" si="10"/>
        <v>0.5</v>
      </c>
      <c r="U13">
        <f t="shared" si="11"/>
        <v>1</v>
      </c>
      <c r="V13">
        <f t="shared" si="12"/>
        <v>0.5</v>
      </c>
      <c r="W13">
        <f t="shared" si="13"/>
        <v>24.5</v>
      </c>
    </row>
    <row r="14" spans="1:23" x14ac:dyDescent="0.35">
      <c r="A14" s="81" t="s">
        <v>1125</v>
      </c>
      <c r="B14" s="83">
        <v>2</v>
      </c>
      <c r="C14" s="83">
        <v>3.8</v>
      </c>
      <c r="D14" s="83">
        <v>2</v>
      </c>
      <c r="E14" s="83"/>
      <c r="F14" s="83"/>
      <c r="G14" s="83"/>
      <c r="H14" s="83"/>
      <c r="M14" s="83"/>
    </row>
    <row r="15" spans="1:23" x14ac:dyDescent="0.35">
      <c r="A15" s="82" t="s">
        <v>1126</v>
      </c>
      <c r="B15" s="83">
        <v>2</v>
      </c>
      <c r="C15" s="83">
        <v>3.8</v>
      </c>
      <c r="D15" s="83">
        <v>2</v>
      </c>
      <c r="E15" s="83"/>
      <c r="F15" s="83"/>
      <c r="G15" s="83"/>
      <c r="H15" s="83"/>
      <c r="M15" s="83"/>
    </row>
    <row r="16" spans="1:23" x14ac:dyDescent="0.35">
      <c r="A16" s="257" t="s">
        <v>65</v>
      </c>
      <c r="B16" s="83">
        <v>2</v>
      </c>
      <c r="C16" s="83">
        <v>3.8</v>
      </c>
      <c r="D16" s="83">
        <v>2</v>
      </c>
      <c r="E16" s="83"/>
      <c r="F16" s="83"/>
      <c r="G16" s="83"/>
      <c r="H16" s="83"/>
      <c r="I16">
        <f t="shared" si="0"/>
        <v>2</v>
      </c>
      <c r="J16">
        <f t="shared" si="1"/>
        <v>4</v>
      </c>
      <c r="K16">
        <f t="shared" si="2"/>
        <v>3</v>
      </c>
      <c r="L16">
        <f t="shared" si="3"/>
        <v>6</v>
      </c>
      <c r="M16" s="83">
        <v>2</v>
      </c>
      <c r="N16">
        <f t="shared" si="4"/>
        <v>6</v>
      </c>
      <c r="O16">
        <f t="shared" si="5"/>
        <v>1</v>
      </c>
      <c r="P16">
        <f t="shared" si="6"/>
        <v>0.5</v>
      </c>
      <c r="Q16">
        <f t="shared" si="7"/>
        <v>1</v>
      </c>
      <c r="R16">
        <f t="shared" si="8"/>
        <v>0.5</v>
      </c>
      <c r="S16">
        <f t="shared" si="9"/>
        <v>1</v>
      </c>
      <c r="T16">
        <f t="shared" si="10"/>
        <v>0.5</v>
      </c>
      <c r="U16">
        <f t="shared" si="11"/>
        <v>1</v>
      </c>
      <c r="V16">
        <f t="shared" si="12"/>
        <v>0.5</v>
      </c>
      <c r="W16">
        <f t="shared" si="13"/>
        <v>18</v>
      </c>
    </row>
    <row r="17" spans="1:23" x14ac:dyDescent="0.35">
      <c r="A17" s="81" t="s">
        <v>58</v>
      </c>
      <c r="B17" s="83">
        <v>2</v>
      </c>
      <c r="C17" s="83">
        <v>3.89</v>
      </c>
      <c r="D17" s="83">
        <v>1</v>
      </c>
      <c r="E17" s="83">
        <v>0.05</v>
      </c>
      <c r="F17" s="83"/>
      <c r="G17" s="83">
        <v>0.04</v>
      </c>
      <c r="H17" s="83"/>
      <c r="M17" s="83"/>
    </row>
    <row r="18" spans="1:23" x14ac:dyDescent="0.35">
      <c r="A18" s="82" t="s">
        <v>1121</v>
      </c>
      <c r="B18" s="83">
        <v>2</v>
      </c>
      <c r="C18" s="83">
        <v>3.89</v>
      </c>
      <c r="D18" s="83">
        <v>1</v>
      </c>
      <c r="E18" s="83">
        <v>0.05</v>
      </c>
      <c r="F18" s="83"/>
      <c r="G18" s="83">
        <v>0.04</v>
      </c>
      <c r="H18" s="83"/>
      <c r="M18" s="83"/>
    </row>
    <row r="19" spans="1:23" x14ac:dyDescent="0.35">
      <c r="A19" s="257" t="s">
        <v>617</v>
      </c>
      <c r="B19" s="83">
        <v>2</v>
      </c>
      <c r="C19" s="83">
        <v>3.89</v>
      </c>
      <c r="D19" s="83">
        <v>1</v>
      </c>
      <c r="E19" s="83">
        <v>0.05</v>
      </c>
      <c r="F19" s="83"/>
      <c r="G19" s="83">
        <v>0.04</v>
      </c>
      <c r="H19" s="83"/>
      <c r="I19">
        <f t="shared" si="0"/>
        <v>2</v>
      </c>
      <c r="J19">
        <f t="shared" si="1"/>
        <v>4</v>
      </c>
      <c r="K19">
        <f t="shared" si="2"/>
        <v>4</v>
      </c>
      <c r="L19">
        <f t="shared" si="3"/>
        <v>8</v>
      </c>
      <c r="M19" s="83">
        <v>2</v>
      </c>
      <c r="N19">
        <f t="shared" si="4"/>
        <v>6</v>
      </c>
      <c r="O19">
        <f t="shared" si="5"/>
        <v>1</v>
      </c>
      <c r="P19">
        <f t="shared" si="6"/>
        <v>0.5</v>
      </c>
      <c r="Q19">
        <f t="shared" si="7"/>
        <v>1</v>
      </c>
      <c r="R19">
        <f t="shared" si="8"/>
        <v>0.5</v>
      </c>
      <c r="S19">
        <f t="shared" si="9"/>
        <v>2</v>
      </c>
      <c r="T19">
        <f t="shared" si="10"/>
        <v>1</v>
      </c>
      <c r="U19">
        <f t="shared" si="11"/>
        <v>1</v>
      </c>
      <c r="V19">
        <f t="shared" si="12"/>
        <v>0.5</v>
      </c>
      <c r="W19">
        <f t="shared" si="13"/>
        <v>20.5</v>
      </c>
    </row>
    <row r="20" spans="1:23" x14ac:dyDescent="0.35">
      <c r="A20" s="81" t="s">
        <v>49</v>
      </c>
      <c r="B20" s="83"/>
      <c r="C20" s="83">
        <v>4.22</v>
      </c>
      <c r="D20" s="83">
        <v>0</v>
      </c>
      <c r="E20" s="83">
        <v>0.1</v>
      </c>
      <c r="F20" s="83">
        <v>0</v>
      </c>
      <c r="G20" s="83">
        <v>0.2</v>
      </c>
      <c r="H20" s="83">
        <v>0</v>
      </c>
      <c r="M20" s="83"/>
    </row>
    <row r="21" spans="1:23" x14ac:dyDescent="0.35">
      <c r="A21" s="82" t="s">
        <v>3411</v>
      </c>
      <c r="B21" s="83"/>
      <c r="C21" s="83">
        <v>4.22</v>
      </c>
      <c r="D21" s="83">
        <v>0</v>
      </c>
      <c r="E21" s="83">
        <v>0.1</v>
      </c>
      <c r="F21" s="83">
        <v>0</v>
      </c>
      <c r="G21" s="83">
        <v>0.2</v>
      </c>
      <c r="H21" s="83">
        <v>0</v>
      </c>
      <c r="M21" s="83"/>
    </row>
    <row r="22" spans="1:23" x14ac:dyDescent="0.35">
      <c r="A22" s="257" t="s">
        <v>617</v>
      </c>
      <c r="B22" s="83"/>
      <c r="C22" s="83">
        <v>4.22</v>
      </c>
      <c r="D22" s="83">
        <v>0</v>
      </c>
      <c r="E22" s="83">
        <v>0.1</v>
      </c>
      <c r="F22" s="83">
        <v>0</v>
      </c>
      <c r="G22" s="83">
        <v>0.2</v>
      </c>
      <c r="H22" s="83">
        <v>0</v>
      </c>
      <c r="I22">
        <f t="shared" si="0"/>
        <v>1</v>
      </c>
      <c r="J22">
        <f t="shared" si="1"/>
        <v>2</v>
      </c>
      <c r="K22">
        <f t="shared" si="2"/>
        <v>5</v>
      </c>
      <c r="L22">
        <f t="shared" si="3"/>
        <v>10</v>
      </c>
      <c r="M22" s="83">
        <v>2</v>
      </c>
      <c r="N22">
        <f t="shared" si="4"/>
        <v>6</v>
      </c>
      <c r="O22">
        <f t="shared" si="5"/>
        <v>2</v>
      </c>
      <c r="P22">
        <f t="shared" si="6"/>
        <v>1</v>
      </c>
      <c r="Q22">
        <f t="shared" si="7"/>
        <v>1</v>
      </c>
      <c r="R22">
        <f t="shared" si="8"/>
        <v>0.5</v>
      </c>
      <c r="S22">
        <f t="shared" si="9"/>
        <v>3</v>
      </c>
      <c r="T22">
        <f t="shared" si="10"/>
        <v>1.5</v>
      </c>
      <c r="U22">
        <f t="shared" si="11"/>
        <v>1</v>
      </c>
      <c r="V22">
        <f t="shared" si="12"/>
        <v>0.5</v>
      </c>
      <c r="W22">
        <f t="shared" si="13"/>
        <v>21.5</v>
      </c>
    </row>
    <row r="23" spans="1:23" x14ac:dyDescent="0.35">
      <c r="A23" s="81" t="s">
        <v>1128</v>
      </c>
      <c r="B23" s="83">
        <v>6</v>
      </c>
      <c r="C23" s="83">
        <v>16.190000000000001</v>
      </c>
      <c r="D23" s="83">
        <v>14</v>
      </c>
      <c r="E23" s="83">
        <v>2.02</v>
      </c>
      <c r="F23" s="83">
        <v>0.96</v>
      </c>
      <c r="G23" s="83">
        <v>0.79999999999999993</v>
      </c>
      <c r="H23" s="83">
        <v>0.12</v>
      </c>
      <c r="M23" s="83"/>
    </row>
    <row r="24" spans="1:23" x14ac:dyDescent="0.35">
      <c r="A24" s="82" t="s">
        <v>3416</v>
      </c>
      <c r="B24" s="83"/>
      <c r="C24" s="83">
        <v>8.73</v>
      </c>
      <c r="D24" s="83">
        <v>8</v>
      </c>
      <c r="E24" s="83">
        <v>1.02</v>
      </c>
      <c r="F24" s="83">
        <v>0.46</v>
      </c>
      <c r="G24" s="83">
        <v>0.79999999999999993</v>
      </c>
      <c r="H24" s="83">
        <v>0.12</v>
      </c>
      <c r="M24" s="83"/>
    </row>
    <row r="25" spans="1:23" x14ac:dyDescent="0.35">
      <c r="A25" s="257" t="s">
        <v>610</v>
      </c>
      <c r="B25" s="83"/>
      <c r="C25" s="83">
        <v>4.4000000000000004</v>
      </c>
      <c r="D25" s="83">
        <v>3</v>
      </c>
      <c r="E25" s="83">
        <v>0.84</v>
      </c>
      <c r="F25" s="83"/>
      <c r="G25" s="83">
        <v>0.23</v>
      </c>
      <c r="H25" s="83"/>
      <c r="I25">
        <f t="shared" si="0"/>
        <v>1</v>
      </c>
      <c r="J25">
        <f t="shared" si="1"/>
        <v>2</v>
      </c>
      <c r="K25">
        <f t="shared" si="2"/>
        <v>5</v>
      </c>
      <c r="L25">
        <f t="shared" si="3"/>
        <v>10</v>
      </c>
      <c r="M25" s="83">
        <v>2</v>
      </c>
      <c r="N25">
        <f t="shared" si="4"/>
        <v>6</v>
      </c>
      <c r="O25">
        <f t="shared" si="5"/>
        <v>5</v>
      </c>
      <c r="P25">
        <f t="shared" si="6"/>
        <v>2.5</v>
      </c>
      <c r="Q25">
        <f t="shared" si="7"/>
        <v>1</v>
      </c>
      <c r="R25">
        <f t="shared" si="8"/>
        <v>0.5</v>
      </c>
      <c r="S25">
        <f t="shared" si="9"/>
        <v>3</v>
      </c>
      <c r="T25">
        <f t="shared" si="10"/>
        <v>1.5</v>
      </c>
      <c r="U25">
        <f t="shared" si="11"/>
        <v>1</v>
      </c>
      <c r="V25">
        <f t="shared" si="12"/>
        <v>0.5</v>
      </c>
      <c r="W25">
        <f t="shared" si="13"/>
        <v>23</v>
      </c>
    </row>
    <row r="26" spans="1:23" x14ac:dyDescent="0.35">
      <c r="A26" s="257" t="s">
        <v>620</v>
      </c>
      <c r="B26" s="83"/>
      <c r="C26" s="83">
        <v>4.33</v>
      </c>
      <c r="D26" s="83">
        <v>5</v>
      </c>
      <c r="E26" s="83">
        <v>0.18</v>
      </c>
      <c r="F26" s="83">
        <v>0.46</v>
      </c>
      <c r="G26" s="83">
        <v>0.56999999999999995</v>
      </c>
      <c r="H26" s="83">
        <v>0.12</v>
      </c>
      <c r="I26">
        <f t="shared" si="0"/>
        <v>1</v>
      </c>
      <c r="J26">
        <f t="shared" si="1"/>
        <v>2</v>
      </c>
      <c r="K26">
        <f t="shared" si="2"/>
        <v>5</v>
      </c>
      <c r="L26">
        <f t="shared" si="3"/>
        <v>10</v>
      </c>
      <c r="M26" s="83">
        <v>2</v>
      </c>
      <c r="N26">
        <f t="shared" si="4"/>
        <v>6</v>
      </c>
      <c r="O26">
        <f t="shared" si="5"/>
        <v>3</v>
      </c>
      <c r="P26">
        <f t="shared" si="6"/>
        <v>1.5</v>
      </c>
      <c r="Q26">
        <f t="shared" si="7"/>
        <v>5</v>
      </c>
      <c r="R26">
        <f t="shared" si="8"/>
        <v>2.5</v>
      </c>
      <c r="S26">
        <f t="shared" si="9"/>
        <v>5</v>
      </c>
      <c r="T26">
        <f t="shared" si="10"/>
        <v>2.5</v>
      </c>
      <c r="U26">
        <f t="shared" si="11"/>
        <v>4</v>
      </c>
      <c r="V26">
        <f t="shared" si="12"/>
        <v>2</v>
      </c>
      <c r="W26">
        <f t="shared" si="13"/>
        <v>26.5</v>
      </c>
    </row>
    <row r="27" spans="1:23" x14ac:dyDescent="0.35">
      <c r="A27" s="82" t="s">
        <v>3384</v>
      </c>
      <c r="B27" s="83">
        <v>6</v>
      </c>
      <c r="C27" s="83">
        <v>7.46</v>
      </c>
      <c r="D27" s="83">
        <v>6</v>
      </c>
      <c r="E27" s="83">
        <v>1</v>
      </c>
      <c r="F27" s="83">
        <v>0.5</v>
      </c>
      <c r="G27" s="83"/>
      <c r="H27" s="83"/>
      <c r="M27" s="83"/>
    </row>
    <row r="28" spans="1:23" x14ac:dyDescent="0.35">
      <c r="A28" s="257" t="s">
        <v>610</v>
      </c>
      <c r="B28" s="83">
        <v>3</v>
      </c>
      <c r="C28" s="83">
        <v>3.71</v>
      </c>
      <c r="D28" s="83">
        <v>3</v>
      </c>
      <c r="E28" s="83">
        <v>0.5</v>
      </c>
      <c r="F28" s="83">
        <v>0.25</v>
      </c>
      <c r="G28" s="83"/>
      <c r="H28" s="83"/>
      <c r="I28">
        <f t="shared" si="0"/>
        <v>3</v>
      </c>
      <c r="J28">
        <f t="shared" si="1"/>
        <v>6</v>
      </c>
      <c r="K28">
        <f t="shared" si="2"/>
        <v>3</v>
      </c>
      <c r="L28">
        <f t="shared" si="3"/>
        <v>6</v>
      </c>
      <c r="M28" s="83">
        <v>2</v>
      </c>
      <c r="N28">
        <f t="shared" si="4"/>
        <v>6</v>
      </c>
      <c r="O28">
        <f t="shared" si="5"/>
        <v>5</v>
      </c>
      <c r="P28">
        <f t="shared" si="6"/>
        <v>2.5</v>
      </c>
      <c r="Q28">
        <f t="shared" si="7"/>
        <v>4</v>
      </c>
      <c r="R28">
        <f t="shared" si="8"/>
        <v>2</v>
      </c>
      <c r="S28">
        <f t="shared" si="9"/>
        <v>1</v>
      </c>
      <c r="T28">
        <f t="shared" si="10"/>
        <v>0.5</v>
      </c>
      <c r="U28">
        <f t="shared" si="11"/>
        <v>1</v>
      </c>
      <c r="V28">
        <f t="shared" si="12"/>
        <v>0.5</v>
      </c>
      <c r="W28">
        <f t="shared" si="13"/>
        <v>23.5</v>
      </c>
    </row>
    <row r="29" spans="1:23" x14ac:dyDescent="0.35">
      <c r="A29" s="257" t="s">
        <v>611</v>
      </c>
      <c r="B29" s="83">
        <v>3</v>
      </c>
      <c r="C29" s="83">
        <v>3.75</v>
      </c>
      <c r="D29" s="83">
        <v>3</v>
      </c>
      <c r="E29" s="83">
        <v>0.5</v>
      </c>
      <c r="F29" s="83">
        <v>0.25</v>
      </c>
      <c r="G29" s="83"/>
      <c r="H29" s="83"/>
      <c r="I29">
        <f t="shared" si="0"/>
        <v>3</v>
      </c>
      <c r="J29">
        <f t="shared" si="1"/>
        <v>6</v>
      </c>
      <c r="K29">
        <f t="shared" si="2"/>
        <v>3</v>
      </c>
      <c r="L29">
        <f t="shared" si="3"/>
        <v>6</v>
      </c>
      <c r="M29" s="83">
        <v>2</v>
      </c>
      <c r="N29">
        <f t="shared" si="4"/>
        <v>6</v>
      </c>
      <c r="O29">
        <f t="shared" si="5"/>
        <v>5</v>
      </c>
      <c r="P29">
        <f t="shared" si="6"/>
        <v>2.5</v>
      </c>
      <c r="Q29">
        <f t="shared" si="7"/>
        <v>4</v>
      </c>
      <c r="R29">
        <f t="shared" si="8"/>
        <v>2</v>
      </c>
      <c r="S29">
        <f t="shared" si="9"/>
        <v>1</v>
      </c>
      <c r="T29">
        <f t="shared" si="10"/>
        <v>0.5</v>
      </c>
      <c r="U29">
        <f t="shared" si="11"/>
        <v>1</v>
      </c>
      <c r="V29">
        <f t="shared" si="12"/>
        <v>0.5</v>
      </c>
      <c r="W29">
        <f t="shared" si="13"/>
        <v>23.5</v>
      </c>
    </row>
    <row r="30" spans="1:23" x14ac:dyDescent="0.35">
      <c r="A30" s="257" t="s">
        <v>692</v>
      </c>
      <c r="B30" s="83"/>
      <c r="C30" s="83"/>
      <c r="D30" s="83">
        <v>0</v>
      </c>
      <c r="E30" s="83"/>
      <c r="F30" s="83"/>
      <c r="G30" s="83"/>
      <c r="H30" s="83"/>
      <c r="I30">
        <f t="shared" si="0"/>
        <v>1</v>
      </c>
      <c r="J30">
        <f t="shared" si="1"/>
        <v>2</v>
      </c>
      <c r="K30">
        <f t="shared" si="2"/>
        <v>1</v>
      </c>
      <c r="L30">
        <f t="shared" si="3"/>
        <v>2</v>
      </c>
      <c r="M30" s="83">
        <v>2</v>
      </c>
      <c r="N30">
        <f t="shared" si="4"/>
        <v>6</v>
      </c>
      <c r="O30">
        <f t="shared" si="5"/>
        <v>1</v>
      </c>
      <c r="P30">
        <f t="shared" si="6"/>
        <v>0.5</v>
      </c>
      <c r="Q30">
        <f t="shared" si="7"/>
        <v>1</v>
      </c>
      <c r="R30">
        <f t="shared" si="8"/>
        <v>0.5</v>
      </c>
      <c r="S30">
        <f t="shared" si="9"/>
        <v>1</v>
      </c>
      <c r="T30">
        <f t="shared" si="10"/>
        <v>0.5</v>
      </c>
      <c r="U30">
        <f t="shared" si="11"/>
        <v>1</v>
      </c>
      <c r="V30">
        <f t="shared" si="12"/>
        <v>0.5</v>
      </c>
      <c r="W30">
        <f t="shared" si="13"/>
        <v>12</v>
      </c>
    </row>
    <row r="31" spans="1:23" x14ac:dyDescent="0.35">
      <c r="A31" s="81" t="s">
        <v>1129</v>
      </c>
      <c r="B31" s="83">
        <v>6</v>
      </c>
      <c r="C31" s="83">
        <v>13.27</v>
      </c>
      <c r="D31" s="83">
        <v>6</v>
      </c>
      <c r="E31" s="83">
        <v>0.63</v>
      </c>
      <c r="F31" s="83">
        <v>0.15</v>
      </c>
      <c r="G31" s="83">
        <v>0.21000000000000002</v>
      </c>
      <c r="H31" s="83">
        <v>0.05</v>
      </c>
      <c r="M31" s="83"/>
    </row>
    <row r="32" spans="1:23" x14ac:dyDescent="0.35">
      <c r="A32" s="82" t="s">
        <v>3419</v>
      </c>
      <c r="B32" s="83">
        <v>6</v>
      </c>
      <c r="C32" s="83">
        <v>13.27</v>
      </c>
      <c r="D32" s="83">
        <v>6</v>
      </c>
      <c r="E32" s="83">
        <v>0.63</v>
      </c>
      <c r="F32" s="83">
        <v>0.15</v>
      </c>
      <c r="G32" s="83">
        <v>0.21000000000000002</v>
      </c>
      <c r="H32" s="83">
        <v>0.05</v>
      </c>
      <c r="M32" s="83"/>
    </row>
    <row r="33" spans="1:23" x14ac:dyDescent="0.35">
      <c r="A33" s="257" t="s">
        <v>610</v>
      </c>
      <c r="B33" s="83">
        <v>2</v>
      </c>
      <c r="C33" s="83">
        <v>4.37</v>
      </c>
      <c r="D33" s="83">
        <v>2</v>
      </c>
      <c r="E33" s="83">
        <v>0.25</v>
      </c>
      <c r="F33" s="83">
        <v>0.15</v>
      </c>
      <c r="G33" s="83">
        <v>0.04</v>
      </c>
      <c r="H33" s="83">
        <v>0.05</v>
      </c>
      <c r="I33">
        <f t="shared" si="0"/>
        <v>2</v>
      </c>
      <c r="J33">
        <f t="shared" si="1"/>
        <v>4</v>
      </c>
      <c r="K33">
        <f t="shared" si="2"/>
        <v>5</v>
      </c>
      <c r="L33">
        <f t="shared" si="3"/>
        <v>10</v>
      </c>
      <c r="M33" s="83">
        <v>2</v>
      </c>
      <c r="N33">
        <f t="shared" si="4"/>
        <v>6</v>
      </c>
      <c r="O33">
        <f t="shared" si="5"/>
        <v>3</v>
      </c>
      <c r="P33">
        <f t="shared" si="6"/>
        <v>1.5</v>
      </c>
      <c r="Q33">
        <f t="shared" si="7"/>
        <v>3</v>
      </c>
      <c r="R33">
        <f t="shared" si="8"/>
        <v>1.5</v>
      </c>
      <c r="S33">
        <f t="shared" si="9"/>
        <v>2</v>
      </c>
      <c r="T33">
        <f t="shared" si="10"/>
        <v>1</v>
      </c>
      <c r="U33">
        <f t="shared" si="11"/>
        <v>2</v>
      </c>
      <c r="V33">
        <f t="shared" si="12"/>
        <v>1</v>
      </c>
      <c r="W33">
        <f t="shared" si="13"/>
        <v>25</v>
      </c>
    </row>
    <row r="34" spans="1:23" x14ac:dyDescent="0.35">
      <c r="A34" s="257" t="s">
        <v>611</v>
      </c>
      <c r="B34" s="83">
        <v>2</v>
      </c>
      <c r="C34" s="83">
        <v>4.4400000000000004</v>
      </c>
      <c r="D34" s="83">
        <v>2</v>
      </c>
      <c r="E34" s="83">
        <v>0.05</v>
      </c>
      <c r="F34" s="83">
        <v>0</v>
      </c>
      <c r="G34" s="83">
        <v>0</v>
      </c>
      <c r="H34" s="83">
        <v>0</v>
      </c>
      <c r="I34">
        <f t="shared" si="0"/>
        <v>2</v>
      </c>
      <c r="J34">
        <f t="shared" si="1"/>
        <v>4</v>
      </c>
      <c r="K34">
        <f t="shared" si="2"/>
        <v>5</v>
      </c>
      <c r="L34">
        <f t="shared" si="3"/>
        <v>10</v>
      </c>
      <c r="M34" s="83">
        <v>2</v>
      </c>
      <c r="N34">
        <f t="shared" si="4"/>
        <v>6</v>
      </c>
      <c r="O34">
        <f t="shared" si="5"/>
        <v>1</v>
      </c>
      <c r="P34">
        <f t="shared" si="6"/>
        <v>0.5</v>
      </c>
      <c r="Q34">
        <f t="shared" si="7"/>
        <v>1</v>
      </c>
      <c r="R34">
        <f t="shared" si="8"/>
        <v>0.5</v>
      </c>
      <c r="S34">
        <f t="shared" si="9"/>
        <v>1</v>
      </c>
      <c r="T34">
        <f t="shared" si="10"/>
        <v>0.5</v>
      </c>
      <c r="U34">
        <f t="shared" si="11"/>
        <v>1</v>
      </c>
      <c r="V34">
        <f t="shared" si="12"/>
        <v>0.5</v>
      </c>
      <c r="W34">
        <f t="shared" si="13"/>
        <v>22</v>
      </c>
    </row>
    <row r="35" spans="1:23" x14ac:dyDescent="0.35">
      <c r="A35" s="257" t="s">
        <v>613</v>
      </c>
      <c r="B35" s="83">
        <v>2</v>
      </c>
      <c r="C35" s="83">
        <v>4.46</v>
      </c>
      <c r="D35" s="83">
        <v>2</v>
      </c>
      <c r="E35" s="83">
        <v>0.33</v>
      </c>
      <c r="F35" s="83">
        <v>0</v>
      </c>
      <c r="G35" s="83">
        <v>0.17</v>
      </c>
      <c r="H35" s="83">
        <v>0</v>
      </c>
      <c r="I35">
        <f t="shared" si="0"/>
        <v>2</v>
      </c>
      <c r="J35">
        <f t="shared" si="1"/>
        <v>4</v>
      </c>
      <c r="K35">
        <f t="shared" si="2"/>
        <v>5</v>
      </c>
      <c r="L35">
        <f t="shared" si="3"/>
        <v>10</v>
      </c>
      <c r="M35" s="83">
        <v>2</v>
      </c>
      <c r="N35">
        <f t="shared" si="4"/>
        <v>6</v>
      </c>
      <c r="O35">
        <f t="shared" si="5"/>
        <v>3</v>
      </c>
      <c r="P35">
        <f t="shared" si="6"/>
        <v>1.5</v>
      </c>
      <c r="Q35">
        <f t="shared" si="7"/>
        <v>1</v>
      </c>
      <c r="R35">
        <f t="shared" si="8"/>
        <v>0.5</v>
      </c>
      <c r="S35">
        <f t="shared" si="9"/>
        <v>3</v>
      </c>
      <c r="T35">
        <f t="shared" si="10"/>
        <v>1.5</v>
      </c>
      <c r="U35">
        <f t="shared" si="11"/>
        <v>1</v>
      </c>
      <c r="V35">
        <f t="shared" si="12"/>
        <v>0.5</v>
      </c>
      <c r="W35">
        <f t="shared" si="13"/>
        <v>24</v>
      </c>
    </row>
    <row r="36" spans="1:23" x14ac:dyDescent="0.35">
      <c r="A36" s="30" t="s">
        <v>3409</v>
      </c>
      <c r="B36" s="83">
        <v>38.5</v>
      </c>
      <c r="C36" s="83">
        <v>72.710000000000008</v>
      </c>
      <c r="D36" s="83">
        <v>55</v>
      </c>
      <c r="E36" s="83">
        <v>3.7600000000000002</v>
      </c>
      <c r="F36" s="83">
        <v>2.9599999999999995</v>
      </c>
      <c r="G36" s="83">
        <v>5.94</v>
      </c>
      <c r="H36" s="83">
        <v>3.0299999999999994</v>
      </c>
      <c r="M36" s="83"/>
    </row>
    <row r="37" spans="1:23" x14ac:dyDescent="0.35">
      <c r="A37" s="81" t="s">
        <v>22</v>
      </c>
      <c r="B37" s="83">
        <v>3</v>
      </c>
      <c r="C37" s="83">
        <v>3.6</v>
      </c>
      <c r="D37" s="83">
        <v>4</v>
      </c>
      <c r="E37" s="83">
        <v>0.1</v>
      </c>
      <c r="F37" s="83"/>
      <c r="G37" s="83">
        <v>0.01</v>
      </c>
      <c r="H37" s="83"/>
      <c r="M37" s="83"/>
    </row>
    <row r="38" spans="1:23" x14ac:dyDescent="0.35">
      <c r="A38" s="82" t="s">
        <v>1122</v>
      </c>
      <c r="B38" s="83">
        <v>3</v>
      </c>
      <c r="C38" s="83">
        <v>3.6</v>
      </c>
      <c r="D38" s="83">
        <v>4</v>
      </c>
      <c r="E38" s="83">
        <v>0.1</v>
      </c>
      <c r="F38" s="83"/>
      <c r="G38" s="83">
        <v>0.01</v>
      </c>
      <c r="H38" s="83"/>
      <c r="M38" s="83"/>
    </row>
    <row r="39" spans="1:23" x14ac:dyDescent="0.35">
      <c r="A39" s="257" t="s">
        <v>617</v>
      </c>
      <c r="B39" s="83">
        <v>3</v>
      </c>
      <c r="C39" s="83">
        <v>3.6</v>
      </c>
      <c r="D39" s="83">
        <v>4</v>
      </c>
      <c r="E39" s="83">
        <v>0.1</v>
      </c>
      <c r="F39" s="83"/>
      <c r="G39" s="83">
        <v>0.01</v>
      </c>
      <c r="H39" s="83"/>
      <c r="I39">
        <f t="shared" si="0"/>
        <v>3</v>
      </c>
      <c r="J39">
        <f t="shared" si="1"/>
        <v>6</v>
      </c>
      <c r="K39">
        <f t="shared" si="2"/>
        <v>2</v>
      </c>
      <c r="L39">
        <f t="shared" si="3"/>
        <v>4</v>
      </c>
      <c r="M39" s="83">
        <v>2</v>
      </c>
      <c r="N39">
        <f t="shared" si="4"/>
        <v>6</v>
      </c>
      <c r="O39">
        <f t="shared" si="5"/>
        <v>2</v>
      </c>
      <c r="P39">
        <f t="shared" si="6"/>
        <v>1</v>
      </c>
      <c r="Q39">
        <f t="shared" si="7"/>
        <v>1</v>
      </c>
      <c r="R39">
        <f t="shared" si="8"/>
        <v>0.5</v>
      </c>
      <c r="S39">
        <f t="shared" si="9"/>
        <v>1</v>
      </c>
      <c r="T39">
        <f t="shared" si="10"/>
        <v>0.5</v>
      </c>
      <c r="U39">
        <f t="shared" si="11"/>
        <v>1</v>
      </c>
      <c r="V39">
        <f t="shared" si="12"/>
        <v>0.5</v>
      </c>
      <c r="W39">
        <f t="shared" si="13"/>
        <v>18.5</v>
      </c>
    </row>
    <row r="40" spans="1:23" x14ac:dyDescent="0.35">
      <c r="A40" s="81" t="s">
        <v>26</v>
      </c>
      <c r="B40" s="83">
        <v>5.5</v>
      </c>
      <c r="C40" s="83">
        <v>7.41</v>
      </c>
      <c r="D40" s="83">
        <v>8</v>
      </c>
      <c r="E40" s="83">
        <v>0.4</v>
      </c>
      <c r="F40" s="83">
        <v>0.25</v>
      </c>
      <c r="G40" s="83">
        <v>0.6</v>
      </c>
      <c r="H40" s="83">
        <v>0.2</v>
      </c>
      <c r="M40" s="83"/>
    </row>
    <row r="41" spans="1:23" x14ac:dyDescent="0.35">
      <c r="A41" s="82" t="s">
        <v>1127</v>
      </c>
      <c r="B41" s="83">
        <v>5.5</v>
      </c>
      <c r="C41" s="83">
        <v>7.41</v>
      </c>
      <c r="D41" s="83">
        <v>8</v>
      </c>
      <c r="E41" s="83">
        <v>0.4</v>
      </c>
      <c r="F41" s="83">
        <v>0.25</v>
      </c>
      <c r="G41" s="83">
        <v>0.6</v>
      </c>
      <c r="H41" s="83">
        <v>0.2</v>
      </c>
      <c r="M41" s="83"/>
    </row>
    <row r="42" spans="1:23" x14ac:dyDescent="0.35">
      <c r="A42" s="257" t="s">
        <v>65</v>
      </c>
      <c r="B42" s="83">
        <v>2</v>
      </c>
      <c r="C42" s="83">
        <v>3.65</v>
      </c>
      <c r="D42" s="83">
        <v>4</v>
      </c>
      <c r="E42" s="83">
        <v>0.2</v>
      </c>
      <c r="F42" s="83">
        <v>0.1</v>
      </c>
      <c r="G42" s="83">
        <v>0.5</v>
      </c>
      <c r="H42" s="83">
        <v>0.1</v>
      </c>
      <c r="I42">
        <f t="shared" si="0"/>
        <v>2</v>
      </c>
      <c r="J42">
        <f t="shared" si="1"/>
        <v>4</v>
      </c>
      <c r="K42">
        <f t="shared" si="2"/>
        <v>2</v>
      </c>
      <c r="L42">
        <f t="shared" si="3"/>
        <v>4</v>
      </c>
      <c r="M42" s="83">
        <v>2</v>
      </c>
      <c r="N42">
        <f t="shared" si="4"/>
        <v>6</v>
      </c>
      <c r="O42">
        <f t="shared" si="5"/>
        <v>3</v>
      </c>
      <c r="P42">
        <f t="shared" si="6"/>
        <v>1.5</v>
      </c>
      <c r="Q42">
        <f t="shared" si="7"/>
        <v>3</v>
      </c>
      <c r="R42">
        <f t="shared" si="8"/>
        <v>1.5</v>
      </c>
      <c r="S42">
        <f t="shared" si="9"/>
        <v>5</v>
      </c>
      <c r="T42">
        <f t="shared" si="10"/>
        <v>2.5</v>
      </c>
      <c r="U42">
        <f t="shared" si="11"/>
        <v>4</v>
      </c>
      <c r="V42">
        <f t="shared" si="12"/>
        <v>2</v>
      </c>
      <c r="W42">
        <f t="shared" si="13"/>
        <v>21.5</v>
      </c>
    </row>
    <row r="43" spans="1:23" x14ac:dyDescent="0.35">
      <c r="A43" s="257" t="s">
        <v>611</v>
      </c>
      <c r="B43" s="83">
        <v>3.5</v>
      </c>
      <c r="C43" s="83">
        <v>3.76</v>
      </c>
      <c r="D43" s="83">
        <v>4</v>
      </c>
      <c r="E43" s="83">
        <v>0.2</v>
      </c>
      <c r="F43" s="83">
        <v>0.15</v>
      </c>
      <c r="G43" s="83">
        <v>0.1</v>
      </c>
      <c r="H43" s="83">
        <v>0.1</v>
      </c>
      <c r="I43">
        <f t="shared" si="0"/>
        <v>4</v>
      </c>
      <c r="J43">
        <f t="shared" si="1"/>
        <v>8</v>
      </c>
      <c r="K43">
        <f t="shared" si="2"/>
        <v>3</v>
      </c>
      <c r="L43">
        <f t="shared" si="3"/>
        <v>6</v>
      </c>
      <c r="M43" s="83">
        <v>2</v>
      </c>
      <c r="N43">
        <f t="shared" si="4"/>
        <v>6</v>
      </c>
      <c r="O43">
        <f t="shared" si="5"/>
        <v>3</v>
      </c>
      <c r="P43">
        <f t="shared" si="6"/>
        <v>1.5</v>
      </c>
      <c r="Q43">
        <f t="shared" si="7"/>
        <v>3</v>
      </c>
      <c r="R43">
        <f t="shared" si="8"/>
        <v>1.5</v>
      </c>
      <c r="S43">
        <f t="shared" si="9"/>
        <v>3</v>
      </c>
      <c r="T43">
        <f t="shared" si="10"/>
        <v>1.5</v>
      </c>
      <c r="U43">
        <f t="shared" si="11"/>
        <v>4</v>
      </c>
      <c r="V43">
        <f t="shared" si="12"/>
        <v>2</v>
      </c>
      <c r="W43">
        <f t="shared" si="13"/>
        <v>26.5</v>
      </c>
    </row>
    <row r="44" spans="1:23" x14ac:dyDescent="0.35">
      <c r="A44" s="81" t="s">
        <v>1125</v>
      </c>
      <c r="B44" s="83">
        <v>3</v>
      </c>
      <c r="C44" s="83">
        <v>3.7</v>
      </c>
      <c r="D44" s="83">
        <v>2</v>
      </c>
      <c r="E44" s="83"/>
      <c r="F44" s="83">
        <v>0.15</v>
      </c>
      <c r="G44" s="83"/>
      <c r="H44" s="83">
        <v>0.05</v>
      </c>
      <c r="M44" s="83"/>
    </row>
    <row r="45" spans="1:23" x14ac:dyDescent="0.35">
      <c r="A45" s="82" t="s">
        <v>1126</v>
      </c>
      <c r="B45" s="83">
        <v>3</v>
      </c>
      <c r="C45" s="83">
        <v>3.7</v>
      </c>
      <c r="D45" s="83">
        <v>2</v>
      </c>
      <c r="E45" s="83"/>
      <c r="F45" s="83">
        <v>0.15</v>
      </c>
      <c r="G45" s="83"/>
      <c r="H45" s="83">
        <v>0.05</v>
      </c>
      <c r="M45" s="83"/>
    </row>
    <row r="46" spans="1:23" x14ac:dyDescent="0.35">
      <c r="A46" s="257" t="s">
        <v>65</v>
      </c>
      <c r="B46" s="83">
        <v>3</v>
      </c>
      <c r="C46" s="83">
        <v>3.7</v>
      </c>
      <c r="D46" s="83">
        <v>2</v>
      </c>
      <c r="E46" s="83"/>
      <c r="F46" s="83">
        <v>0.15</v>
      </c>
      <c r="G46" s="83"/>
      <c r="H46" s="83">
        <v>0.05</v>
      </c>
      <c r="I46">
        <f t="shared" si="0"/>
        <v>3</v>
      </c>
      <c r="J46">
        <f t="shared" si="1"/>
        <v>6</v>
      </c>
      <c r="K46">
        <f t="shared" si="2"/>
        <v>3</v>
      </c>
      <c r="L46">
        <f t="shared" si="3"/>
        <v>6</v>
      </c>
      <c r="M46" s="83">
        <v>2</v>
      </c>
      <c r="N46">
        <f t="shared" si="4"/>
        <v>6</v>
      </c>
      <c r="O46">
        <f t="shared" si="5"/>
        <v>1</v>
      </c>
      <c r="P46">
        <f t="shared" si="6"/>
        <v>0.5</v>
      </c>
      <c r="Q46">
        <f t="shared" si="7"/>
        <v>3</v>
      </c>
      <c r="R46">
        <f t="shared" si="8"/>
        <v>1.5</v>
      </c>
      <c r="S46">
        <f t="shared" si="9"/>
        <v>1</v>
      </c>
      <c r="T46">
        <f t="shared" si="10"/>
        <v>0.5</v>
      </c>
      <c r="U46">
        <f t="shared" si="11"/>
        <v>2</v>
      </c>
      <c r="V46">
        <f t="shared" si="12"/>
        <v>1</v>
      </c>
      <c r="W46">
        <f t="shared" si="13"/>
        <v>21.5</v>
      </c>
    </row>
    <row r="47" spans="1:23" x14ac:dyDescent="0.35">
      <c r="A47" s="81" t="s">
        <v>58</v>
      </c>
      <c r="B47" s="83">
        <v>2</v>
      </c>
      <c r="C47" s="83">
        <v>3.54</v>
      </c>
      <c r="D47" s="83">
        <v>1</v>
      </c>
      <c r="E47" s="83">
        <v>0.05</v>
      </c>
      <c r="F47" s="83">
        <v>0.01</v>
      </c>
      <c r="G47" s="83">
        <v>0.04</v>
      </c>
      <c r="H47" s="83">
        <v>0.02</v>
      </c>
      <c r="M47" s="83"/>
    </row>
    <row r="48" spans="1:23" x14ac:dyDescent="0.35">
      <c r="A48" s="82" t="s">
        <v>1121</v>
      </c>
      <c r="B48" s="83">
        <v>2</v>
      </c>
      <c r="C48" s="83">
        <v>3.54</v>
      </c>
      <c r="D48" s="83">
        <v>1</v>
      </c>
      <c r="E48" s="83">
        <v>0.05</v>
      </c>
      <c r="F48" s="83">
        <v>0.01</v>
      </c>
      <c r="G48" s="83">
        <v>0.04</v>
      </c>
      <c r="H48" s="83">
        <v>0.02</v>
      </c>
      <c r="M48" s="83"/>
    </row>
    <row r="49" spans="1:23" x14ac:dyDescent="0.35">
      <c r="A49" s="257" t="s">
        <v>617</v>
      </c>
      <c r="B49" s="83">
        <v>2</v>
      </c>
      <c r="C49" s="83">
        <v>3.54</v>
      </c>
      <c r="D49" s="83">
        <v>1</v>
      </c>
      <c r="E49" s="83">
        <v>0.05</v>
      </c>
      <c r="F49" s="83">
        <v>0.01</v>
      </c>
      <c r="G49" s="83">
        <v>0.04</v>
      </c>
      <c r="H49" s="83">
        <v>0.02</v>
      </c>
      <c r="I49">
        <f t="shared" si="0"/>
        <v>2</v>
      </c>
      <c r="J49">
        <f t="shared" si="1"/>
        <v>4</v>
      </c>
      <c r="K49">
        <f t="shared" si="2"/>
        <v>2</v>
      </c>
      <c r="L49">
        <f t="shared" si="3"/>
        <v>4</v>
      </c>
      <c r="M49" s="83">
        <v>2</v>
      </c>
      <c r="N49">
        <f t="shared" si="4"/>
        <v>6</v>
      </c>
      <c r="O49">
        <f t="shared" si="5"/>
        <v>1</v>
      </c>
      <c r="P49">
        <f t="shared" si="6"/>
        <v>0.5</v>
      </c>
      <c r="Q49">
        <f t="shared" si="7"/>
        <v>1</v>
      </c>
      <c r="R49">
        <f t="shared" si="8"/>
        <v>0.5</v>
      </c>
      <c r="S49">
        <f t="shared" si="9"/>
        <v>2</v>
      </c>
      <c r="T49">
        <f t="shared" si="10"/>
        <v>1</v>
      </c>
      <c r="U49">
        <f t="shared" si="11"/>
        <v>2</v>
      </c>
      <c r="V49">
        <f t="shared" si="12"/>
        <v>1</v>
      </c>
      <c r="W49">
        <f t="shared" si="13"/>
        <v>17</v>
      </c>
    </row>
    <row r="50" spans="1:23" x14ac:dyDescent="0.35">
      <c r="A50" s="81" t="s">
        <v>41</v>
      </c>
      <c r="B50" s="83"/>
      <c r="C50" s="83">
        <v>3.57</v>
      </c>
      <c r="D50" s="83">
        <v>0</v>
      </c>
      <c r="E50" s="83">
        <v>0.14000000000000001</v>
      </c>
      <c r="F50" s="83">
        <v>0.18</v>
      </c>
      <c r="G50" s="83">
        <v>0.16</v>
      </c>
      <c r="H50" s="83">
        <v>0.1</v>
      </c>
      <c r="M50" s="83"/>
    </row>
    <row r="51" spans="1:23" x14ac:dyDescent="0.35">
      <c r="A51" s="82" t="s">
        <v>1123</v>
      </c>
      <c r="B51" s="83"/>
      <c r="C51" s="83">
        <v>3.57</v>
      </c>
      <c r="D51" s="83">
        <v>0</v>
      </c>
      <c r="E51" s="83">
        <v>0.14000000000000001</v>
      </c>
      <c r="F51" s="83">
        <v>0.18</v>
      </c>
      <c r="G51" s="83">
        <v>0.16</v>
      </c>
      <c r="H51" s="83">
        <v>0.1</v>
      </c>
      <c r="M51" s="83"/>
    </row>
    <row r="52" spans="1:23" x14ac:dyDescent="0.35">
      <c r="A52" s="257" t="s">
        <v>617</v>
      </c>
      <c r="B52" s="83"/>
      <c r="C52" s="83">
        <v>3.57</v>
      </c>
      <c r="D52" s="83">
        <v>0</v>
      </c>
      <c r="E52" s="83">
        <v>0.14000000000000001</v>
      </c>
      <c r="F52" s="83">
        <v>0.18</v>
      </c>
      <c r="G52" s="83">
        <v>0.16</v>
      </c>
      <c r="H52" s="83">
        <v>0.1</v>
      </c>
      <c r="I52">
        <f t="shared" si="0"/>
        <v>1</v>
      </c>
      <c r="J52">
        <f t="shared" si="1"/>
        <v>2</v>
      </c>
      <c r="K52">
        <f t="shared" si="2"/>
        <v>2</v>
      </c>
      <c r="L52">
        <f t="shared" si="3"/>
        <v>4</v>
      </c>
      <c r="M52" s="83">
        <v>2</v>
      </c>
      <c r="N52">
        <f t="shared" si="4"/>
        <v>6</v>
      </c>
      <c r="O52">
        <f t="shared" si="5"/>
        <v>2</v>
      </c>
      <c r="P52">
        <f t="shared" si="6"/>
        <v>1</v>
      </c>
      <c r="Q52">
        <f t="shared" si="7"/>
        <v>4</v>
      </c>
      <c r="R52">
        <f t="shared" si="8"/>
        <v>2</v>
      </c>
      <c r="S52">
        <f t="shared" si="9"/>
        <v>3</v>
      </c>
      <c r="T52">
        <f t="shared" si="10"/>
        <v>1.5</v>
      </c>
      <c r="U52">
        <f t="shared" si="11"/>
        <v>4</v>
      </c>
      <c r="V52">
        <f t="shared" si="12"/>
        <v>2</v>
      </c>
      <c r="W52">
        <f t="shared" si="13"/>
        <v>18.5</v>
      </c>
    </row>
    <row r="53" spans="1:23" x14ac:dyDescent="0.35">
      <c r="A53" s="81" t="s">
        <v>49</v>
      </c>
      <c r="B53" s="83"/>
      <c r="C53" s="83">
        <v>4.16</v>
      </c>
      <c r="D53" s="83">
        <v>0</v>
      </c>
      <c r="E53" s="83">
        <v>0.2</v>
      </c>
      <c r="F53" s="83">
        <v>0.1</v>
      </c>
      <c r="G53" s="83">
        <v>0.1</v>
      </c>
      <c r="H53" s="83">
        <v>0.02</v>
      </c>
      <c r="M53" s="83"/>
    </row>
    <row r="54" spans="1:23" x14ac:dyDescent="0.35">
      <c r="A54" s="82" t="s">
        <v>3411</v>
      </c>
      <c r="B54" s="83"/>
      <c r="C54" s="83">
        <v>4.16</v>
      </c>
      <c r="D54" s="83">
        <v>0</v>
      </c>
      <c r="E54" s="83">
        <v>0.2</v>
      </c>
      <c r="F54" s="83">
        <v>0.1</v>
      </c>
      <c r="G54" s="83">
        <v>0.1</v>
      </c>
      <c r="H54" s="83">
        <v>0.02</v>
      </c>
      <c r="M54" s="83"/>
    </row>
    <row r="55" spans="1:23" x14ac:dyDescent="0.35">
      <c r="A55" s="257" t="s">
        <v>617</v>
      </c>
      <c r="B55" s="83"/>
      <c r="C55" s="83">
        <v>4.16</v>
      </c>
      <c r="D55" s="83">
        <v>0</v>
      </c>
      <c r="E55" s="83">
        <v>0.2</v>
      </c>
      <c r="F55" s="83">
        <v>0.1</v>
      </c>
      <c r="G55" s="83">
        <v>0.1</v>
      </c>
      <c r="H55" s="83">
        <v>0.02</v>
      </c>
      <c r="I55">
        <f t="shared" si="0"/>
        <v>1</v>
      </c>
      <c r="J55">
        <f t="shared" si="1"/>
        <v>2</v>
      </c>
      <c r="K55">
        <f t="shared" si="2"/>
        <v>5</v>
      </c>
      <c r="L55">
        <f t="shared" si="3"/>
        <v>10</v>
      </c>
      <c r="M55" s="83">
        <v>2</v>
      </c>
      <c r="N55">
        <f t="shared" si="4"/>
        <v>6</v>
      </c>
      <c r="O55">
        <f t="shared" si="5"/>
        <v>3</v>
      </c>
      <c r="P55">
        <f t="shared" si="6"/>
        <v>1.5</v>
      </c>
      <c r="Q55">
        <f t="shared" si="7"/>
        <v>3</v>
      </c>
      <c r="R55">
        <f t="shared" si="8"/>
        <v>1.5</v>
      </c>
      <c r="S55">
        <f t="shared" si="9"/>
        <v>3</v>
      </c>
      <c r="T55">
        <f t="shared" si="10"/>
        <v>1.5</v>
      </c>
      <c r="U55">
        <f t="shared" si="11"/>
        <v>2</v>
      </c>
      <c r="V55">
        <f t="shared" si="12"/>
        <v>1</v>
      </c>
      <c r="W55">
        <f t="shared" si="13"/>
        <v>23.5</v>
      </c>
    </row>
    <row r="56" spans="1:23" x14ac:dyDescent="0.35">
      <c r="A56" s="81" t="s">
        <v>3413</v>
      </c>
      <c r="B56" s="83"/>
      <c r="C56" s="83">
        <v>3.51</v>
      </c>
      <c r="D56" s="83">
        <v>2</v>
      </c>
      <c r="E56" s="83">
        <v>0.25</v>
      </c>
      <c r="F56" s="83">
        <v>0.09</v>
      </c>
      <c r="G56" s="83">
        <v>0.2</v>
      </c>
      <c r="H56" s="83">
        <v>0</v>
      </c>
      <c r="M56" s="83"/>
    </row>
    <row r="57" spans="1:23" x14ac:dyDescent="0.35">
      <c r="A57" s="82" t="s">
        <v>3414</v>
      </c>
      <c r="B57" s="83"/>
      <c r="C57" s="83">
        <v>3.51</v>
      </c>
      <c r="D57" s="83">
        <v>2</v>
      </c>
      <c r="E57" s="83">
        <v>0.25</v>
      </c>
      <c r="F57" s="83">
        <v>0.09</v>
      </c>
      <c r="G57" s="83">
        <v>0.2</v>
      </c>
      <c r="H57" s="83">
        <v>0</v>
      </c>
      <c r="M57" s="83"/>
    </row>
    <row r="58" spans="1:23" x14ac:dyDescent="0.35">
      <c r="A58" s="257" t="s">
        <v>612</v>
      </c>
      <c r="B58" s="83"/>
      <c r="C58" s="83">
        <v>3.51</v>
      </c>
      <c r="D58" s="83">
        <v>2</v>
      </c>
      <c r="E58" s="83">
        <v>0.25</v>
      </c>
      <c r="F58" s="83">
        <v>0.09</v>
      </c>
      <c r="G58" s="83">
        <v>0.2</v>
      </c>
      <c r="H58" s="83">
        <v>0</v>
      </c>
      <c r="I58">
        <f t="shared" si="0"/>
        <v>1</v>
      </c>
      <c r="J58">
        <f t="shared" si="1"/>
        <v>2</v>
      </c>
      <c r="K58">
        <f t="shared" si="2"/>
        <v>2</v>
      </c>
      <c r="L58">
        <f t="shared" si="3"/>
        <v>4</v>
      </c>
      <c r="M58" s="83">
        <v>2</v>
      </c>
      <c r="N58">
        <f t="shared" si="4"/>
        <v>6</v>
      </c>
      <c r="O58">
        <f t="shared" si="5"/>
        <v>3</v>
      </c>
      <c r="P58">
        <f t="shared" si="6"/>
        <v>1.5</v>
      </c>
      <c r="Q58">
        <f t="shared" si="7"/>
        <v>3</v>
      </c>
      <c r="R58">
        <f t="shared" si="8"/>
        <v>1.5</v>
      </c>
      <c r="S58">
        <f t="shared" si="9"/>
        <v>3</v>
      </c>
      <c r="T58">
        <f t="shared" si="10"/>
        <v>1.5</v>
      </c>
      <c r="U58">
        <f t="shared" si="11"/>
        <v>1</v>
      </c>
      <c r="V58">
        <f t="shared" si="12"/>
        <v>0.5</v>
      </c>
      <c r="W58">
        <f t="shared" si="13"/>
        <v>17</v>
      </c>
    </row>
    <row r="59" spans="1:23" x14ac:dyDescent="0.35">
      <c r="A59" s="81" t="s">
        <v>1128</v>
      </c>
      <c r="B59" s="83">
        <v>14</v>
      </c>
      <c r="C59" s="83">
        <v>20.319999999999997</v>
      </c>
      <c r="D59" s="83">
        <v>20</v>
      </c>
      <c r="E59" s="83">
        <v>1.22</v>
      </c>
      <c r="F59" s="83">
        <v>1.5299999999999998</v>
      </c>
      <c r="G59" s="83">
        <v>2.0499999999999998</v>
      </c>
      <c r="H59" s="83">
        <v>1.5899999999999999</v>
      </c>
      <c r="M59" s="83"/>
    </row>
    <row r="60" spans="1:23" x14ac:dyDescent="0.35">
      <c r="A60" s="82" t="s">
        <v>3416</v>
      </c>
      <c r="B60" s="83">
        <v>6</v>
      </c>
      <c r="C60" s="83">
        <v>8.61</v>
      </c>
      <c r="D60" s="83">
        <v>10</v>
      </c>
      <c r="E60" s="83">
        <v>0.52</v>
      </c>
      <c r="F60" s="83">
        <v>1.18</v>
      </c>
      <c r="G60" s="83">
        <v>0.7</v>
      </c>
      <c r="H60" s="83">
        <v>0.29000000000000004</v>
      </c>
      <c r="M60" s="83"/>
    </row>
    <row r="61" spans="1:23" x14ac:dyDescent="0.35">
      <c r="A61" s="257" t="s">
        <v>610</v>
      </c>
      <c r="B61" s="83">
        <v>3</v>
      </c>
      <c r="C61" s="83">
        <v>4.3099999999999996</v>
      </c>
      <c r="D61" s="83">
        <v>5</v>
      </c>
      <c r="E61" s="83">
        <v>0.34</v>
      </c>
      <c r="F61" s="83">
        <v>0.72</v>
      </c>
      <c r="G61" s="83">
        <v>0.13</v>
      </c>
      <c r="H61" s="83">
        <v>0.17</v>
      </c>
      <c r="I61">
        <f t="shared" si="0"/>
        <v>3</v>
      </c>
      <c r="J61">
        <f t="shared" si="1"/>
        <v>6</v>
      </c>
      <c r="K61">
        <f t="shared" si="2"/>
        <v>5</v>
      </c>
      <c r="L61">
        <f t="shared" si="3"/>
        <v>10</v>
      </c>
      <c r="M61" s="83">
        <v>2</v>
      </c>
      <c r="N61">
        <f t="shared" si="4"/>
        <v>6</v>
      </c>
      <c r="O61">
        <f t="shared" si="5"/>
        <v>3</v>
      </c>
      <c r="P61">
        <f t="shared" si="6"/>
        <v>1.5</v>
      </c>
      <c r="Q61">
        <f t="shared" si="7"/>
        <v>5</v>
      </c>
      <c r="R61">
        <f t="shared" si="8"/>
        <v>2.5</v>
      </c>
      <c r="S61">
        <f t="shared" si="9"/>
        <v>3</v>
      </c>
      <c r="T61">
        <f t="shared" si="10"/>
        <v>1.5</v>
      </c>
      <c r="U61">
        <f t="shared" si="11"/>
        <v>4</v>
      </c>
      <c r="V61">
        <f t="shared" si="12"/>
        <v>2</v>
      </c>
      <c r="W61">
        <f t="shared" si="13"/>
        <v>29.5</v>
      </c>
    </row>
    <row r="62" spans="1:23" x14ac:dyDescent="0.35">
      <c r="A62" s="257" t="s">
        <v>620</v>
      </c>
      <c r="B62" s="83">
        <v>3</v>
      </c>
      <c r="C62" s="83">
        <v>4.3</v>
      </c>
      <c r="D62" s="83">
        <v>5</v>
      </c>
      <c r="E62" s="83">
        <v>0.18</v>
      </c>
      <c r="F62" s="83">
        <v>0.46</v>
      </c>
      <c r="G62" s="83">
        <v>0.56999999999999995</v>
      </c>
      <c r="H62" s="83">
        <v>0.12</v>
      </c>
      <c r="I62">
        <f t="shared" si="0"/>
        <v>3</v>
      </c>
      <c r="J62">
        <f t="shared" si="1"/>
        <v>6</v>
      </c>
      <c r="K62">
        <f t="shared" si="2"/>
        <v>5</v>
      </c>
      <c r="L62">
        <f t="shared" si="3"/>
        <v>10</v>
      </c>
      <c r="M62" s="83">
        <v>2</v>
      </c>
      <c r="N62">
        <f t="shared" si="4"/>
        <v>6</v>
      </c>
      <c r="O62">
        <f t="shared" si="5"/>
        <v>3</v>
      </c>
      <c r="P62">
        <f t="shared" si="6"/>
        <v>1.5</v>
      </c>
      <c r="Q62">
        <f t="shared" si="7"/>
        <v>5</v>
      </c>
      <c r="R62">
        <f t="shared" si="8"/>
        <v>2.5</v>
      </c>
      <c r="S62">
        <f t="shared" si="9"/>
        <v>5</v>
      </c>
      <c r="T62">
        <f t="shared" si="10"/>
        <v>2.5</v>
      </c>
      <c r="U62">
        <f t="shared" si="11"/>
        <v>4</v>
      </c>
      <c r="V62">
        <f t="shared" si="12"/>
        <v>2</v>
      </c>
      <c r="W62">
        <f t="shared" si="13"/>
        <v>30.5</v>
      </c>
    </row>
    <row r="63" spans="1:23" x14ac:dyDescent="0.35">
      <c r="A63" s="82" t="s">
        <v>3417</v>
      </c>
      <c r="B63" s="83">
        <v>4</v>
      </c>
      <c r="C63" s="83">
        <v>3.91</v>
      </c>
      <c r="D63" s="83">
        <v>4</v>
      </c>
      <c r="E63" s="83">
        <v>0.1</v>
      </c>
      <c r="F63" s="83">
        <v>0.05</v>
      </c>
      <c r="G63" s="83">
        <v>0.15</v>
      </c>
      <c r="H63" s="83">
        <v>0.1</v>
      </c>
      <c r="M63" s="83"/>
    </row>
    <row r="64" spans="1:23" x14ac:dyDescent="0.35">
      <c r="A64" s="257" t="s">
        <v>610</v>
      </c>
      <c r="B64" s="83">
        <v>4</v>
      </c>
      <c r="C64" s="83">
        <v>3.91</v>
      </c>
      <c r="D64" s="83">
        <v>4</v>
      </c>
      <c r="E64" s="83">
        <v>0.1</v>
      </c>
      <c r="F64" s="83">
        <v>0.05</v>
      </c>
      <c r="G64" s="83">
        <v>0.15</v>
      </c>
      <c r="H64" s="83">
        <v>0.1</v>
      </c>
      <c r="I64">
        <f t="shared" si="0"/>
        <v>4</v>
      </c>
      <c r="J64">
        <f t="shared" si="1"/>
        <v>8</v>
      </c>
      <c r="K64">
        <f t="shared" si="2"/>
        <v>4</v>
      </c>
      <c r="L64">
        <f t="shared" si="3"/>
        <v>8</v>
      </c>
      <c r="M64" s="83">
        <v>2</v>
      </c>
      <c r="N64">
        <f t="shared" si="4"/>
        <v>6</v>
      </c>
      <c r="O64">
        <f t="shared" si="5"/>
        <v>2</v>
      </c>
      <c r="P64">
        <f t="shared" si="6"/>
        <v>1</v>
      </c>
      <c r="Q64">
        <f t="shared" si="7"/>
        <v>2</v>
      </c>
      <c r="R64">
        <f t="shared" si="8"/>
        <v>1</v>
      </c>
      <c r="S64">
        <f t="shared" si="9"/>
        <v>3</v>
      </c>
      <c r="T64">
        <f t="shared" si="10"/>
        <v>1.5</v>
      </c>
      <c r="U64">
        <f t="shared" si="11"/>
        <v>4</v>
      </c>
      <c r="V64">
        <f t="shared" si="12"/>
        <v>2</v>
      </c>
      <c r="W64">
        <f t="shared" si="13"/>
        <v>27.5</v>
      </c>
    </row>
    <row r="65" spans="1:23" x14ac:dyDescent="0.35">
      <c r="A65" s="82" t="s">
        <v>3418</v>
      </c>
      <c r="B65" s="83">
        <v>4</v>
      </c>
      <c r="C65" s="83">
        <v>7.8</v>
      </c>
      <c r="D65" s="83">
        <v>6</v>
      </c>
      <c r="E65" s="83">
        <v>0.6</v>
      </c>
      <c r="F65" s="83">
        <v>0.3</v>
      </c>
      <c r="G65" s="83">
        <v>1.2</v>
      </c>
      <c r="H65" s="83">
        <v>1.2</v>
      </c>
      <c r="M65" s="83"/>
    </row>
    <row r="66" spans="1:23" x14ac:dyDescent="0.35">
      <c r="A66" s="257" t="s">
        <v>610</v>
      </c>
      <c r="B66" s="83">
        <v>2</v>
      </c>
      <c r="C66" s="83">
        <v>3.9</v>
      </c>
      <c r="D66" s="83">
        <v>3</v>
      </c>
      <c r="E66" s="83">
        <v>0.3</v>
      </c>
      <c r="F66" s="83">
        <v>0.15</v>
      </c>
      <c r="G66" s="83">
        <v>0.7</v>
      </c>
      <c r="H66" s="83">
        <v>0.6</v>
      </c>
      <c r="I66">
        <f t="shared" si="0"/>
        <v>2</v>
      </c>
      <c r="J66">
        <f t="shared" si="1"/>
        <v>4</v>
      </c>
      <c r="K66">
        <f t="shared" si="2"/>
        <v>4</v>
      </c>
      <c r="L66">
        <f t="shared" si="3"/>
        <v>8</v>
      </c>
      <c r="M66" s="83">
        <v>2</v>
      </c>
      <c r="N66">
        <f t="shared" si="4"/>
        <v>6</v>
      </c>
      <c r="O66">
        <f t="shared" si="5"/>
        <v>3</v>
      </c>
      <c r="P66">
        <f t="shared" si="6"/>
        <v>1.5</v>
      </c>
      <c r="Q66">
        <f t="shared" si="7"/>
        <v>3</v>
      </c>
      <c r="R66">
        <f t="shared" si="8"/>
        <v>1.5</v>
      </c>
      <c r="S66">
        <f t="shared" si="9"/>
        <v>5</v>
      </c>
      <c r="T66">
        <f t="shared" si="10"/>
        <v>2.5</v>
      </c>
      <c r="U66">
        <f t="shared" si="11"/>
        <v>5</v>
      </c>
      <c r="V66">
        <f t="shared" si="12"/>
        <v>2.5</v>
      </c>
      <c r="W66">
        <f t="shared" si="13"/>
        <v>26</v>
      </c>
    </row>
    <row r="67" spans="1:23" x14ac:dyDescent="0.35">
      <c r="A67" s="257" t="s">
        <v>611</v>
      </c>
      <c r="B67" s="83">
        <v>2</v>
      </c>
      <c r="C67" s="83">
        <v>3.9</v>
      </c>
      <c r="D67" s="83">
        <v>3</v>
      </c>
      <c r="E67" s="83">
        <v>0.3</v>
      </c>
      <c r="F67" s="83">
        <v>0.15</v>
      </c>
      <c r="G67" s="83">
        <v>0.5</v>
      </c>
      <c r="H67" s="83">
        <v>0.6</v>
      </c>
      <c r="I67">
        <f t="shared" si="0"/>
        <v>2</v>
      </c>
      <c r="J67">
        <f t="shared" si="1"/>
        <v>4</v>
      </c>
      <c r="K67">
        <f t="shared" si="2"/>
        <v>4</v>
      </c>
      <c r="L67">
        <f t="shared" si="3"/>
        <v>8</v>
      </c>
      <c r="M67" s="83">
        <v>2</v>
      </c>
      <c r="N67">
        <f t="shared" si="4"/>
        <v>6</v>
      </c>
      <c r="O67">
        <f t="shared" si="5"/>
        <v>3</v>
      </c>
      <c r="P67">
        <f t="shared" si="6"/>
        <v>1.5</v>
      </c>
      <c r="Q67">
        <f t="shared" si="7"/>
        <v>3</v>
      </c>
      <c r="R67">
        <f t="shared" si="8"/>
        <v>1.5</v>
      </c>
      <c r="S67">
        <f t="shared" si="9"/>
        <v>5</v>
      </c>
      <c r="T67">
        <f t="shared" si="10"/>
        <v>2.5</v>
      </c>
      <c r="U67">
        <f t="shared" si="11"/>
        <v>5</v>
      </c>
      <c r="V67">
        <f t="shared" si="12"/>
        <v>2.5</v>
      </c>
      <c r="W67">
        <f t="shared" si="13"/>
        <v>26</v>
      </c>
    </row>
    <row r="68" spans="1:23" x14ac:dyDescent="0.35">
      <c r="A68" s="81" t="s">
        <v>1129</v>
      </c>
      <c r="B68" s="83">
        <v>6</v>
      </c>
      <c r="C68" s="83">
        <v>11.7</v>
      </c>
      <c r="D68" s="83">
        <v>6</v>
      </c>
      <c r="E68" s="83">
        <v>0.6</v>
      </c>
      <c r="F68" s="83">
        <v>0.44999999999999996</v>
      </c>
      <c r="G68" s="83">
        <v>0.08</v>
      </c>
      <c r="H68" s="83">
        <v>0.15000000000000002</v>
      </c>
      <c r="M68" s="83"/>
    </row>
    <row r="69" spans="1:23" x14ac:dyDescent="0.35">
      <c r="A69" s="82" t="s">
        <v>3419</v>
      </c>
      <c r="B69" s="83">
        <v>6</v>
      </c>
      <c r="C69" s="83">
        <v>11.7</v>
      </c>
      <c r="D69" s="83">
        <v>6</v>
      </c>
      <c r="E69" s="83">
        <v>0.6</v>
      </c>
      <c r="F69" s="83">
        <v>0.44999999999999996</v>
      </c>
      <c r="G69" s="83">
        <v>0.08</v>
      </c>
      <c r="H69" s="83">
        <v>0.15000000000000002</v>
      </c>
      <c r="M69" s="83"/>
    </row>
    <row r="70" spans="1:23" x14ac:dyDescent="0.35">
      <c r="A70" s="257" t="s">
        <v>610</v>
      </c>
      <c r="B70" s="83">
        <v>2</v>
      </c>
      <c r="C70" s="83">
        <v>4.37</v>
      </c>
      <c r="D70" s="83">
        <v>2</v>
      </c>
      <c r="E70" s="83">
        <v>0.25</v>
      </c>
      <c r="F70" s="83">
        <v>0.15</v>
      </c>
      <c r="G70" s="83">
        <v>0.04</v>
      </c>
      <c r="H70" s="83">
        <v>0.05</v>
      </c>
      <c r="I70">
        <f t="shared" si="0"/>
        <v>2</v>
      </c>
      <c r="J70">
        <f t="shared" si="1"/>
        <v>4</v>
      </c>
      <c r="K70">
        <f t="shared" si="2"/>
        <v>5</v>
      </c>
      <c r="L70">
        <f t="shared" si="3"/>
        <v>10</v>
      </c>
      <c r="M70" s="83">
        <v>2</v>
      </c>
      <c r="N70">
        <f t="shared" si="4"/>
        <v>6</v>
      </c>
      <c r="O70">
        <f t="shared" si="5"/>
        <v>3</v>
      </c>
      <c r="P70">
        <f t="shared" si="6"/>
        <v>1.5</v>
      </c>
      <c r="Q70">
        <f t="shared" si="7"/>
        <v>3</v>
      </c>
      <c r="R70">
        <f t="shared" si="8"/>
        <v>1.5</v>
      </c>
      <c r="S70">
        <f t="shared" si="9"/>
        <v>2</v>
      </c>
      <c r="T70">
        <f t="shared" si="10"/>
        <v>1</v>
      </c>
      <c r="U70">
        <f t="shared" si="11"/>
        <v>2</v>
      </c>
      <c r="V70">
        <f t="shared" si="12"/>
        <v>1</v>
      </c>
      <c r="W70">
        <f t="shared" si="13"/>
        <v>25</v>
      </c>
    </row>
    <row r="71" spans="1:23" x14ac:dyDescent="0.35">
      <c r="A71" s="257" t="s">
        <v>611</v>
      </c>
      <c r="B71" s="83">
        <v>2</v>
      </c>
      <c r="C71" s="83">
        <v>4.24</v>
      </c>
      <c r="D71" s="83">
        <v>2</v>
      </c>
      <c r="E71" s="83">
        <v>0.25</v>
      </c>
      <c r="F71" s="83">
        <v>0.15</v>
      </c>
      <c r="G71" s="83">
        <v>0.02</v>
      </c>
      <c r="H71" s="83">
        <v>0.05</v>
      </c>
      <c r="I71">
        <f t="shared" ref="I71:I77" si="14">IF(B71&gt;5.34,5,IF(B71=5.34,5,IF(3.34&lt;B71,4,IF(3&lt;B71,3,IF(B71=3,3,IF(B71&gt;1.34,2,1))))))</f>
        <v>2</v>
      </c>
      <c r="J71">
        <f t="shared" ref="J71:J77" si="15">I71*2</f>
        <v>4</v>
      </c>
      <c r="K71">
        <f t="shared" ref="K71:K77" si="16">IF(C71&gt;4.1,5,IF(C71=4.1,5,IF(3.84&lt;C71,4,IF(C71=3.84,4,IF(3.67&lt;C71,3,IF(C71=3.67,3,IF(3.29&lt;C71,2,IF(C71=3.29,2,1))))))))</f>
        <v>5</v>
      </c>
      <c r="L71">
        <f t="shared" ref="L71:L77" si="17">K71*2</f>
        <v>10</v>
      </c>
      <c r="M71" s="83">
        <v>2</v>
      </c>
      <c r="N71">
        <f t="shared" ref="N71:N77" si="18">M71*3</f>
        <v>6</v>
      </c>
      <c r="O71">
        <f t="shared" ref="O71:O77" si="19">IF(E71&gt;0.5,5,IF(E71=0.5,5,IF(0.4&lt;E71,4,IF(E71=0.4,4,IF(0.17&lt;E71,3,IF(E71=0.17,3,IF(0.1&lt;E71,2,IF(E71=0.1,2,1))))))))</f>
        <v>3</v>
      </c>
      <c r="P71">
        <f t="shared" ref="P71:P77" si="20">O71*0.5</f>
        <v>1.5</v>
      </c>
      <c r="Q71">
        <f t="shared" ref="Q71:Q77" si="21">IF(F71&gt;0.35,5,IF(F71=0.35,5,IF(0.18&lt;F71,4,IF(F71=0.18,4,IF(0.08&lt;F71,3,IF(F71=0.08,3,IF(0.04&lt;F71,2,IF(F71=0.04,2,1))))))))</f>
        <v>3</v>
      </c>
      <c r="R71">
        <f t="shared" ref="R71:R77" si="22">Q71*0.5</f>
        <v>1.5</v>
      </c>
      <c r="S71">
        <f t="shared" ref="S71:S77" si="23">IF(G71&gt;0.5,5,IF(G71=0.5,5,IF(0.25&lt;G71,4,IF(G71=0.25,4,IF(0.09&lt;G71,3,IF(G71=0.09,3,IF(0.03&lt;G71,2,IF(G71=0.03,2,1))))))))</f>
        <v>1</v>
      </c>
      <c r="T71">
        <f t="shared" ref="T71:T77" si="24">S71*0.5</f>
        <v>0.5</v>
      </c>
      <c r="U71">
        <f t="shared" ref="U71:U77" si="25">IF(H71&gt;0.25,5,IF(H71=0.25,5,IF(0.09&lt;H71,4,IF(H71=0.09,4,IF(0.06&lt;H71,3,IF(H71=0.06,3,IF(0.02&lt;H71,2,IF(H71=0.02,2,1))))))))</f>
        <v>2</v>
      </c>
      <c r="V71">
        <f t="shared" ref="V71:V77" si="26">U71*0.5</f>
        <v>1</v>
      </c>
      <c r="W71">
        <f t="shared" ref="W71:W77" si="27">J71+L71+N71+P71+R71+T71+V71</f>
        <v>24.5</v>
      </c>
    </row>
    <row r="72" spans="1:23" x14ac:dyDescent="0.35">
      <c r="A72" s="257" t="s">
        <v>613</v>
      </c>
      <c r="B72" s="83">
        <v>2</v>
      </c>
      <c r="C72" s="83">
        <v>3.09</v>
      </c>
      <c r="D72" s="83">
        <v>2</v>
      </c>
      <c r="E72" s="83">
        <v>0.1</v>
      </c>
      <c r="F72" s="83">
        <v>0.15</v>
      </c>
      <c r="G72" s="83">
        <v>0.02</v>
      </c>
      <c r="H72" s="83">
        <v>0.05</v>
      </c>
      <c r="I72">
        <f t="shared" si="14"/>
        <v>2</v>
      </c>
      <c r="J72">
        <f t="shared" si="15"/>
        <v>4</v>
      </c>
      <c r="K72">
        <f t="shared" si="16"/>
        <v>1</v>
      </c>
      <c r="L72">
        <f t="shared" si="17"/>
        <v>2</v>
      </c>
      <c r="M72" s="83">
        <v>2</v>
      </c>
      <c r="N72">
        <f t="shared" si="18"/>
        <v>6</v>
      </c>
      <c r="O72">
        <f t="shared" si="19"/>
        <v>2</v>
      </c>
      <c r="P72">
        <f t="shared" si="20"/>
        <v>1</v>
      </c>
      <c r="Q72">
        <f t="shared" si="21"/>
        <v>3</v>
      </c>
      <c r="R72">
        <f t="shared" si="22"/>
        <v>1.5</v>
      </c>
      <c r="S72">
        <f t="shared" si="23"/>
        <v>1</v>
      </c>
      <c r="T72">
        <f t="shared" si="24"/>
        <v>0.5</v>
      </c>
      <c r="U72">
        <f t="shared" si="25"/>
        <v>2</v>
      </c>
      <c r="V72">
        <f t="shared" si="26"/>
        <v>1</v>
      </c>
      <c r="W72">
        <f t="shared" si="27"/>
        <v>16</v>
      </c>
    </row>
    <row r="73" spans="1:23" x14ac:dyDescent="0.35">
      <c r="A73" s="81" t="s">
        <v>1130</v>
      </c>
      <c r="B73" s="83">
        <v>5</v>
      </c>
      <c r="C73" s="83">
        <v>11.2</v>
      </c>
      <c r="D73" s="83">
        <v>12</v>
      </c>
      <c r="E73" s="83">
        <v>0.79999999999999993</v>
      </c>
      <c r="F73" s="83">
        <v>0.2</v>
      </c>
      <c r="G73" s="83">
        <v>2.7</v>
      </c>
      <c r="H73" s="83">
        <v>0.9</v>
      </c>
      <c r="M73" s="83"/>
    </row>
    <row r="74" spans="1:23" x14ac:dyDescent="0.35">
      <c r="A74" s="82" t="s">
        <v>1131</v>
      </c>
      <c r="B74" s="83">
        <v>5</v>
      </c>
      <c r="C74" s="83">
        <v>11.2</v>
      </c>
      <c r="D74" s="83">
        <v>12</v>
      </c>
      <c r="E74" s="83">
        <v>0.79999999999999993</v>
      </c>
      <c r="F74" s="83">
        <v>0.2</v>
      </c>
      <c r="G74" s="83">
        <v>2.7</v>
      </c>
      <c r="H74" s="83">
        <v>0.9</v>
      </c>
      <c r="M74" s="83"/>
    </row>
    <row r="75" spans="1:23" x14ac:dyDescent="0.35">
      <c r="A75" s="257" t="s">
        <v>617</v>
      </c>
      <c r="B75" s="83"/>
      <c r="C75" s="83">
        <v>3.35</v>
      </c>
      <c r="D75" s="83">
        <v>4</v>
      </c>
      <c r="E75" s="83">
        <v>0.6</v>
      </c>
      <c r="F75" s="83"/>
      <c r="G75" s="83">
        <v>1</v>
      </c>
      <c r="H75" s="83"/>
      <c r="I75">
        <f t="shared" si="14"/>
        <v>1</v>
      </c>
      <c r="J75">
        <f t="shared" si="15"/>
        <v>2</v>
      </c>
      <c r="K75">
        <f t="shared" si="16"/>
        <v>2</v>
      </c>
      <c r="L75">
        <f t="shared" si="17"/>
        <v>4</v>
      </c>
      <c r="M75" s="83">
        <v>2</v>
      </c>
      <c r="N75">
        <f t="shared" si="18"/>
        <v>6</v>
      </c>
      <c r="O75">
        <f t="shared" si="19"/>
        <v>5</v>
      </c>
      <c r="P75">
        <f t="shared" si="20"/>
        <v>2.5</v>
      </c>
      <c r="Q75">
        <f t="shared" si="21"/>
        <v>1</v>
      </c>
      <c r="R75">
        <f t="shared" si="22"/>
        <v>0.5</v>
      </c>
      <c r="S75">
        <f t="shared" si="23"/>
        <v>5</v>
      </c>
      <c r="T75">
        <f t="shared" si="24"/>
        <v>2.5</v>
      </c>
      <c r="U75">
        <f t="shared" si="25"/>
        <v>1</v>
      </c>
      <c r="V75">
        <f t="shared" si="26"/>
        <v>0.5</v>
      </c>
      <c r="W75">
        <f t="shared" si="27"/>
        <v>18</v>
      </c>
    </row>
    <row r="76" spans="1:23" x14ac:dyDescent="0.35">
      <c r="A76" s="257" t="s">
        <v>611</v>
      </c>
      <c r="B76" s="83">
        <v>3</v>
      </c>
      <c r="C76" s="83">
        <v>4.01</v>
      </c>
      <c r="D76" s="83">
        <v>4</v>
      </c>
      <c r="E76" s="83">
        <v>0.1</v>
      </c>
      <c r="F76" s="83"/>
      <c r="G76" s="83">
        <v>0.8</v>
      </c>
      <c r="H76" s="83"/>
      <c r="I76">
        <f t="shared" si="14"/>
        <v>3</v>
      </c>
      <c r="J76">
        <f t="shared" si="15"/>
        <v>6</v>
      </c>
      <c r="K76">
        <f t="shared" si="16"/>
        <v>4</v>
      </c>
      <c r="L76">
        <f t="shared" si="17"/>
        <v>8</v>
      </c>
      <c r="M76" s="83">
        <v>2</v>
      </c>
      <c r="N76">
        <f t="shared" si="18"/>
        <v>6</v>
      </c>
      <c r="O76">
        <f t="shared" si="19"/>
        <v>2</v>
      </c>
      <c r="P76">
        <f t="shared" si="20"/>
        <v>1</v>
      </c>
      <c r="Q76">
        <f t="shared" si="21"/>
        <v>1</v>
      </c>
      <c r="R76">
        <f t="shared" si="22"/>
        <v>0.5</v>
      </c>
      <c r="S76">
        <f t="shared" si="23"/>
        <v>5</v>
      </c>
      <c r="T76">
        <f t="shared" si="24"/>
        <v>2.5</v>
      </c>
      <c r="U76">
        <f t="shared" si="25"/>
        <v>1</v>
      </c>
      <c r="V76">
        <f t="shared" si="26"/>
        <v>0.5</v>
      </c>
      <c r="W76">
        <f t="shared" si="27"/>
        <v>24.5</v>
      </c>
    </row>
    <row r="77" spans="1:23" x14ac:dyDescent="0.35">
      <c r="A77" s="257" t="s">
        <v>692</v>
      </c>
      <c r="B77" s="83">
        <v>2</v>
      </c>
      <c r="C77" s="83">
        <v>3.84</v>
      </c>
      <c r="D77" s="83">
        <v>4</v>
      </c>
      <c r="E77" s="83">
        <v>0.1</v>
      </c>
      <c r="F77" s="83">
        <v>0.2</v>
      </c>
      <c r="G77" s="83">
        <v>0.9</v>
      </c>
      <c r="H77" s="83">
        <v>0.9</v>
      </c>
      <c r="I77">
        <f t="shared" si="14"/>
        <v>2</v>
      </c>
      <c r="J77">
        <f t="shared" si="15"/>
        <v>4</v>
      </c>
      <c r="K77">
        <f t="shared" si="16"/>
        <v>4</v>
      </c>
      <c r="L77">
        <f t="shared" si="17"/>
        <v>8</v>
      </c>
      <c r="M77" s="83">
        <v>2</v>
      </c>
      <c r="N77">
        <f t="shared" si="18"/>
        <v>6</v>
      </c>
      <c r="O77">
        <f t="shared" si="19"/>
        <v>2</v>
      </c>
      <c r="P77">
        <f t="shared" si="20"/>
        <v>1</v>
      </c>
      <c r="Q77">
        <f t="shared" si="21"/>
        <v>4</v>
      </c>
      <c r="R77">
        <f t="shared" si="22"/>
        <v>2</v>
      </c>
      <c r="S77">
        <f t="shared" si="23"/>
        <v>5</v>
      </c>
      <c r="T77">
        <f t="shared" si="24"/>
        <v>2.5</v>
      </c>
      <c r="U77">
        <f t="shared" si="25"/>
        <v>5</v>
      </c>
      <c r="V77">
        <f t="shared" si="26"/>
        <v>2.5</v>
      </c>
      <c r="W77">
        <f t="shared" si="27"/>
        <v>26</v>
      </c>
    </row>
    <row r="78" spans="1:23" x14ac:dyDescent="0.35">
      <c r="A78" s="30" t="s">
        <v>772</v>
      </c>
      <c r="B78" s="83">
        <v>76.5</v>
      </c>
      <c r="C78" s="83">
        <v>134.76000000000002</v>
      </c>
      <c r="D78" s="83">
        <v>96</v>
      </c>
      <c r="E78" s="83">
        <v>6.9799999999999978</v>
      </c>
      <c r="F78" s="83">
        <v>4.0699999999999994</v>
      </c>
      <c r="G78" s="83">
        <v>7.2299999999999995</v>
      </c>
      <c r="H78" s="83">
        <v>3.1999999999999993</v>
      </c>
      <c r="M78" s="83"/>
    </row>
    <row r="79" spans="1:23" x14ac:dyDescent="0.35">
      <c r="M79" s="83"/>
    </row>
  </sheetData>
  <conditionalFormatting sqref="W4:W7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/>
    <pageSetUpPr fitToPage="1"/>
  </sheetPr>
  <dimension ref="A1:H36"/>
  <sheetViews>
    <sheetView zoomScaleNormal="100" workbookViewId="0">
      <selection activeCell="C23" sqref="C23"/>
    </sheetView>
  </sheetViews>
  <sheetFormatPr defaultRowHeight="14.5" x14ac:dyDescent="0.35"/>
  <cols>
    <col min="1" max="1" width="55.26953125" bestFit="1" customWidth="1"/>
    <col min="2" max="2" width="86.453125" customWidth="1"/>
    <col min="3" max="3" width="24" bestFit="1" customWidth="1"/>
    <col min="4" max="4" width="29.1796875" bestFit="1" customWidth="1"/>
    <col min="5" max="5" width="29.453125" bestFit="1" customWidth="1"/>
    <col min="6" max="6" width="10.7265625" customWidth="1"/>
    <col min="7" max="7" width="14.7265625" customWidth="1"/>
    <col min="8" max="8" width="8.26953125" customWidth="1"/>
    <col min="9" max="9" width="95.453125" bestFit="1" customWidth="1"/>
    <col min="10" max="10" width="49" bestFit="1" customWidth="1"/>
    <col min="11" max="11" width="44.81640625" bestFit="1" customWidth="1"/>
    <col min="12" max="12" width="66.26953125" bestFit="1" customWidth="1"/>
    <col min="13" max="13" width="40" bestFit="1" customWidth="1"/>
    <col min="14" max="14" width="83" bestFit="1" customWidth="1"/>
    <col min="15" max="15" width="10.26953125" bestFit="1" customWidth="1"/>
  </cols>
  <sheetData>
    <row r="1" spans="1:7" x14ac:dyDescent="0.35">
      <c r="A1" s="248" t="s">
        <v>3407</v>
      </c>
      <c r="B1" s="248" t="s">
        <v>801</v>
      </c>
      <c r="C1" s="248" t="s">
        <v>1134</v>
      </c>
      <c r="D1" s="248" t="s">
        <v>799</v>
      </c>
      <c r="E1" s="248" t="s">
        <v>800</v>
      </c>
      <c r="F1" s="248" t="s">
        <v>797</v>
      </c>
      <c r="G1" s="247" t="s">
        <v>3408</v>
      </c>
    </row>
    <row r="2" spans="1:7" x14ac:dyDescent="0.35">
      <c r="A2" s="249" t="s">
        <v>58</v>
      </c>
      <c r="B2" s="249" t="s">
        <v>1121</v>
      </c>
      <c r="C2" s="249" t="s">
        <v>3409</v>
      </c>
      <c r="D2" s="249" t="s">
        <v>58</v>
      </c>
      <c r="E2" s="249" t="s">
        <v>617</v>
      </c>
      <c r="F2" s="59">
        <v>17</v>
      </c>
      <c r="G2" s="17">
        <v>1</v>
      </c>
    </row>
    <row r="3" spans="1:7" x14ac:dyDescent="0.35">
      <c r="A3" s="249" t="s">
        <v>58</v>
      </c>
      <c r="B3" s="249" t="s">
        <v>1121</v>
      </c>
      <c r="C3" s="249" t="s">
        <v>3410</v>
      </c>
      <c r="D3" s="249" t="s">
        <v>58</v>
      </c>
      <c r="E3" s="249" t="s">
        <v>617</v>
      </c>
      <c r="F3" s="59">
        <v>20.5</v>
      </c>
      <c r="G3" s="17">
        <v>1</v>
      </c>
    </row>
    <row r="4" spans="1:7" x14ac:dyDescent="0.35">
      <c r="A4" s="59" t="s">
        <v>22</v>
      </c>
      <c r="B4" s="59" t="s">
        <v>1122</v>
      </c>
      <c r="C4" s="59" t="s">
        <v>3409</v>
      </c>
      <c r="D4" s="59" t="s">
        <v>22</v>
      </c>
      <c r="E4" s="59" t="s">
        <v>617</v>
      </c>
      <c r="F4" s="59">
        <v>18.5</v>
      </c>
      <c r="G4" s="17">
        <v>0</v>
      </c>
    </row>
    <row r="5" spans="1:7" x14ac:dyDescent="0.35">
      <c r="A5" s="249" t="s">
        <v>22</v>
      </c>
      <c r="B5" s="249" t="s">
        <v>1122</v>
      </c>
      <c r="C5" s="249" t="s">
        <v>3410</v>
      </c>
      <c r="D5" s="249" t="s">
        <v>22</v>
      </c>
      <c r="E5" s="249" t="s">
        <v>610</v>
      </c>
      <c r="F5" s="59">
        <v>24.5</v>
      </c>
      <c r="G5" s="17">
        <v>1</v>
      </c>
    </row>
    <row r="6" spans="1:7" x14ac:dyDescent="0.35">
      <c r="A6" s="249" t="s">
        <v>22</v>
      </c>
      <c r="B6" s="249" t="s">
        <v>1122</v>
      </c>
      <c r="C6" s="249" t="s">
        <v>3410</v>
      </c>
      <c r="D6" s="249" t="s">
        <v>22</v>
      </c>
      <c r="E6" s="249" t="s">
        <v>614</v>
      </c>
      <c r="F6" s="59">
        <v>22.5</v>
      </c>
      <c r="G6" s="17">
        <v>1</v>
      </c>
    </row>
    <row r="7" spans="1:7" x14ac:dyDescent="0.35">
      <c r="A7" s="249" t="s">
        <v>22</v>
      </c>
      <c r="B7" s="249" t="s">
        <v>1122</v>
      </c>
      <c r="C7" s="249" t="s">
        <v>3410</v>
      </c>
      <c r="D7" s="249" t="s">
        <v>22</v>
      </c>
      <c r="E7" s="249" t="s">
        <v>613</v>
      </c>
      <c r="F7" s="59">
        <v>24.5</v>
      </c>
      <c r="G7" s="17">
        <v>0.5</v>
      </c>
    </row>
    <row r="8" spans="1:7" x14ac:dyDescent="0.35">
      <c r="A8" s="249" t="s">
        <v>22</v>
      </c>
      <c r="B8" s="249" t="s">
        <v>1122</v>
      </c>
      <c r="C8" s="249" t="s">
        <v>3410</v>
      </c>
      <c r="D8" s="249" t="s">
        <v>22</v>
      </c>
      <c r="E8" s="249" t="s">
        <v>69</v>
      </c>
      <c r="F8" s="59">
        <v>24.5</v>
      </c>
      <c r="G8" s="17">
        <v>0.5</v>
      </c>
    </row>
    <row r="9" spans="1:7" x14ac:dyDescent="0.35">
      <c r="A9" s="249" t="s">
        <v>49</v>
      </c>
      <c r="B9" s="249" t="s">
        <v>3411</v>
      </c>
      <c r="C9" s="249" t="s">
        <v>3410</v>
      </c>
      <c r="D9" s="249" t="s">
        <v>49</v>
      </c>
      <c r="E9" s="249" t="s">
        <v>617</v>
      </c>
      <c r="F9" s="59">
        <v>21.5</v>
      </c>
      <c r="G9" s="17">
        <v>1</v>
      </c>
    </row>
    <row r="10" spans="1:7" x14ac:dyDescent="0.35">
      <c r="A10" s="249" t="s">
        <v>49</v>
      </c>
      <c r="B10" s="249" t="s">
        <v>3411</v>
      </c>
      <c r="C10" s="249" t="s">
        <v>3409</v>
      </c>
      <c r="D10" s="249" t="s">
        <v>49</v>
      </c>
      <c r="E10" s="249" t="s">
        <v>617</v>
      </c>
      <c r="F10" s="59">
        <v>23.5</v>
      </c>
      <c r="G10" s="17">
        <v>1</v>
      </c>
    </row>
    <row r="11" spans="1:7" ht="29" x14ac:dyDescent="0.35">
      <c r="A11" s="249" t="s">
        <v>41</v>
      </c>
      <c r="B11" s="249" t="s">
        <v>1123</v>
      </c>
      <c r="C11" s="249" t="s">
        <v>3409</v>
      </c>
      <c r="D11" s="249" t="s">
        <v>41</v>
      </c>
      <c r="E11" s="249" t="s">
        <v>617</v>
      </c>
      <c r="F11" s="59">
        <v>18.5</v>
      </c>
      <c r="G11" s="17">
        <v>1</v>
      </c>
    </row>
    <row r="12" spans="1:7" x14ac:dyDescent="0.35">
      <c r="A12" s="249" t="s">
        <v>1124</v>
      </c>
      <c r="B12" s="249" t="s">
        <v>3412</v>
      </c>
      <c r="C12" s="249" t="s">
        <v>3410</v>
      </c>
      <c r="D12" s="249" t="s">
        <v>8</v>
      </c>
      <c r="E12" s="249" t="s">
        <v>67</v>
      </c>
      <c r="F12" s="59">
        <v>22</v>
      </c>
      <c r="G12" s="17">
        <v>0.5</v>
      </c>
    </row>
    <row r="13" spans="1:7" x14ac:dyDescent="0.35">
      <c r="A13" s="249" t="s">
        <v>1125</v>
      </c>
      <c r="B13" s="249" t="s">
        <v>1126</v>
      </c>
      <c r="C13" s="249" t="s">
        <v>3409</v>
      </c>
      <c r="D13" s="249" t="s">
        <v>58</v>
      </c>
      <c r="E13" s="249" t="s">
        <v>65</v>
      </c>
      <c r="F13" s="59">
        <v>21.5</v>
      </c>
      <c r="G13" s="17">
        <v>1</v>
      </c>
    </row>
    <row r="14" spans="1:7" x14ac:dyDescent="0.35">
      <c r="A14" s="59" t="s">
        <v>1125</v>
      </c>
      <c r="B14" s="59" t="s">
        <v>1126</v>
      </c>
      <c r="C14" s="59" t="s">
        <v>3410</v>
      </c>
      <c r="D14" s="59" t="s">
        <v>58</v>
      </c>
      <c r="E14" s="59" t="s">
        <v>65</v>
      </c>
      <c r="F14" s="59">
        <v>18</v>
      </c>
      <c r="G14" s="17">
        <v>0</v>
      </c>
    </row>
    <row r="15" spans="1:7" x14ac:dyDescent="0.35">
      <c r="A15" s="249" t="s">
        <v>26</v>
      </c>
      <c r="B15" s="249" t="s">
        <v>1127</v>
      </c>
      <c r="C15" s="249" t="s">
        <v>3409</v>
      </c>
      <c r="D15" s="249" t="s">
        <v>26</v>
      </c>
      <c r="E15" s="249" t="s">
        <v>65</v>
      </c>
      <c r="F15" s="59">
        <v>21.5</v>
      </c>
      <c r="G15" s="17">
        <v>1</v>
      </c>
    </row>
    <row r="16" spans="1:7" x14ac:dyDescent="0.35">
      <c r="A16" s="249" t="s">
        <v>26</v>
      </c>
      <c r="B16" s="249" t="s">
        <v>1127</v>
      </c>
      <c r="C16" s="249" t="s">
        <v>3409</v>
      </c>
      <c r="D16" s="249" t="s">
        <v>26</v>
      </c>
      <c r="E16" s="249" t="s">
        <v>611</v>
      </c>
      <c r="F16" s="59">
        <v>26.5</v>
      </c>
      <c r="G16" s="17">
        <v>1</v>
      </c>
    </row>
    <row r="17" spans="1:7" x14ac:dyDescent="0.35">
      <c r="A17" s="59" t="s">
        <v>3413</v>
      </c>
      <c r="B17" s="59" t="s">
        <v>3414</v>
      </c>
      <c r="C17" s="59" t="s">
        <v>3409</v>
      </c>
      <c r="D17" s="250" t="s">
        <v>9</v>
      </c>
      <c r="E17" s="59" t="s">
        <v>612</v>
      </c>
      <c r="F17" s="59">
        <v>17</v>
      </c>
      <c r="G17" s="17" t="s">
        <v>3415</v>
      </c>
    </row>
    <row r="18" spans="1:7" x14ac:dyDescent="0.35">
      <c r="A18" s="249" t="s">
        <v>1128</v>
      </c>
      <c r="B18" s="249" t="s">
        <v>3416</v>
      </c>
      <c r="C18" s="249" t="s">
        <v>3409</v>
      </c>
      <c r="D18" s="251" t="s">
        <v>36</v>
      </c>
      <c r="E18" s="249" t="s">
        <v>610</v>
      </c>
      <c r="F18" s="59">
        <v>29.5</v>
      </c>
      <c r="G18" s="17">
        <v>0.5</v>
      </c>
    </row>
    <row r="19" spans="1:7" x14ac:dyDescent="0.35">
      <c r="A19" s="249" t="s">
        <v>1128</v>
      </c>
      <c r="B19" s="249" t="s">
        <v>3416</v>
      </c>
      <c r="C19" s="249" t="s">
        <v>3409</v>
      </c>
      <c r="D19" s="251" t="s">
        <v>36</v>
      </c>
      <c r="E19" s="249" t="s">
        <v>620</v>
      </c>
      <c r="F19" s="59">
        <v>30.5</v>
      </c>
      <c r="G19" s="17">
        <v>0.5</v>
      </c>
    </row>
    <row r="20" spans="1:7" x14ac:dyDescent="0.35">
      <c r="A20" s="59" t="s">
        <v>1128</v>
      </c>
      <c r="B20" s="59" t="s">
        <v>3416</v>
      </c>
      <c r="C20" s="59" t="s">
        <v>3410</v>
      </c>
      <c r="D20" s="250" t="s">
        <v>36</v>
      </c>
      <c r="E20" s="59" t="s">
        <v>610</v>
      </c>
      <c r="F20" s="59">
        <v>23</v>
      </c>
      <c r="G20" s="17">
        <v>0</v>
      </c>
    </row>
    <row r="21" spans="1:7" x14ac:dyDescent="0.35">
      <c r="A21" s="59" t="s">
        <v>1128</v>
      </c>
      <c r="B21" s="59" t="s">
        <v>3416</v>
      </c>
      <c r="C21" s="59" t="s">
        <v>3410</v>
      </c>
      <c r="D21" s="250" t="s">
        <v>36</v>
      </c>
      <c r="E21" s="59" t="s">
        <v>620</v>
      </c>
      <c r="F21" s="59">
        <v>26.5</v>
      </c>
      <c r="G21" s="17">
        <v>0</v>
      </c>
    </row>
    <row r="22" spans="1:7" x14ac:dyDescent="0.35">
      <c r="A22" s="252" t="s">
        <v>1128</v>
      </c>
      <c r="B22" s="252" t="s">
        <v>3417</v>
      </c>
      <c r="C22" s="252" t="s">
        <v>3409</v>
      </c>
      <c r="D22" s="253" t="s">
        <v>36</v>
      </c>
      <c r="E22" s="252" t="s">
        <v>610</v>
      </c>
      <c r="F22" s="59">
        <v>27.5</v>
      </c>
      <c r="G22" s="17">
        <v>0</v>
      </c>
    </row>
    <row r="23" spans="1:7" x14ac:dyDescent="0.35">
      <c r="A23" s="249" t="s">
        <v>1128</v>
      </c>
      <c r="B23" s="249" t="s">
        <v>3384</v>
      </c>
      <c r="C23" s="249" t="s">
        <v>3410</v>
      </c>
      <c r="D23" s="251" t="s">
        <v>36</v>
      </c>
      <c r="E23" s="249" t="s">
        <v>611</v>
      </c>
      <c r="F23" s="59">
        <v>23.5</v>
      </c>
      <c r="G23" s="17">
        <v>1</v>
      </c>
    </row>
    <row r="24" spans="1:7" x14ac:dyDescent="0.35">
      <c r="A24" s="59" t="s">
        <v>1128</v>
      </c>
      <c r="B24" s="59" t="s">
        <v>3384</v>
      </c>
      <c r="C24" s="59" t="s">
        <v>3410</v>
      </c>
      <c r="D24" s="250" t="s">
        <v>36</v>
      </c>
      <c r="E24" s="59" t="s">
        <v>610</v>
      </c>
      <c r="F24" s="59">
        <v>23.5</v>
      </c>
      <c r="G24" s="17">
        <v>0</v>
      </c>
    </row>
    <row r="25" spans="1:7" x14ac:dyDescent="0.35">
      <c r="A25" s="249" t="s">
        <v>1128</v>
      </c>
      <c r="B25" s="249" t="s">
        <v>3384</v>
      </c>
      <c r="C25" s="249" t="s">
        <v>3410</v>
      </c>
      <c r="D25" s="251" t="s">
        <v>36</v>
      </c>
      <c r="E25" s="249" t="s">
        <v>692</v>
      </c>
      <c r="F25" s="59">
        <v>12</v>
      </c>
      <c r="G25" s="17">
        <v>0.5</v>
      </c>
    </row>
    <row r="26" spans="1:7" x14ac:dyDescent="0.35">
      <c r="A26" s="254" t="s">
        <v>1128</v>
      </c>
      <c r="B26" s="254" t="s">
        <v>3418</v>
      </c>
      <c r="C26" s="254" t="s">
        <v>3409</v>
      </c>
      <c r="D26" s="255" t="s">
        <v>36</v>
      </c>
      <c r="E26" s="254" t="s">
        <v>610</v>
      </c>
      <c r="F26" s="59">
        <v>26</v>
      </c>
      <c r="G26" s="17">
        <v>1</v>
      </c>
    </row>
    <row r="27" spans="1:7" x14ac:dyDescent="0.35">
      <c r="A27" s="254" t="s">
        <v>1128</v>
      </c>
      <c r="B27" s="254" t="s">
        <v>3418</v>
      </c>
      <c r="C27" s="254" t="s">
        <v>3409</v>
      </c>
      <c r="D27" s="255" t="s">
        <v>36</v>
      </c>
      <c r="E27" s="254" t="s">
        <v>611</v>
      </c>
      <c r="F27" s="59">
        <v>26</v>
      </c>
      <c r="G27" s="17">
        <v>1</v>
      </c>
    </row>
    <row r="28" spans="1:7" x14ac:dyDescent="0.35">
      <c r="A28" s="249" t="s">
        <v>1129</v>
      </c>
      <c r="B28" s="249" t="s">
        <v>3419</v>
      </c>
      <c r="C28" s="249" t="s">
        <v>3409</v>
      </c>
      <c r="D28" s="251" t="s">
        <v>7</v>
      </c>
      <c r="E28" s="249" t="s">
        <v>611</v>
      </c>
      <c r="F28" s="59">
        <v>24.5</v>
      </c>
      <c r="G28" s="17">
        <v>1</v>
      </c>
    </row>
    <row r="29" spans="1:7" x14ac:dyDescent="0.35">
      <c r="A29" s="59" t="s">
        <v>1129</v>
      </c>
      <c r="B29" s="59" t="s">
        <v>3419</v>
      </c>
      <c r="C29" s="59" t="s">
        <v>3409</v>
      </c>
      <c r="D29" s="250" t="s">
        <v>7</v>
      </c>
      <c r="E29" s="59" t="s">
        <v>613</v>
      </c>
      <c r="F29" s="59">
        <v>16</v>
      </c>
      <c r="G29" s="17">
        <v>0</v>
      </c>
    </row>
    <row r="30" spans="1:7" x14ac:dyDescent="0.35">
      <c r="A30" s="249" t="s">
        <v>1129</v>
      </c>
      <c r="B30" s="249" t="s">
        <v>3419</v>
      </c>
      <c r="C30" s="249" t="s">
        <v>3409</v>
      </c>
      <c r="D30" s="251" t="s">
        <v>7</v>
      </c>
      <c r="E30" s="249" t="s">
        <v>610</v>
      </c>
      <c r="F30" s="59">
        <v>25</v>
      </c>
      <c r="G30" s="17">
        <v>1</v>
      </c>
    </row>
    <row r="31" spans="1:7" x14ac:dyDescent="0.35">
      <c r="A31" s="59" t="s">
        <v>1129</v>
      </c>
      <c r="B31" s="59" t="s">
        <v>3419</v>
      </c>
      <c r="C31" s="59" t="s">
        <v>3410</v>
      </c>
      <c r="D31" s="250" t="s">
        <v>7</v>
      </c>
      <c r="E31" s="59" t="s">
        <v>611</v>
      </c>
      <c r="F31" s="59">
        <v>22</v>
      </c>
      <c r="G31" s="17">
        <v>0</v>
      </c>
    </row>
    <row r="32" spans="1:7" x14ac:dyDescent="0.35">
      <c r="A32" s="249" t="s">
        <v>1129</v>
      </c>
      <c r="B32" s="249" t="s">
        <v>3419</v>
      </c>
      <c r="C32" s="249" t="s">
        <v>3410</v>
      </c>
      <c r="D32" s="251" t="s">
        <v>7</v>
      </c>
      <c r="E32" s="249" t="s">
        <v>613</v>
      </c>
      <c r="F32" s="59">
        <v>24</v>
      </c>
      <c r="G32" s="17">
        <v>0.5</v>
      </c>
    </row>
    <row r="33" spans="1:8" x14ac:dyDescent="0.35">
      <c r="A33" s="59" t="s">
        <v>1129</v>
      </c>
      <c r="B33" s="59" t="s">
        <v>3419</v>
      </c>
      <c r="C33" s="59" t="s">
        <v>3410</v>
      </c>
      <c r="D33" s="250" t="s">
        <v>7</v>
      </c>
      <c r="E33" s="59" t="s">
        <v>610</v>
      </c>
      <c r="F33" s="59">
        <v>25</v>
      </c>
      <c r="G33" s="17">
        <v>0</v>
      </c>
    </row>
    <row r="34" spans="1:8" x14ac:dyDescent="0.35">
      <c r="A34" s="249" t="s">
        <v>1130</v>
      </c>
      <c r="B34" s="249" t="s">
        <v>1131</v>
      </c>
      <c r="C34" s="249" t="s">
        <v>3409</v>
      </c>
      <c r="D34" s="251" t="s">
        <v>17</v>
      </c>
      <c r="E34" s="249" t="s">
        <v>611</v>
      </c>
      <c r="F34" s="59">
        <v>24.5</v>
      </c>
      <c r="G34" s="17">
        <v>1</v>
      </c>
    </row>
    <row r="35" spans="1:8" x14ac:dyDescent="0.35">
      <c r="A35" s="252" t="s">
        <v>1130</v>
      </c>
      <c r="B35" s="252" t="s">
        <v>1131</v>
      </c>
      <c r="C35" s="252" t="s">
        <v>3409</v>
      </c>
      <c r="D35" s="253" t="s">
        <v>25</v>
      </c>
      <c r="E35" s="252" t="s">
        <v>617</v>
      </c>
      <c r="F35" s="59">
        <v>18</v>
      </c>
      <c r="G35" s="17">
        <v>0</v>
      </c>
    </row>
    <row r="36" spans="1:8" x14ac:dyDescent="0.35">
      <c r="A36" s="249" t="s">
        <v>1130</v>
      </c>
      <c r="B36" s="249" t="s">
        <v>1131</v>
      </c>
      <c r="C36" s="249" t="s">
        <v>3409</v>
      </c>
      <c r="D36" s="251" t="s">
        <v>17</v>
      </c>
      <c r="E36" s="249" t="s">
        <v>692</v>
      </c>
      <c r="F36" s="59">
        <v>26</v>
      </c>
      <c r="G36" s="17">
        <v>0.5</v>
      </c>
      <c r="H36" s="256"/>
    </row>
  </sheetData>
  <autoFilter ref="A1:P36" xr:uid="{00000000-0009-0000-0000-000011000000}"/>
  <conditionalFormatting sqref="D17:D36">
    <cfRule type="expression" dxfId="0" priority="2">
      <formula>B17="nem"</formula>
    </cfRule>
  </conditionalFormatting>
  <conditionalFormatting sqref="F2:F36 H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allowBlank="1" showInputMessage="1" showErrorMessage="1" errorTitle="Érvénytelen adat" error="Kérjük a legördülő listából válasszon!" sqref="B2:B36 C17:C36" xr:uid="{00000000-0002-0000-1100-000000000000}"/>
  </dataValidations>
  <pageMargins left="0.25" right="0.25" top="0.75" bottom="0.75" header="0.3" footer="0.3"/>
  <pageSetup paperSize="8" scale="7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Érvénytelen adat" error="Kérjük a legördülő listából válasszon!" xr:uid="{00000000-0002-0000-1100-000001000000}">
          <x14:formula1>
            <xm:f>'\\gvvrcommon12\gvvrcommon12\LUN03\ITM_FO_SZF\SZFF-NGM\2022\Meleg Tímea\okleveles\[Okleveles techn_alapozas_adatszolg_2022_javaslat.xlsx]Háttér'!#REF!</xm:f>
          </x14:formula1>
          <xm:sqref>E4:E8</xm:sqref>
        </x14:dataValidation>
        <x14:dataValidation type="list" allowBlank="1" showInputMessage="1" showErrorMessage="1" errorTitle="Érvénytelen adat" error="Kérjük a legördülő listából válasszon!" xr:uid="{00000000-0002-0000-1100-000002000000}">
          <x14:formula1>
            <xm:f>'\\gvvrcommon12\gvvrcommon12\LUN03\ITM_FO_SZF\SZFF-NGM\2022\Meleg Tímea\okleveles\[Okleveles techn_alapozas_adatszolg_2022_javaslat.xlsx]Háttér'!#REF!</xm:f>
          </x14:formula1>
          <xm:sqref>C9:C16 D4:D16 C2:E3 E9:E36</xm:sqref>
        </x14:dataValidation>
        <x14:dataValidation type="list" allowBlank="1" showInputMessage="1" showErrorMessage="1" xr:uid="{00000000-0002-0000-1100-000004000000}">
          <x14:formula1>
            <xm:f>'\\gvvrcommon12\gvvrcommon12\LUN03\ITM_FO_SZF\SZFF-NGM\2022\Meleg Tímea\okleveles\[Okleveles techn_alapozas_adatszolg_2022_javaslat.xlsx]Háttér'!#REF!</xm:f>
          </x14:formula1>
          <xm:sqref>C4:C8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3</vt:i4>
      </vt:variant>
    </vt:vector>
  </HeadingPairs>
  <TitlesOfParts>
    <vt:vector size="14" baseType="lpstr">
      <vt:lpstr>végleges összes</vt:lpstr>
      <vt:lpstr>javaslat</vt:lpstr>
      <vt:lpstr>1-13</vt:lpstr>
      <vt:lpstr>felnőttképzési</vt:lpstr>
      <vt:lpstr>tanulói</vt:lpstr>
      <vt:lpstr>intézményi pontok</vt:lpstr>
      <vt:lpstr>számítás</vt:lpstr>
      <vt:lpstr>pontok</vt:lpstr>
      <vt:lpstr>javaslat (2)</vt:lpstr>
      <vt:lpstr>Háttér</vt:lpstr>
      <vt:lpstr>Technikum Iskolai szint</vt:lpstr>
      <vt:lpstr>'Technikum Iskolai szint'!Nyomtatási_cím</vt:lpstr>
      <vt:lpstr>javaslat!Nyomtatási_terület</vt:lpstr>
      <vt:lpstr>'Technikum Iskolai szint'!Nyomtatási_terület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Meleg Tímea</dc:creator>
  <cp:lastModifiedBy>dr. Pusztai Zsuzsanna</cp:lastModifiedBy>
  <cp:lastPrinted>2022-08-16T07:32:07Z</cp:lastPrinted>
  <dcterms:created xsi:type="dcterms:W3CDTF">2020-10-05T05:19:33Z</dcterms:created>
  <dcterms:modified xsi:type="dcterms:W3CDTF">2022-09-28T12:35:02Z</dcterms:modified>
</cp:coreProperties>
</file>